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<sst xmlns="http://schemas.openxmlformats.org/spreadsheetml/2006/main" count="113" uniqueCount="71">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</sst>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39016634.625600003</v>
      </c>
      <c r="F3" s="25">
        <f>RA!I7</f>
        <v>3268240.6058</v>
      </c>
      <c r="G3" s="16">
        <f>E3-F3</f>
        <v>35748394.0198</v>
      </c>
      <c r="H3" s="27">
        <f>RA!J7</f>
        <v>8.3765312850832299</v>
      </c>
      <c r="I3" s="20">
        <f>SUM(I4:I39)</f>
        <v>39016638.488245718</v>
      </c>
      <c r="J3" s="21">
        <f>SUM(J4:J39)</f>
        <v>35748394.103960574</v>
      </c>
      <c r="K3" s="22">
        <f>E3-I3</f>
        <v>-3.8626457154750824</v>
      </c>
      <c r="L3" s="22">
        <f>G3-J3</f>
        <v>-8.4160573780536652E-2</v>
      </c>
    </row>
    <row r="4" spans="1:12">
      <c r="A4" s="38">
        <f>RA!A8</f>
        <v>41669</v>
      </c>
      <c r="B4" s="12">
        <v>12</v>
      </c>
      <c r="C4" s="35" t="s">
        <v>6</v>
      </c>
      <c r="D4" s="35"/>
      <c r="E4" s="15">
        <f>VLOOKUP(C4,RA!B8:D39,3,0)</f>
        <v>1734185.4989</v>
      </c>
      <c r="F4" s="25">
        <f>VLOOKUP(C4,RA!B8:I43,8,0)</f>
        <v>226710.1807</v>
      </c>
      <c r="G4" s="16">
        <f t="shared" ref="G4:G39" si="0">E4-F4</f>
        <v>1507475.3182000001</v>
      </c>
      <c r="H4" s="27">
        <f>RA!J8</f>
        <v>13.0730063677619</v>
      </c>
      <c r="I4" s="20">
        <f>VLOOKUP(B4,RMS!B:D,3,FALSE)</f>
        <v>1734186.9086076899</v>
      </c>
      <c r="J4" s="21">
        <f>VLOOKUP(B4,RMS!B:E,4,FALSE)</f>
        <v>1507475.32408803</v>
      </c>
      <c r="K4" s="22">
        <f t="shared" ref="K4:K39" si="1">E4-I4</f>
        <v>-1.409707689890638</v>
      </c>
      <c r="L4" s="22">
        <f t="shared" ref="L4:L39" si="2">G4-J4</f>
        <v>-5.888029932975769E-3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228426.47779999999</v>
      </c>
      <c r="F5" s="25">
        <f>VLOOKUP(C5,RA!B9:I44,8,0)</f>
        <v>12046.612800000001</v>
      </c>
      <c r="G5" s="16">
        <f t="shared" si="0"/>
        <v>216379.86499999999</v>
      </c>
      <c r="H5" s="27">
        <f>RA!J9</f>
        <v>5.2737374913898902</v>
      </c>
      <c r="I5" s="20">
        <f>VLOOKUP(B5,RMS!B:D,3,FALSE)</f>
        <v>228426.56802288801</v>
      </c>
      <c r="J5" s="21">
        <f>VLOOKUP(B5,RMS!B:E,4,FALSE)</f>
        <v>216379.86686029</v>
      </c>
      <c r="K5" s="22">
        <f t="shared" si="1"/>
        <v>-9.0222888014977798E-2</v>
      </c>
      <c r="L5" s="22">
        <f t="shared" si="2"/>
        <v>-1.8602900090627372E-3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516450.79940000002</v>
      </c>
      <c r="F6" s="25">
        <f>VLOOKUP(C6,RA!B10:I45,8,0)</f>
        <v>120129.6988</v>
      </c>
      <c r="G6" s="16">
        <f t="shared" si="0"/>
        <v>396321.10060000001</v>
      </c>
      <c r="H6" s="27">
        <f>RA!J10</f>
        <v>23.260627912584098</v>
      </c>
      <c r="I6" s="20">
        <f>VLOOKUP(B6,RMS!B:D,3,FALSE)</f>
        <v>516452.16725042701</v>
      </c>
      <c r="J6" s="21">
        <f>VLOOKUP(B6,RMS!B:E,4,FALSE)</f>
        <v>396321.10103675199</v>
      </c>
      <c r="K6" s="22">
        <f t="shared" si="1"/>
        <v>-1.3678504269919358</v>
      </c>
      <c r="L6" s="22">
        <f t="shared" si="2"/>
        <v>-4.3675198685377836E-4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170376.29120000001</v>
      </c>
      <c r="F7" s="25">
        <f>VLOOKUP(C7,RA!B11:I46,8,0)</f>
        <v>23176.095399999998</v>
      </c>
      <c r="G7" s="16">
        <f t="shared" si="0"/>
        <v>147200.19580000002</v>
      </c>
      <c r="H7" s="27">
        <f>RA!J11</f>
        <v>13.6028876064653</v>
      </c>
      <c r="I7" s="20">
        <f>VLOOKUP(B7,RMS!B:D,3,FALSE)</f>
        <v>170376.34685982901</v>
      </c>
      <c r="J7" s="21">
        <f>VLOOKUP(B7,RMS!B:E,4,FALSE)</f>
        <v>147200.19582051301</v>
      </c>
      <c r="K7" s="22">
        <f t="shared" si="1"/>
        <v>-5.5659828998614103E-2</v>
      </c>
      <c r="L7" s="22">
        <f t="shared" si="2"/>
        <v>-2.0512990886345506E-5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175584.2591</v>
      </c>
      <c r="F8" s="25">
        <f>VLOOKUP(C8,RA!B12:I47,8,0)</f>
        <v>1217.1735000000001</v>
      </c>
      <c r="G8" s="16">
        <f t="shared" si="0"/>
        <v>174367.08559999999</v>
      </c>
      <c r="H8" s="27">
        <f>RA!J12</f>
        <v>0.69321333600114299</v>
      </c>
      <c r="I8" s="20">
        <f>VLOOKUP(B8,RMS!B:D,3,FALSE)</f>
        <v>175584.262053846</v>
      </c>
      <c r="J8" s="21">
        <f>VLOOKUP(B8,RMS!B:E,4,FALSE)</f>
        <v>174367.08531794901</v>
      </c>
      <c r="K8" s="22">
        <f t="shared" si="1"/>
        <v>-2.9538460075855255E-3</v>
      </c>
      <c r="L8" s="22">
        <f t="shared" si="2"/>
        <v>2.8205098351463675E-4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625274.36060000001</v>
      </c>
      <c r="F9" s="25">
        <f>VLOOKUP(C9,RA!B13:I48,8,0)</f>
        <v>111297.3928</v>
      </c>
      <c r="G9" s="16">
        <f t="shared" si="0"/>
        <v>513976.96779999998</v>
      </c>
      <c r="H9" s="27">
        <f>RA!J13</f>
        <v>17.799769159445699</v>
      </c>
      <c r="I9" s="20">
        <f>VLOOKUP(B9,RMS!B:D,3,FALSE)</f>
        <v>625274.68241452996</v>
      </c>
      <c r="J9" s="21">
        <f>VLOOKUP(B9,RMS!B:E,4,FALSE)</f>
        <v>513976.96762307698</v>
      </c>
      <c r="K9" s="22">
        <f t="shared" si="1"/>
        <v>-0.32181452994700521</v>
      </c>
      <c r="L9" s="22">
        <f t="shared" si="2"/>
        <v>1.7692300025373697E-4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282797.34850000002</v>
      </c>
      <c r="F10" s="25">
        <f>VLOOKUP(C10,RA!B14:I49,8,0)</f>
        <v>34250.161699999997</v>
      </c>
      <c r="G10" s="16">
        <f t="shared" si="0"/>
        <v>248547.18680000002</v>
      </c>
      <c r="H10" s="27">
        <f>RA!J14</f>
        <v>12.111203263279499</v>
      </c>
      <c r="I10" s="20">
        <f>VLOOKUP(B10,RMS!B:D,3,FALSE)</f>
        <v>282797.369459829</v>
      </c>
      <c r="J10" s="21">
        <f>VLOOKUP(B10,RMS!B:E,4,FALSE)</f>
        <v>248547.18489658099</v>
      </c>
      <c r="K10" s="22">
        <f t="shared" si="1"/>
        <v>-2.0959828980267048E-2</v>
      </c>
      <c r="L10" s="22">
        <f t="shared" si="2"/>
        <v>1.9034190336242318E-3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231618.8941</v>
      </c>
      <c r="F11" s="25">
        <f>VLOOKUP(C11,RA!B15:I50,8,0)</f>
        <v>27379.869299999998</v>
      </c>
      <c r="G11" s="16">
        <f t="shared" si="0"/>
        <v>204239.02480000001</v>
      </c>
      <c r="H11" s="27">
        <f>RA!J15</f>
        <v>11.821086274671099</v>
      </c>
      <c r="I11" s="20">
        <f>VLOOKUP(B11,RMS!B:D,3,FALSE)</f>
        <v>231618.95137350401</v>
      </c>
      <c r="J11" s="21">
        <f>VLOOKUP(B11,RMS!B:E,4,FALSE)</f>
        <v>204239.02428888899</v>
      </c>
      <c r="K11" s="22">
        <f t="shared" si="1"/>
        <v>-5.7273504004115239E-2</v>
      </c>
      <c r="L11" s="22">
        <f t="shared" si="2"/>
        <v>5.1111102220602334E-4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3134524.0384</v>
      </c>
      <c r="F12" s="25">
        <f>VLOOKUP(C12,RA!B16:I51,8,0)</f>
        <v>179041.36960000001</v>
      </c>
      <c r="G12" s="16">
        <f t="shared" si="0"/>
        <v>2955482.6688000001</v>
      </c>
      <c r="H12" s="27">
        <f>RA!J16</f>
        <v>5.7119156658754102</v>
      </c>
      <c r="I12" s="20">
        <f>VLOOKUP(B12,RMS!B:D,3,FALSE)</f>
        <v>3134523.3086000001</v>
      </c>
      <c r="J12" s="21">
        <f>VLOOKUP(B12,RMS!B:E,4,FALSE)</f>
        <v>2955482.6688000001</v>
      </c>
      <c r="K12" s="22">
        <f t="shared" si="1"/>
        <v>0.72979999985545874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5033109.2154999999</v>
      </c>
      <c r="F13" s="25">
        <f>VLOOKUP(C13,RA!B17:I52,8,0)</f>
        <v>-478587.22649999999</v>
      </c>
      <c r="G13" s="16">
        <f t="shared" si="0"/>
        <v>5511696.4419999998</v>
      </c>
      <c r="H13" s="27">
        <f>RA!J17</f>
        <v>-9.5087788881302107</v>
      </c>
      <c r="I13" s="20">
        <f>VLOOKUP(B13,RMS!B:D,3,FALSE)</f>
        <v>5033109.3267812002</v>
      </c>
      <c r="J13" s="21">
        <f>VLOOKUP(B13,RMS!B:E,4,FALSE)</f>
        <v>5511696.4418068398</v>
      </c>
      <c r="K13" s="22">
        <f t="shared" si="1"/>
        <v>-0.111281200312078</v>
      </c>
      <c r="L13" s="22">
        <f t="shared" si="2"/>
        <v>1.9316002726554871E-4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6809799.6352000004</v>
      </c>
      <c r="F14" s="25">
        <f>VLOOKUP(C14,RA!B18:I53,8,0)</f>
        <v>630803.58620000002</v>
      </c>
      <c r="G14" s="16">
        <f t="shared" si="0"/>
        <v>6178996.0490000006</v>
      </c>
      <c r="H14" s="27">
        <f>RA!J18</f>
        <v>9.2631739550656196</v>
      </c>
      <c r="I14" s="20">
        <f>VLOOKUP(B14,RMS!B:D,3,FALSE)</f>
        <v>6809799.5623871796</v>
      </c>
      <c r="J14" s="21">
        <f>VLOOKUP(B14,RMS!B:E,4,FALSE)</f>
        <v>6178996.1127555603</v>
      </c>
      <c r="K14" s="22">
        <f t="shared" si="1"/>
        <v>7.2812820784747601E-2</v>
      </c>
      <c r="L14" s="22">
        <f t="shared" si="2"/>
        <v>-6.3755559735000134E-2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2188482.0728000002</v>
      </c>
      <c r="F15" s="25">
        <f>VLOOKUP(C15,RA!B19:I54,8,0)</f>
        <v>212672.52499999999</v>
      </c>
      <c r="G15" s="16">
        <f t="shared" si="0"/>
        <v>1975809.5478000003</v>
      </c>
      <c r="H15" s="27">
        <f>RA!J19</f>
        <v>9.7178097843817994</v>
      </c>
      <c r="I15" s="20">
        <f>VLOOKUP(B15,RMS!B:D,3,FALSE)</f>
        <v>2188482.14480427</v>
      </c>
      <c r="J15" s="21">
        <f>VLOOKUP(B15,RMS!B:E,4,FALSE)</f>
        <v>1975809.5442641</v>
      </c>
      <c r="K15" s="22">
        <f t="shared" si="1"/>
        <v>-7.2004269808530807E-2</v>
      </c>
      <c r="L15" s="22">
        <f t="shared" si="2"/>
        <v>3.5359002649784088E-3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1674293.9439999999</v>
      </c>
      <c r="F16" s="25">
        <f>VLOOKUP(C16,RA!B20:I55,8,0)</f>
        <v>95449.450500000006</v>
      </c>
      <c r="G16" s="16">
        <f t="shared" si="0"/>
        <v>1578844.4934999999</v>
      </c>
      <c r="H16" s="27">
        <f>RA!J20</f>
        <v>5.7008777247300397</v>
      </c>
      <c r="I16" s="20">
        <f>VLOOKUP(B16,RMS!B:D,3,FALSE)</f>
        <v>1674293.8957</v>
      </c>
      <c r="J16" s="21">
        <f>VLOOKUP(B16,RMS!B:E,4,FALSE)</f>
        <v>1578844.4935000001</v>
      </c>
      <c r="K16" s="22">
        <f t="shared" si="1"/>
        <v>4.8299999907612801E-2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1193590.8037</v>
      </c>
      <c r="F17" s="25">
        <f>VLOOKUP(C17,RA!B21:I56,8,0)</f>
        <v>103175.1997</v>
      </c>
      <c r="G17" s="16">
        <f t="shared" si="0"/>
        <v>1090415.6040000001</v>
      </c>
      <c r="H17" s="27">
        <f>RA!J21</f>
        <v>8.6441014274044505</v>
      </c>
      <c r="I17" s="20">
        <f>VLOOKUP(B17,RMS!B:D,3,FALSE)</f>
        <v>1193590.81321394</v>
      </c>
      <c r="J17" s="21">
        <f>VLOOKUP(B17,RMS!B:E,4,FALSE)</f>
        <v>1090415.60358545</v>
      </c>
      <c r="K17" s="22">
        <f t="shared" si="1"/>
        <v>-9.5139399636536837E-3</v>
      </c>
      <c r="L17" s="22">
        <f t="shared" si="2"/>
        <v>4.1455007158219814E-4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2613269.3695999999</v>
      </c>
      <c r="F18" s="25">
        <f>VLOOKUP(C18,RA!B22:I57,8,0)</f>
        <v>304973.56319999998</v>
      </c>
      <c r="G18" s="16">
        <f t="shared" si="0"/>
        <v>2308295.8064000001</v>
      </c>
      <c r="H18" s="27">
        <f>RA!J22</f>
        <v>11.6701923937784</v>
      </c>
      <c r="I18" s="20">
        <f>VLOOKUP(B18,RMS!B:D,3,FALSE)</f>
        <v>2613269.6623393199</v>
      </c>
      <c r="J18" s="21">
        <f>VLOOKUP(B18,RMS!B:E,4,FALSE)</f>
        <v>2308295.8041914501</v>
      </c>
      <c r="K18" s="22">
        <f t="shared" si="1"/>
        <v>-0.29273932008072734</v>
      </c>
      <c r="L18" s="22">
        <f t="shared" si="2"/>
        <v>2.2085499949753284E-3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2438612.9106000001</v>
      </c>
      <c r="F19" s="25">
        <f>VLOOKUP(C19,RA!B23:I58,8,0)</f>
        <v>195813.8835</v>
      </c>
      <c r="G19" s="16">
        <f t="shared" si="0"/>
        <v>2242799.0271000001</v>
      </c>
      <c r="H19" s="27">
        <f>RA!J23</f>
        <v>8.02972389135026</v>
      </c>
      <c r="I19" s="20">
        <f>VLOOKUP(B19,RMS!B:D,3,FALSE)</f>
        <v>2438613.9050658098</v>
      </c>
      <c r="J19" s="21">
        <f>VLOOKUP(B19,RMS!B:E,4,FALSE)</f>
        <v>2242799.0782367499</v>
      </c>
      <c r="K19" s="22">
        <f t="shared" si="1"/>
        <v>-0.99446580978110433</v>
      </c>
      <c r="L19" s="22">
        <f t="shared" si="2"/>
        <v>-5.1136749796569347E-2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642923.45819999999</v>
      </c>
      <c r="F20" s="25">
        <f>VLOOKUP(C20,RA!B24:I59,8,0)</f>
        <v>122722.69779999999</v>
      </c>
      <c r="G20" s="16">
        <f t="shared" si="0"/>
        <v>520200.76040000003</v>
      </c>
      <c r="H20" s="27">
        <f>RA!J24</f>
        <v>19.0882283473663</v>
      </c>
      <c r="I20" s="20">
        <f>VLOOKUP(B20,RMS!B:D,3,FALSE)</f>
        <v>642923.477550435</v>
      </c>
      <c r="J20" s="21">
        <f>VLOOKUP(B20,RMS!B:E,4,FALSE)</f>
        <v>520200.75832509098</v>
      </c>
      <c r="K20" s="22">
        <f t="shared" si="1"/>
        <v>-1.9350435002706945E-2</v>
      </c>
      <c r="L20" s="22">
        <f t="shared" si="2"/>
        <v>2.0749090472236276E-3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956763.49879999994</v>
      </c>
      <c r="F21" s="25">
        <f>VLOOKUP(C21,RA!B25:I60,8,0)</f>
        <v>97200.039199999999</v>
      </c>
      <c r="G21" s="16">
        <f t="shared" si="0"/>
        <v>859563.45959999994</v>
      </c>
      <c r="H21" s="27">
        <f>RA!J25</f>
        <v>10.159254541159999</v>
      </c>
      <c r="I21" s="20">
        <f>VLOOKUP(B21,RMS!B:D,3,FALSE)</f>
        <v>956763.50840239797</v>
      </c>
      <c r="J21" s="21">
        <f>VLOOKUP(B21,RMS!B:E,4,FALSE)</f>
        <v>859563.45242532797</v>
      </c>
      <c r="K21" s="22">
        <f t="shared" si="1"/>
        <v>-9.6023980295285583E-3</v>
      </c>
      <c r="L21" s="22">
        <f t="shared" si="2"/>
        <v>7.174671976827085E-3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976910.77049999998</v>
      </c>
      <c r="F22" s="25">
        <f>VLOOKUP(C22,RA!B26:I61,8,0)</f>
        <v>199522.36970000001</v>
      </c>
      <c r="G22" s="16">
        <f t="shared" si="0"/>
        <v>777388.40079999994</v>
      </c>
      <c r="H22" s="27">
        <f>RA!J26</f>
        <v>20.423806935599799</v>
      </c>
      <c r="I22" s="20">
        <f>VLOOKUP(B22,RMS!B:D,3,FALSE)</f>
        <v>976910.76620662597</v>
      </c>
      <c r="J22" s="21">
        <f>VLOOKUP(B22,RMS!B:E,4,FALSE)</f>
        <v>777388.39466824895</v>
      </c>
      <c r="K22" s="22">
        <f t="shared" si="1"/>
        <v>4.2933740187436342E-3</v>
      </c>
      <c r="L22" s="22">
        <f t="shared" si="2"/>
        <v>6.1317509971559048E-3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291983.696</v>
      </c>
      <c r="F23" s="25">
        <f>VLOOKUP(C23,RA!B27:I62,8,0)</f>
        <v>74952.645999999993</v>
      </c>
      <c r="G23" s="16">
        <f t="shared" si="0"/>
        <v>217031.05</v>
      </c>
      <c r="H23" s="27">
        <f>RA!J27</f>
        <v>25.6701476920821</v>
      </c>
      <c r="I23" s="20">
        <f>VLOOKUP(B23,RMS!B:D,3,FALSE)</f>
        <v>291983.673628969</v>
      </c>
      <c r="J23" s="21">
        <f>VLOOKUP(B23,RMS!B:E,4,FALSE)</f>
        <v>217031.05631751</v>
      </c>
      <c r="K23" s="22">
        <f t="shared" si="1"/>
        <v>2.2371030994690955E-2</v>
      </c>
      <c r="L23" s="22">
        <f t="shared" si="2"/>
        <v>-6.3175100076477975E-3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1199587.0711000001</v>
      </c>
      <c r="F24" s="25">
        <f>VLOOKUP(C24,RA!B28:I63,8,0)</f>
        <v>123735.65240000001</v>
      </c>
      <c r="G24" s="16">
        <f t="shared" si="0"/>
        <v>1075851.4187</v>
      </c>
      <c r="H24" s="27">
        <f>RA!J28</f>
        <v>10.3148537843557</v>
      </c>
      <c r="I24" s="20">
        <f>VLOOKUP(B24,RMS!B:D,3,FALSE)</f>
        <v>1199587.07156372</v>
      </c>
      <c r="J24" s="21">
        <f>VLOOKUP(B24,RMS!B:E,4,FALSE)</f>
        <v>1075851.41674079</v>
      </c>
      <c r="K24" s="22">
        <f t="shared" si="1"/>
        <v>-4.6371994540095329E-4</v>
      </c>
      <c r="L24" s="22">
        <f t="shared" si="2"/>
        <v>1.9592100288718939E-3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1051833.0615999999</v>
      </c>
      <c r="F25" s="25">
        <f>VLOOKUP(C25,RA!B29:I64,8,0)</f>
        <v>248576.76199999999</v>
      </c>
      <c r="G25" s="16">
        <f t="shared" si="0"/>
        <v>803256.29959999991</v>
      </c>
      <c r="H25" s="27">
        <f>RA!J29</f>
        <v>23.632719970018499</v>
      </c>
      <c r="I25" s="20">
        <f>VLOOKUP(B25,RMS!B:D,3,FALSE)</f>
        <v>1051833.06527522</v>
      </c>
      <c r="J25" s="21">
        <f>VLOOKUP(B25,RMS!B:E,4,FALSE)</f>
        <v>803256.28473787801</v>
      </c>
      <c r="K25" s="22">
        <f t="shared" si="1"/>
        <v>-3.6752200685441494E-3</v>
      </c>
      <c r="L25" s="22">
        <f t="shared" si="2"/>
        <v>1.4862121897749603E-2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2400465.2655000002</v>
      </c>
      <c r="F26" s="25">
        <f>VLOOKUP(C26,RA!B30:I65,8,0)</f>
        <v>390324.14120000001</v>
      </c>
      <c r="G26" s="16">
        <f t="shared" si="0"/>
        <v>2010141.1243000003</v>
      </c>
      <c r="H26" s="27">
        <f>RA!J30</f>
        <v>16.260353641013801</v>
      </c>
      <c r="I26" s="20">
        <f>VLOOKUP(B26,RMS!B:D,3,FALSE)</f>
        <v>2400465.24873009</v>
      </c>
      <c r="J26" s="21">
        <f>VLOOKUP(B26,RMS!B:E,4,FALSE)</f>
        <v>2010141.1022465599</v>
      </c>
      <c r="K26" s="22">
        <f t="shared" si="1"/>
        <v>1.6769910231232643E-2</v>
      </c>
      <c r="L26" s="22">
        <f t="shared" si="2"/>
        <v>2.2053440334275365E-2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557432.28960000002</v>
      </c>
      <c r="F27" s="25">
        <f>VLOOKUP(C27,RA!B31:I66,8,0)</f>
        <v>40766.964</v>
      </c>
      <c r="G27" s="16">
        <f t="shared" si="0"/>
        <v>516665.32560000004</v>
      </c>
      <c r="H27" s="27">
        <f>RA!J31</f>
        <v>7.3133481430100504</v>
      </c>
      <c r="I27" s="20">
        <f>VLOOKUP(B27,RMS!B:D,3,FALSE)</f>
        <v>557432.28011504398</v>
      </c>
      <c r="J27" s="21">
        <f>VLOOKUP(B27,RMS!B:E,4,FALSE)</f>
        <v>516665.32430353999</v>
      </c>
      <c r="K27" s="22">
        <f t="shared" si="1"/>
        <v>9.4849560409784317E-3</v>
      </c>
      <c r="L27" s="22">
        <f t="shared" si="2"/>
        <v>1.2964600464329123E-3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218067.57490000001</v>
      </c>
      <c r="F28" s="25">
        <f>VLOOKUP(C28,RA!B32:I67,8,0)</f>
        <v>51035.3747</v>
      </c>
      <c r="G28" s="16">
        <f t="shared" si="0"/>
        <v>167032.20020000002</v>
      </c>
      <c r="H28" s="27">
        <f>RA!J32</f>
        <v>23.4034678119402</v>
      </c>
      <c r="I28" s="20">
        <f>VLOOKUP(B28,RMS!B:D,3,FALSE)</f>
        <v>218067.511377566</v>
      </c>
      <c r="J28" s="21">
        <f>VLOOKUP(B28,RMS!B:E,4,FALSE)</f>
        <v>167032.212368974</v>
      </c>
      <c r="K28" s="22">
        <f t="shared" si="1"/>
        <v>6.3522434007609263E-2</v>
      </c>
      <c r="L28" s="22">
        <f t="shared" si="2"/>
        <v>-1.2168973975349218E-2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75.289699999999996</v>
      </c>
      <c r="F29" s="25">
        <f>VLOOKUP(C29,RA!B33:I68,8,0)</f>
        <v>14.2295</v>
      </c>
      <c r="G29" s="16">
        <f t="shared" si="0"/>
        <v>61.060199999999995</v>
      </c>
      <c r="H29" s="27">
        <f>RA!J33</f>
        <v>18.899663566198299</v>
      </c>
      <c r="I29" s="20">
        <f>VLOOKUP(B29,RMS!B:D,3,FALSE)</f>
        <v>75.289500000000004</v>
      </c>
      <c r="J29" s="21">
        <f>VLOOKUP(B29,RMS!B:E,4,FALSE)</f>
        <v>61.060200000000002</v>
      </c>
      <c r="K29" s="22">
        <f t="shared" si="1"/>
        <v>1.9999999999242846E-4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12.2361931426368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275580.48330000002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275580.48229999997</v>
      </c>
      <c r="J31" s="21">
        <f>VLOOKUP(B31,RMS!B:E,4,FALSE)</f>
        <v>241859.93030000001</v>
      </c>
      <c r="K31" s="22">
        <f t="shared" si="1"/>
        <v>1.0000000474974513E-3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4.98946681279459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347325.64120000001</v>
      </c>
      <c r="F35" s="25">
        <f>VLOOKUP(C35,RA!B8:I74,8,0)</f>
        <v>17329.6976</v>
      </c>
      <c r="G35" s="16">
        <f t="shared" si="0"/>
        <v>329995.9436</v>
      </c>
      <c r="H35" s="27">
        <f>RA!J39</f>
        <v>6.2393330415964501</v>
      </c>
      <c r="I35" s="20">
        <f>VLOOKUP(B35,RMS!B:D,3,FALSE)</f>
        <v>347325.641025641</v>
      </c>
      <c r="J35" s="21">
        <f>VLOOKUP(B35,RMS!B:E,4,FALSE)</f>
        <v>329995.94444444397</v>
      </c>
      <c r="K35" s="22">
        <f t="shared" si="1"/>
        <v>1.7435901099815965E-4</v>
      </c>
      <c r="L35" s="22">
        <f t="shared" si="2"/>
        <v>-8.4444397361949086E-4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989771.54269999999</v>
      </c>
      <c r="F36" s="25">
        <f>VLOOKUP(C36,RA!B8:I75,8,0)</f>
        <v>61755.142899999999</v>
      </c>
      <c r="G36" s="16">
        <f t="shared" si="0"/>
        <v>928016.39980000001</v>
      </c>
      <c r="H36" s="27">
        <f>RA!J40</f>
        <v>0</v>
      </c>
      <c r="I36" s="20">
        <f>VLOOKUP(B36,RMS!B:D,3,FALSE)</f>
        <v>989771.53462991503</v>
      </c>
      <c r="J36" s="21">
        <f>VLOOKUP(B36,RMS!B:E,4,FALSE)</f>
        <v>928016.39925555605</v>
      </c>
      <c r="K36" s="22">
        <f t="shared" si="1"/>
        <v>8.0700849648565054E-3</v>
      </c>
      <c r="L36" s="22">
        <f t="shared" si="2"/>
        <v>5.4444395937025547E-4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12.230366805122699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57519.063099999999</v>
      </c>
      <c r="F39" s="25">
        <f>VLOOKUP(C39,RA!B8:I78,8,0)</f>
        <v>7034.7924000000003</v>
      </c>
      <c r="G39" s="16">
        <f t="shared" si="0"/>
        <v>50484.270700000001</v>
      </c>
      <c r="H39" s="27">
        <f>RA!J43</f>
        <v>0</v>
      </c>
      <c r="I39" s="20">
        <f>VLOOKUP(B39,RMS!B:D,3,FALSE)</f>
        <v>57519.0630058241</v>
      </c>
      <c r="J39" s="21">
        <f>VLOOKUP(B39,RMS!B:E,4,FALSE)</f>
        <v>50484.270554420997</v>
      </c>
      <c r="K39" s="22">
        <f t="shared" si="1"/>
        <v>9.417589899385348E-5</v>
      </c>
      <c r="L39" s="22">
        <f t="shared" si="2"/>
        <v>1.4557900431100279E-4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39016634.625600003</v>
      </c>
      <c r="E7" s="62">
        <v>51177693.9683</v>
      </c>
      <c r="F7" s="63">
        <v>76.237578523501497</v>
      </c>
      <c r="G7" s="62">
        <v>19817812.677999999</v>
      </c>
      <c r="H7" s="63">
        <v>96.876594100179702</v>
      </c>
      <c r="I7" s="62">
        <v>3268240.6058</v>
      </c>
      <c r="J7" s="63">
        <v>8.3765312850832299</v>
      </c>
      <c r="K7" s="62">
        <v>2596901.1499000001</v>
      </c>
      <c r="L7" s="63">
        <v>13.103873732659</v>
      </c>
      <c r="M7" s="63">
        <v>0.258515598842048</v>
      </c>
      <c r="N7" s="62">
        <v>1025926463.2005</v>
      </c>
      <c r="O7" s="62">
        <v>1025926463.2005</v>
      </c>
      <c r="P7" s="62">
        <v>1235311</v>
      </c>
      <c r="Q7" s="62">
        <v>2336969</v>
      </c>
      <c r="R7" s="63">
        <v>-47.140462710459602</v>
      </c>
      <c r="S7" s="62">
        <v>31.584463042585998</v>
      </c>
      <c r="T7" s="62">
        <v>36.348935573728198</v>
      </c>
      <c r="U7" s="64">
        <v>-15.0848615812088</v>
      </c>
      <c r="V7" s="52"/>
      <c r="W7" s="52"/>
    </row>
    <row r="8" spans="1:23" ht="14.25" thickBot="1">
      <c r="A8" s="49">
        <v>41669</v>
      </c>
      <c r="B8" s="39" t="s">
        <v>6</v>
      </c>
      <c r="C8" s="40"/>
      <c r="D8" s="65">
        <v>1734185.4989</v>
      </c>
      <c r="E8" s="65">
        <v>1926137.94</v>
      </c>
      <c r="F8" s="66">
        <v>90.034335697681101</v>
      </c>
      <c r="G8" s="65">
        <v>934068.0477</v>
      </c>
      <c r="H8" s="66">
        <v>85.659439177923602</v>
      </c>
      <c r="I8" s="65">
        <v>226710.1807</v>
      </c>
      <c r="J8" s="66">
        <v>13.0730063677619</v>
      </c>
      <c r="K8" s="65">
        <v>219501.264</v>
      </c>
      <c r="L8" s="66">
        <v>23.499493911657499</v>
      </c>
      <c r="M8" s="66">
        <v>3.2842255978991E-2</v>
      </c>
      <c r="N8" s="65">
        <v>41413456.080600001</v>
      </c>
      <c r="O8" s="65">
        <v>41413456.080600001</v>
      </c>
      <c r="P8" s="65">
        <v>51736</v>
      </c>
      <c r="Q8" s="65">
        <v>96389</v>
      </c>
      <c r="R8" s="66">
        <v>-46.325825561008003</v>
      </c>
      <c r="S8" s="65">
        <v>33.519899081877199</v>
      </c>
      <c r="T8" s="65">
        <v>47.012573295708002</v>
      </c>
      <c r="U8" s="67">
        <v>-40.252729224729997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228426.47779999999</v>
      </c>
      <c r="E9" s="65">
        <v>273041.07410000003</v>
      </c>
      <c r="F9" s="66">
        <v>83.660115443414895</v>
      </c>
      <c r="G9" s="65">
        <v>125139.8024</v>
      </c>
      <c r="H9" s="66">
        <v>82.537029321695599</v>
      </c>
      <c r="I9" s="65">
        <v>12046.612800000001</v>
      </c>
      <c r="J9" s="66">
        <v>5.2737374913898902</v>
      </c>
      <c r="K9" s="65">
        <v>27421.259699999999</v>
      </c>
      <c r="L9" s="66">
        <v>21.912500398833899</v>
      </c>
      <c r="M9" s="66">
        <v>-0.560683464881083</v>
      </c>
      <c r="N9" s="65">
        <v>5311075.9731000001</v>
      </c>
      <c r="O9" s="65">
        <v>5311075.9731000001</v>
      </c>
      <c r="P9" s="65">
        <v>14140</v>
      </c>
      <c r="Q9" s="65">
        <v>24057</v>
      </c>
      <c r="R9" s="66">
        <v>-41.222928877249899</v>
      </c>
      <c r="S9" s="65">
        <v>16.154630678924999</v>
      </c>
      <c r="T9" s="65">
        <v>17.074939610092699</v>
      </c>
      <c r="U9" s="67">
        <v>-5.6968738528221197</v>
      </c>
      <c r="V9" s="52"/>
      <c r="W9" s="52"/>
    </row>
    <row r="10" spans="1:23" ht="14.25" thickBot="1">
      <c r="A10" s="50"/>
      <c r="B10" s="39" t="s">
        <v>8</v>
      </c>
      <c r="C10" s="40"/>
      <c r="D10" s="65">
        <v>516450.79940000002</v>
      </c>
      <c r="E10" s="65">
        <v>679127.02099999995</v>
      </c>
      <c r="F10" s="66">
        <v>76.046274618780103</v>
      </c>
      <c r="G10" s="65">
        <v>205320.93460000001</v>
      </c>
      <c r="H10" s="66">
        <v>151.53343491550601</v>
      </c>
      <c r="I10" s="65">
        <v>120129.6988</v>
      </c>
      <c r="J10" s="66">
        <v>23.260627912584098</v>
      </c>
      <c r="K10" s="65">
        <v>39313.945099999997</v>
      </c>
      <c r="L10" s="66">
        <v>19.1475580298669</v>
      </c>
      <c r="M10" s="66">
        <v>2.0556510799014198</v>
      </c>
      <c r="N10" s="65">
        <v>8726102.7686000001</v>
      </c>
      <c r="O10" s="65">
        <v>8726102.7686000001</v>
      </c>
      <c r="P10" s="65">
        <v>137946</v>
      </c>
      <c r="Q10" s="65">
        <v>249337</v>
      </c>
      <c r="R10" s="66">
        <v>-44.674877775861603</v>
      </c>
      <c r="S10" s="65">
        <v>3.7438620866135999</v>
      </c>
      <c r="T10" s="65">
        <v>3.2136016993065599</v>
      </c>
      <c r="U10" s="67">
        <v>14.1634594180971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170376.29120000001</v>
      </c>
      <c r="E11" s="65">
        <v>242296.44699999999</v>
      </c>
      <c r="F11" s="66">
        <v>70.317288309225603</v>
      </c>
      <c r="G11" s="65">
        <v>61175.425999999999</v>
      </c>
      <c r="H11" s="66">
        <v>178.504462232923</v>
      </c>
      <c r="I11" s="65">
        <v>23176.095399999998</v>
      </c>
      <c r="J11" s="66">
        <v>13.6028876064653</v>
      </c>
      <c r="K11" s="65">
        <v>14110.945</v>
      </c>
      <c r="L11" s="66">
        <v>23.066361646586699</v>
      </c>
      <c r="M11" s="66">
        <v>0.64241979541412697</v>
      </c>
      <c r="N11" s="65">
        <v>4134031.1253999998</v>
      </c>
      <c r="O11" s="65">
        <v>4134031.1253999998</v>
      </c>
      <c r="P11" s="65">
        <v>5108</v>
      </c>
      <c r="Q11" s="65">
        <v>9074</v>
      </c>
      <c r="R11" s="66">
        <v>-43.7072955697598</v>
      </c>
      <c r="S11" s="65">
        <v>33.354794675019598</v>
      </c>
      <c r="T11" s="65">
        <v>55.052246936301501</v>
      </c>
      <c r="U11" s="67">
        <v>-65.050474669933493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175584.2591</v>
      </c>
      <c r="E12" s="65">
        <v>442516.31760000001</v>
      </c>
      <c r="F12" s="66">
        <v>39.678595368479598</v>
      </c>
      <c r="G12" s="65">
        <v>263831.60200000001</v>
      </c>
      <c r="H12" s="66">
        <v>-33.448359571420902</v>
      </c>
      <c r="I12" s="65">
        <v>1217.1735000000001</v>
      </c>
      <c r="J12" s="66">
        <v>0.69321333600114299</v>
      </c>
      <c r="K12" s="65">
        <v>13355.694</v>
      </c>
      <c r="L12" s="66">
        <v>5.0622040342233099</v>
      </c>
      <c r="M12" s="66">
        <v>-0.90886482574398597</v>
      </c>
      <c r="N12" s="65">
        <v>12476564.1797</v>
      </c>
      <c r="O12" s="65">
        <v>12476564.1797</v>
      </c>
      <c r="P12" s="65">
        <v>1424</v>
      </c>
      <c r="Q12" s="65">
        <v>3345</v>
      </c>
      <c r="R12" s="66">
        <v>-57.428998505231696</v>
      </c>
      <c r="S12" s="65">
        <v>123.303552738764</v>
      </c>
      <c r="T12" s="65">
        <v>171.40312702541101</v>
      </c>
      <c r="U12" s="67">
        <v>-39.009074125019502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625274.36060000001</v>
      </c>
      <c r="E13" s="65">
        <v>1104305.0984</v>
      </c>
      <c r="F13" s="66">
        <v>56.621522576138098</v>
      </c>
      <c r="G13" s="65">
        <v>334314.05660000001</v>
      </c>
      <c r="H13" s="66">
        <v>87.032028195011904</v>
      </c>
      <c r="I13" s="65">
        <v>111297.3928</v>
      </c>
      <c r="J13" s="66">
        <v>17.799769159445699</v>
      </c>
      <c r="K13" s="65">
        <v>77765.548699999999</v>
      </c>
      <c r="L13" s="66">
        <v>23.261226132960601</v>
      </c>
      <c r="M13" s="66">
        <v>0.43119150652890598</v>
      </c>
      <c r="N13" s="65">
        <v>17752456.8486</v>
      </c>
      <c r="O13" s="65">
        <v>17752456.8486</v>
      </c>
      <c r="P13" s="65">
        <v>18107</v>
      </c>
      <c r="Q13" s="65">
        <v>31633</v>
      </c>
      <c r="R13" s="66">
        <v>-42.759143931969803</v>
      </c>
      <c r="S13" s="65">
        <v>34.532189794002299</v>
      </c>
      <c r="T13" s="65">
        <v>37.424921866405299</v>
      </c>
      <c r="U13" s="67">
        <v>-8.3769146690646306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282797.34850000002</v>
      </c>
      <c r="E14" s="65">
        <v>514062.88640000002</v>
      </c>
      <c r="F14" s="66">
        <v>55.012208813680303</v>
      </c>
      <c r="G14" s="65">
        <v>187623.28450000001</v>
      </c>
      <c r="H14" s="66">
        <v>50.726147478779502</v>
      </c>
      <c r="I14" s="65">
        <v>34250.161699999997</v>
      </c>
      <c r="J14" s="66">
        <v>12.111203263279499</v>
      </c>
      <c r="K14" s="65">
        <v>23518.1162</v>
      </c>
      <c r="L14" s="66">
        <v>12.5347534889786</v>
      </c>
      <c r="M14" s="66">
        <v>0.45633100069469001</v>
      </c>
      <c r="N14" s="65">
        <v>9305417.7200000007</v>
      </c>
      <c r="O14" s="65">
        <v>9305417.7200000007</v>
      </c>
      <c r="P14" s="65">
        <v>3792</v>
      </c>
      <c r="Q14" s="65">
        <v>7285</v>
      </c>
      <c r="R14" s="66">
        <v>-47.947838023335599</v>
      </c>
      <c r="S14" s="65">
        <v>74.577359836497905</v>
      </c>
      <c r="T14" s="65">
        <v>84.253741647220295</v>
      </c>
      <c r="U14" s="67">
        <v>-12.9749589311512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231618.8941</v>
      </c>
      <c r="E15" s="65">
        <v>314485.5895</v>
      </c>
      <c r="F15" s="66">
        <v>73.650081858520295</v>
      </c>
      <c r="G15" s="65">
        <v>96360.095000000001</v>
      </c>
      <c r="H15" s="66">
        <v>140.36806325274</v>
      </c>
      <c r="I15" s="65">
        <v>27379.869299999998</v>
      </c>
      <c r="J15" s="66">
        <v>11.821086274671099</v>
      </c>
      <c r="K15" s="65">
        <v>17655.872299999999</v>
      </c>
      <c r="L15" s="66">
        <v>18.322804995159</v>
      </c>
      <c r="M15" s="66">
        <v>0.55075143469405397</v>
      </c>
      <c r="N15" s="65">
        <v>5732671.8453000002</v>
      </c>
      <c r="O15" s="65">
        <v>5732671.8453000002</v>
      </c>
      <c r="P15" s="65">
        <v>4197</v>
      </c>
      <c r="Q15" s="65">
        <v>8729</v>
      </c>
      <c r="R15" s="66">
        <v>-51.918891052812498</v>
      </c>
      <c r="S15" s="65">
        <v>55.186774862997403</v>
      </c>
      <c r="T15" s="65">
        <v>78.730048688280505</v>
      </c>
      <c r="U15" s="67">
        <v>-42.661079368616598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3134524.0384</v>
      </c>
      <c r="E16" s="65">
        <v>3741631.8464000002</v>
      </c>
      <c r="F16" s="66">
        <v>83.774250569731294</v>
      </c>
      <c r="G16" s="65">
        <v>764757.92949999997</v>
      </c>
      <c r="H16" s="66">
        <v>309.87140080382801</v>
      </c>
      <c r="I16" s="65">
        <v>179041.36960000001</v>
      </c>
      <c r="J16" s="66">
        <v>5.7119156658754102</v>
      </c>
      <c r="K16" s="65">
        <v>69458.773100000006</v>
      </c>
      <c r="L16" s="66">
        <v>9.0824521617464296</v>
      </c>
      <c r="M16" s="66">
        <v>1.5776638660494899</v>
      </c>
      <c r="N16" s="65">
        <v>46483739.592</v>
      </c>
      <c r="O16" s="65">
        <v>46483739.592</v>
      </c>
      <c r="P16" s="65">
        <v>109787</v>
      </c>
      <c r="Q16" s="65">
        <v>176202</v>
      </c>
      <c r="R16" s="66">
        <v>-37.692534704486903</v>
      </c>
      <c r="S16" s="65">
        <v>28.550958113437801</v>
      </c>
      <c r="T16" s="65">
        <v>33.210268453252503</v>
      </c>
      <c r="U16" s="67">
        <v>-16.319278397952299</v>
      </c>
      <c r="V16" s="52"/>
      <c r="W16" s="52"/>
    </row>
    <row r="17" spans="1:21" ht="12" thickBot="1">
      <c r="A17" s="50"/>
      <c r="B17" s="39" t="s">
        <v>15</v>
      </c>
      <c r="C17" s="40"/>
      <c r="D17" s="65">
        <v>5033109.2154999999</v>
      </c>
      <c r="E17" s="65">
        <v>5895105.3740999997</v>
      </c>
      <c r="F17" s="66">
        <v>85.377765045775803</v>
      </c>
      <c r="G17" s="65">
        <v>988510.56140000001</v>
      </c>
      <c r="H17" s="66">
        <v>409.16089438354101</v>
      </c>
      <c r="I17" s="65">
        <v>-478587.22649999999</v>
      </c>
      <c r="J17" s="66">
        <v>-9.5087788881302107</v>
      </c>
      <c r="K17" s="65">
        <v>89171.492100000003</v>
      </c>
      <c r="L17" s="66">
        <v>9.02079305796277</v>
      </c>
      <c r="M17" s="66">
        <v>-6.36704293299585</v>
      </c>
      <c r="N17" s="65">
        <v>65401283.1624</v>
      </c>
      <c r="O17" s="65">
        <v>65401283.1624</v>
      </c>
      <c r="P17" s="65">
        <v>42359</v>
      </c>
      <c r="Q17" s="65">
        <v>61269</v>
      </c>
      <c r="R17" s="66">
        <v>-30.863895281463702</v>
      </c>
      <c r="S17" s="65">
        <v>118.820303017068</v>
      </c>
      <c r="T17" s="65">
        <v>146.522074037441</v>
      </c>
      <c r="U17" s="67">
        <v>-23.314004691937001</v>
      </c>
    </row>
    <row r="18" spans="1:21" ht="12" thickBot="1">
      <c r="A18" s="50"/>
      <c r="B18" s="39" t="s">
        <v>16</v>
      </c>
      <c r="C18" s="40"/>
      <c r="D18" s="65">
        <v>6809799.6352000004</v>
      </c>
      <c r="E18" s="65">
        <v>8728384.9142000005</v>
      </c>
      <c r="F18" s="66">
        <v>78.019011559874002</v>
      </c>
      <c r="G18" s="65">
        <v>4084625.5295000002</v>
      </c>
      <c r="H18" s="66">
        <v>66.717844414824199</v>
      </c>
      <c r="I18" s="65">
        <v>630803.58620000002</v>
      </c>
      <c r="J18" s="66">
        <v>9.2631739550656196</v>
      </c>
      <c r="K18" s="65">
        <v>485442.147</v>
      </c>
      <c r="L18" s="66">
        <v>11.884618149057699</v>
      </c>
      <c r="M18" s="66">
        <v>0.29944132395244999</v>
      </c>
      <c r="N18" s="65">
        <v>165148705.03470001</v>
      </c>
      <c r="O18" s="65">
        <v>165148705.03470001</v>
      </c>
      <c r="P18" s="65">
        <v>138810</v>
      </c>
      <c r="Q18" s="65">
        <v>277499</v>
      </c>
      <c r="R18" s="66">
        <v>-49.9781981196329</v>
      </c>
      <c r="S18" s="65">
        <v>49.058422557452602</v>
      </c>
      <c r="T18" s="65">
        <v>59.330890461587202</v>
      </c>
      <c r="U18" s="67">
        <v>-20.939254400412999</v>
      </c>
    </row>
    <row r="19" spans="1:21" ht="12" thickBot="1">
      <c r="A19" s="50"/>
      <c r="B19" s="39" t="s">
        <v>17</v>
      </c>
      <c r="C19" s="40"/>
      <c r="D19" s="65">
        <v>2188482.0728000002</v>
      </c>
      <c r="E19" s="65">
        <v>2955624.2631999999</v>
      </c>
      <c r="F19" s="66">
        <v>74.044664609383403</v>
      </c>
      <c r="G19" s="65">
        <v>647177.16159999999</v>
      </c>
      <c r="H19" s="66">
        <v>238.15811228404101</v>
      </c>
      <c r="I19" s="65">
        <v>212672.52499999999</v>
      </c>
      <c r="J19" s="66">
        <v>9.7178097843817994</v>
      </c>
      <c r="K19" s="65">
        <v>94189.723599999998</v>
      </c>
      <c r="L19" s="66">
        <v>14.5539319352891</v>
      </c>
      <c r="M19" s="66">
        <v>1.2579164358010699</v>
      </c>
      <c r="N19" s="65">
        <v>40110206.562700003</v>
      </c>
      <c r="O19" s="65">
        <v>40110206.562700003</v>
      </c>
      <c r="P19" s="65">
        <v>26759</v>
      </c>
      <c r="Q19" s="65">
        <v>45900</v>
      </c>
      <c r="R19" s="66">
        <v>-41.701525054466202</v>
      </c>
      <c r="S19" s="65">
        <v>81.784897522329004</v>
      </c>
      <c r="T19" s="65">
        <v>78.739961361655801</v>
      </c>
      <c r="U19" s="67">
        <v>3.7231032292262101</v>
      </c>
    </row>
    <row r="20" spans="1:21" ht="12" thickBot="1">
      <c r="A20" s="50"/>
      <c r="B20" s="39" t="s">
        <v>18</v>
      </c>
      <c r="C20" s="40"/>
      <c r="D20" s="65">
        <v>1674293.9439999999</v>
      </c>
      <c r="E20" s="65">
        <v>1951513.8197000001</v>
      </c>
      <c r="F20" s="66">
        <v>85.794624004117196</v>
      </c>
      <c r="G20" s="65">
        <v>1134937.2257000001</v>
      </c>
      <c r="H20" s="66">
        <v>47.523044102050498</v>
      </c>
      <c r="I20" s="65">
        <v>95449.450500000006</v>
      </c>
      <c r="J20" s="66">
        <v>5.7008777247300397</v>
      </c>
      <c r="K20" s="65">
        <v>103581.7163</v>
      </c>
      <c r="L20" s="66">
        <v>9.1266471796370503</v>
      </c>
      <c r="M20" s="66">
        <v>-7.8510629969161999E-2</v>
      </c>
      <c r="N20" s="65">
        <v>65858200.783799998</v>
      </c>
      <c r="O20" s="65">
        <v>65858200.783799998</v>
      </c>
      <c r="P20" s="65">
        <v>53946</v>
      </c>
      <c r="Q20" s="65">
        <v>105949</v>
      </c>
      <c r="R20" s="66">
        <v>-49.083049391688498</v>
      </c>
      <c r="S20" s="65">
        <v>31.0364798872947</v>
      </c>
      <c r="T20" s="65">
        <v>42.923910968484797</v>
      </c>
      <c r="U20" s="67">
        <v>-38.301479821029801</v>
      </c>
    </row>
    <row r="21" spans="1:21" ht="12" thickBot="1">
      <c r="A21" s="50"/>
      <c r="B21" s="39" t="s">
        <v>19</v>
      </c>
      <c r="C21" s="40"/>
      <c r="D21" s="65">
        <v>1193590.8037</v>
      </c>
      <c r="E21" s="65">
        <v>1702204.9232000001</v>
      </c>
      <c r="F21" s="66">
        <v>70.120276791125207</v>
      </c>
      <c r="G21" s="65">
        <v>526407.43400000001</v>
      </c>
      <c r="H21" s="66">
        <v>126.74277120866</v>
      </c>
      <c r="I21" s="65">
        <v>103175.1997</v>
      </c>
      <c r="J21" s="66">
        <v>8.6441014274044505</v>
      </c>
      <c r="K21" s="65">
        <v>85086.907600000006</v>
      </c>
      <c r="L21" s="66">
        <v>16.1636979465605</v>
      </c>
      <c r="M21" s="66">
        <v>0.212586079459303</v>
      </c>
      <c r="N21" s="65">
        <v>22672209.577399999</v>
      </c>
      <c r="O21" s="65">
        <v>22672209.577399999</v>
      </c>
      <c r="P21" s="65">
        <v>35830</v>
      </c>
      <c r="Q21" s="65">
        <v>75009</v>
      </c>
      <c r="R21" s="66">
        <v>-52.232398778813199</v>
      </c>
      <c r="S21" s="65">
        <v>33.312609648339397</v>
      </c>
      <c r="T21" s="65">
        <v>31.734637223533198</v>
      </c>
      <c r="U21" s="67">
        <v>4.7368622316410596</v>
      </c>
    </row>
    <row r="22" spans="1:21" ht="12" thickBot="1">
      <c r="A22" s="50"/>
      <c r="B22" s="39" t="s">
        <v>20</v>
      </c>
      <c r="C22" s="40"/>
      <c r="D22" s="65">
        <v>2613269.3695999999</v>
      </c>
      <c r="E22" s="65">
        <v>3473485.3012000001</v>
      </c>
      <c r="F22" s="66">
        <v>75.234789929791404</v>
      </c>
      <c r="G22" s="65">
        <v>1194129.0288</v>
      </c>
      <c r="H22" s="66">
        <v>118.84313223891</v>
      </c>
      <c r="I22" s="65">
        <v>304973.56319999998</v>
      </c>
      <c r="J22" s="66">
        <v>11.6701923937784</v>
      </c>
      <c r="K22" s="65">
        <v>172597.10509999999</v>
      </c>
      <c r="L22" s="66">
        <v>14.4538069955008</v>
      </c>
      <c r="M22" s="66">
        <v>0.76696800924501696</v>
      </c>
      <c r="N22" s="65">
        <v>56560556.604699999</v>
      </c>
      <c r="O22" s="65">
        <v>56560556.604699999</v>
      </c>
      <c r="P22" s="65">
        <v>101358</v>
      </c>
      <c r="Q22" s="65">
        <v>185918</v>
      </c>
      <c r="R22" s="66">
        <v>-45.482416979528601</v>
      </c>
      <c r="S22" s="65">
        <v>25.782566443694598</v>
      </c>
      <c r="T22" s="65">
        <v>27.617700200088201</v>
      </c>
      <c r="U22" s="67">
        <v>-7.1177311242511303</v>
      </c>
    </row>
    <row r="23" spans="1:21" ht="12" thickBot="1">
      <c r="A23" s="50"/>
      <c r="B23" s="39" t="s">
        <v>21</v>
      </c>
      <c r="C23" s="40"/>
      <c r="D23" s="65">
        <v>2438612.9106000001</v>
      </c>
      <c r="E23" s="65">
        <v>2865386.8557000002</v>
      </c>
      <c r="F23" s="66">
        <v>85.105887386513402</v>
      </c>
      <c r="G23" s="65">
        <v>2828638.1716</v>
      </c>
      <c r="H23" s="66">
        <v>-13.788446501073199</v>
      </c>
      <c r="I23" s="65">
        <v>195813.8835</v>
      </c>
      <c r="J23" s="66">
        <v>8.02972389135026</v>
      </c>
      <c r="K23" s="65">
        <v>232471.57500000001</v>
      </c>
      <c r="L23" s="66">
        <v>8.2184981216068405</v>
      </c>
      <c r="M23" s="66">
        <v>-0.15768676880173399</v>
      </c>
      <c r="N23" s="65">
        <v>111083178.2228</v>
      </c>
      <c r="O23" s="65">
        <v>111083178.2228</v>
      </c>
      <c r="P23" s="65">
        <v>82447</v>
      </c>
      <c r="Q23" s="65">
        <v>165822</v>
      </c>
      <c r="R23" s="66">
        <v>-50.279818118223197</v>
      </c>
      <c r="S23" s="65">
        <v>29.577945960435201</v>
      </c>
      <c r="T23" s="65">
        <v>38.631709442052298</v>
      </c>
      <c r="U23" s="67">
        <v>-30.6098452330931</v>
      </c>
    </row>
    <row r="24" spans="1:21" ht="12" thickBot="1">
      <c r="A24" s="50"/>
      <c r="B24" s="39" t="s">
        <v>22</v>
      </c>
      <c r="C24" s="40"/>
      <c r="D24" s="65">
        <v>642923.45819999999</v>
      </c>
      <c r="E24" s="65">
        <v>911055.37959999999</v>
      </c>
      <c r="F24" s="66">
        <v>70.569086423953294</v>
      </c>
      <c r="G24" s="65">
        <v>332776.95390000002</v>
      </c>
      <c r="H24" s="66">
        <v>93.199514168640306</v>
      </c>
      <c r="I24" s="65">
        <v>122722.69779999999</v>
      </c>
      <c r="J24" s="66">
        <v>19.0882283473663</v>
      </c>
      <c r="K24" s="65">
        <v>55505.268799999998</v>
      </c>
      <c r="L24" s="66">
        <v>16.679420900246399</v>
      </c>
      <c r="M24" s="66">
        <v>1.21100988164208</v>
      </c>
      <c r="N24" s="65">
        <v>16978723.883299999</v>
      </c>
      <c r="O24" s="65">
        <v>16978723.883299999</v>
      </c>
      <c r="P24" s="65">
        <v>32597</v>
      </c>
      <c r="Q24" s="65">
        <v>70372</v>
      </c>
      <c r="R24" s="66">
        <v>-53.6790200647985</v>
      </c>
      <c r="S24" s="65">
        <v>19.723393508605099</v>
      </c>
      <c r="T24" s="65">
        <v>21.859942202864801</v>
      </c>
      <c r="U24" s="67">
        <v>-10.8325613101394</v>
      </c>
    </row>
    <row r="25" spans="1:21" ht="12" thickBot="1">
      <c r="A25" s="50"/>
      <c r="B25" s="39" t="s">
        <v>23</v>
      </c>
      <c r="C25" s="40"/>
      <c r="D25" s="65">
        <v>956763.49879999994</v>
      </c>
      <c r="E25" s="65">
        <v>1366692.311</v>
      </c>
      <c r="F25" s="66">
        <v>70.005771679504207</v>
      </c>
      <c r="G25" s="65">
        <v>308971.74280000001</v>
      </c>
      <c r="H25" s="66">
        <v>209.66051786144101</v>
      </c>
      <c r="I25" s="65">
        <v>97200.039199999999</v>
      </c>
      <c r="J25" s="66">
        <v>10.159254541159999</v>
      </c>
      <c r="K25" s="65">
        <v>36440.741300000002</v>
      </c>
      <c r="L25" s="66">
        <v>11.7941987088406</v>
      </c>
      <c r="M25" s="66">
        <v>1.6673452770841399</v>
      </c>
      <c r="N25" s="65">
        <v>21204959.588500001</v>
      </c>
      <c r="O25" s="65">
        <v>21204959.588500001</v>
      </c>
      <c r="P25" s="65">
        <v>40657</v>
      </c>
      <c r="Q25" s="65">
        <v>69462</v>
      </c>
      <c r="R25" s="66">
        <v>-41.468716708416103</v>
      </c>
      <c r="S25" s="65">
        <v>23.5325650884227</v>
      </c>
      <c r="T25" s="65">
        <v>26.9751085687138</v>
      </c>
      <c r="U25" s="67">
        <v>-14.6288492875976</v>
      </c>
    </row>
    <row r="26" spans="1:21" ht="12" thickBot="1">
      <c r="A26" s="50"/>
      <c r="B26" s="39" t="s">
        <v>24</v>
      </c>
      <c r="C26" s="40"/>
      <c r="D26" s="65">
        <v>976910.77049999998</v>
      </c>
      <c r="E26" s="65">
        <v>1045722.6742</v>
      </c>
      <c r="F26" s="66">
        <v>93.4196794812121</v>
      </c>
      <c r="G26" s="65">
        <v>800205.96669999999</v>
      </c>
      <c r="H26" s="66">
        <v>22.082415172273699</v>
      </c>
      <c r="I26" s="65">
        <v>199522.36970000001</v>
      </c>
      <c r="J26" s="66">
        <v>20.423806935599799</v>
      </c>
      <c r="K26" s="65">
        <v>170761.1053</v>
      </c>
      <c r="L26" s="66">
        <v>21.3396440924089</v>
      </c>
      <c r="M26" s="66">
        <v>0.16842983271554199</v>
      </c>
      <c r="N26" s="65">
        <v>39377909.626699999</v>
      </c>
      <c r="O26" s="65">
        <v>39377909.626699999</v>
      </c>
      <c r="P26" s="65">
        <v>54783</v>
      </c>
      <c r="Q26" s="65">
        <v>123150</v>
      </c>
      <c r="R26" s="66">
        <v>-55.5152253349574</v>
      </c>
      <c r="S26" s="65">
        <v>17.8323708175894</v>
      </c>
      <c r="T26" s="65">
        <v>21.248292953309001</v>
      </c>
      <c r="U26" s="67">
        <v>-19.155737454439901</v>
      </c>
    </row>
    <row r="27" spans="1:21" ht="12" thickBot="1">
      <c r="A27" s="50"/>
      <c r="B27" s="39" t="s">
        <v>25</v>
      </c>
      <c r="C27" s="40"/>
      <c r="D27" s="65">
        <v>291983.696</v>
      </c>
      <c r="E27" s="65">
        <v>437046.47379999998</v>
      </c>
      <c r="F27" s="66">
        <v>66.808386179456207</v>
      </c>
      <c r="G27" s="65">
        <v>273182.67719999998</v>
      </c>
      <c r="H27" s="66">
        <v>6.88221485809495</v>
      </c>
      <c r="I27" s="65">
        <v>74952.645999999993</v>
      </c>
      <c r="J27" s="66">
        <v>25.6701476920821</v>
      </c>
      <c r="K27" s="65">
        <v>80720.955199999997</v>
      </c>
      <c r="L27" s="66">
        <v>29.548343265156301</v>
      </c>
      <c r="M27" s="66">
        <v>-7.1459872912900999E-2</v>
      </c>
      <c r="N27" s="65">
        <v>10991147.015699999</v>
      </c>
      <c r="O27" s="65">
        <v>10991147.015699999</v>
      </c>
      <c r="P27" s="65">
        <v>25647</v>
      </c>
      <c r="Q27" s="65">
        <v>56862</v>
      </c>
      <c r="R27" s="66">
        <v>-54.896064155323401</v>
      </c>
      <c r="S27" s="65">
        <v>11.3847115062191</v>
      </c>
      <c r="T27" s="65">
        <v>12.044711672118501</v>
      </c>
      <c r="U27" s="67">
        <v>-5.7972498076818004</v>
      </c>
    </row>
    <row r="28" spans="1:21" ht="12" thickBot="1">
      <c r="A28" s="50"/>
      <c r="B28" s="39" t="s">
        <v>26</v>
      </c>
      <c r="C28" s="40"/>
      <c r="D28" s="65">
        <v>1199587.0711000001</v>
      </c>
      <c r="E28" s="65">
        <v>1778187.0575999999</v>
      </c>
      <c r="F28" s="66">
        <v>67.461241829027202</v>
      </c>
      <c r="G28" s="65">
        <v>976547.38470000005</v>
      </c>
      <c r="H28" s="66">
        <v>22.839617400492902</v>
      </c>
      <c r="I28" s="65">
        <v>123735.65240000001</v>
      </c>
      <c r="J28" s="66">
        <v>10.3148537843557</v>
      </c>
      <c r="K28" s="65">
        <v>54810.290800000002</v>
      </c>
      <c r="L28" s="66">
        <v>5.6126606510587296</v>
      </c>
      <c r="M28" s="66">
        <v>1.2575259243105501</v>
      </c>
      <c r="N28" s="65">
        <v>50939067.165100001</v>
      </c>
      <c r="O28" s="65">
        <v>50939067.165100001</v>
      </c>
      <c r="P28" s="65">
        <v>36184</v>
      </c>
      <c r="Q28" s="65">
        <v>69016</v>
      </c>
      <c r="R28" s="66">
        <v>-47.571577605192999</v>
      </c>
      <c r="S28" s="65">
        <v>33.152417397192103</v>
      </c>
      <c r="T28" s="65">
        <v>40.766629730787102</v>
      </c>
      <c r="U28" s="67">
        <v>-22.967291471902801</v>
      </c>
    </row>
    <row r="29" spans="1:21" ht="12" thickBot="1">
      <c r="A29" s="50"/>
      <c r="B29" s="39" t="s">
        <v>27</v>
      </c>
      <c r="C29" s="40"/>
      <c r="D29" s="65">
        <v>1051833.0615999999</v>
      </c>
      <c r="E29" s="65">
        <v>1204225.6039</v>
      </c>
      <c r="F29" s="66">
        <v>87.345183343846699</v>
      </c>
      <c r="G29" s="65">
        <v>500995.65039999998</v>
      </c>
      <c r="H29" s="66">
        <v>109.948541621111</v>
      </c>
      <c r="I29" s="65">
        <v>248576.76199999999</v>
      </c>
      <c r="J29" s="66">
        <v>23.632719970018499</v>
      </c>
      <c r="K29" s="65">
        <v>94098.626099999994</v>
      </c>
      <c r="L29" s="66">
        <v>18.782323963266101</v>
      </c>
      <c r="M29" s="66">
        <v>1.6416619700252999</v>
      </c>
      <c r="N29" s="65">
        <v>24570230.965799998</v>
      </c>
      <c r="O29" s="65">
        <v>24570230.965799998</v>
      </c>
      <c r="P29" s="65">
        <v>85323</v>
      </c>
      <c r="Q29" s="65">
        <v>149314</v>
      </c>
      <c r="R29" s="66">
        <v>-42.856664478883403</v>
      </c>
      <c r="S29" s="65">
        <v>12.327661493383999</v>
      </c>
      <c r="T29" s="65">
        <v>13.852222392407899</v>
      </c>
      <c r="U29" s="67">
        <v>-12.366991905497899</v>
      </c>
    </row>
    <row r="30" spans="1:21" ht="12" thickBot="1">
      <c r="A30" s="50"/>
      <c r="B30" s="39" t="s">
        <v>28</v>
      </c>
      <c r="C30" s="40"/>
      <c r="D30" s="65">
        <v>2400465.2655000002</v>
      </c>
      <c r="E30" s="65">
        <v>2585740.7765000002</v>
      </c>
      <c r="F30" s="66">
        <v>92.834722154523803</v>
      </c>
      <c r="G30" s="65">
        <v>1089985.8143</v>
      </c>
      <c r="H30" s="66">
        <v>120.22903729638</v>
      </c>
      <c r="I30" s="65">
        <v>390324.14120000001</v>
      </c>
      <c r="J30" s="66">
        <v>16.260353641013801</v>
      </c>
      <c r="K30" s="65">
        <v>173409.37609999999</v>
      </c>
      <c r="L30" s="66">
        <v>15.909324123760801</v>
      </c>
      <c r="M30" s="66">
        <v>1.25088256459046</v>
      </c>
      <c r="N30" s="65">
        <v>52282111.121699996</v>
      </c>
      <c r="O30" s="65">
        <v>52282111.121699996</v>
      </c>
      <c r="P30" s="65">
        <v>75685</v>
      </c>
      <c r="Q30" s="65">
        <v>148295</v>
      </c>
      <c r="R30" s="66">
        <v>-48.963215212920197</v>
      </c>
      <c r="S30" s="65">
        <v>31.716525936447098</v>
      </c>
      <c r="T30" s="65">
        <v>32.969207895748298</v>
      </c>
      <c r="U30" s="67">
        <v>-3.94961907811504</v>
      </c>
    </row>
    <row r="31" spans="1:21" ht="12" thickBot="1">
      <c r="A31" s="50"/>
      <c r="B31" s="39" t="s">
        <v>29</v>
      </c>
      <c r="C31" s="40"/>
      <c r="D31" s="65">
        <v>557432.28960000002</v>
      </c>
      <c r="E31" s="65">
        <v>783257.97239999997</v>
      </c>
      <c r="F31" s="66">
        <v>71.168415674334994</v>
      </c>
      <c r="G31" s="65">
        <v>759246.66440000001</v>
      </c>
      <c r="H31" s="66">
        <v>-26.580870784527601</v>
      </c>
      <c r="I31" s="65">
        <v>40766.964</v>
      </c>
      <c r="J31" s="66">
        <v>7.3133481430100504</v>
      </c>
      <c r="K31" s="65">
        <v>31433.355299999999</v>
      </c>
      <c r="L31" s="66">
        <v>4.1400715701320099</v>
      </c>
      <c r="M31" s="66">
        <v>0.29693326120994801</v>
      </c>
      <c r="N31" s="65">
        <v>66975717.100199997</v>
      </c>
      <c r="O31" s="65">
        <v>66975717.100199997</v>
      </c>
      <c r="P31" s="65">
        <v>16425</v>
      </c>
      <c r="Q31" s="65">
        <v>39833</v>
      </c>
      <c r="R31" s="66">
        <v>-58.7653453166972</v>
      </c>
      <c r="S31" s="65">
        <v>33.938038940639302</v>
      </c>
      <c r="T31" s="65">
        <v>39.810218002661102</v>
      </c>
      <c r="U31" s="67">
        <v>-17.302646956981899</v>
      </c>
    </row>
    <row r="32" spans="1:21" ht="12" thickBot="1">
      <c r="A32" s="50"/>
      <c r="B32" s="39" t="s">
        <v>30</v>
      </c>
      <c r="C32" s="40"/>
      <c r="D32" s="65">
        <v>218067.57490000001</v>
      </c>
      <c r="E32" s="65">
        <v>280395.00089999998</v>
      </c>
      <c r="F32" s="66">
        <v>77.771563045010097</v>
      </c>
      <c r="G32" s="65">
        <v>131939.07310000001</v>
      </c>
      <c r="H32" s="66">
        <v>65.278995657882902</v>
      </c>
      <c r="I32" s="65">
        <v>51035.3747</v>
      </c>
      <c r="J32" s="66">
        <v>23.4034678119402</v>
      </c>
      <c r="K32" s="65">
        <v>36581.716200000003</v>
      </c>
      <c r="L32" s="66">
        <v>27.726218883070199</v>
      </c>
      <c r="M32" s="66">
        <v>0.39510608034294498</v>
      </c>
      <c r="N32" s="65">
        <v>5718510.5264999997</v>
      </c>
      <c r="O32" s="65">
        <v>5718510.5264999997</v>
      </c>
      <c r="P32" s="65">
        <v>24053</v>
      </c>
      <c r="Q32" s="65">
        <v>48537</v>
      </c>
      <c r="R32" s="66">
        <v>-50.443991181984899</v>
      </c>
      <c r="S32" s="65">
        <v>9.0661279216729707</v>
      </c>
      <c r="T32" s="65">
        <v>10.321091668211899</v>
      </c>
      <c r="U32" s="67">
        <v>-13.8423344274557</v>
      </c>
    </row>
    <row r="33" spans="1:21" ht="12" thickBot="1">
      <c r="A33" s="50"/>
      <c r="B33" s="39" t="s">
        <v>31</v>
      </c>
      <c r="C33" s="40"/>
      <c r="D33" s="65">
        <v>75.289699999999996</v>
      </c>
      <c r="E33" s="68"/>
      <c r="F33" s="68"/>
      <c r="G33" s="65">
        <v>119.76900000000001</v>
      </c>
      <c r="H33" s="66">
        <v>-37.1375731616696</v>
      </c>
      <c r="I33" s="65">
        <v>14.2295</v>
      </c>
      <c r="J33" s="66">
        <v>18.899663566198299</v>
      </c>
      <c r="K33" s="65">
        <v>21.651800000000001</v>
      </c>
      <c r="L33" s="66">
        <v>18.077966752665599</v>
      </c>
      <c r="M33" s="66">
        <v>-0.34280290784138001</v>
      </c>
      <c r="N33" s="65">
        <v>1605.8290999999999</v>
      </c>
      <c r="O33" s="65">
        <v>1605.8290999999999</v>
      </c>
      <c r="P33" s="65">
        <v>15</v>
      </c>
      <c r="Q33" s="65">
        <v>32</v>
      </c>
      <c r="R33" s="66">
        <v>-53.125</v>
      </c>
      <c r="S33" s="65">
        <v>5.0193133333333302</v>
      </c>
      <c r="T33" s="65">
        <v>4.1545249999999996</v>
      </c>
      <c r="U33" s="67">
        <v>17.2292159485295</v>
      </c>
    </row>
    <row r="34" spans="1:21" ht="12" thickBot="1">
      <c r="A34" s="50"/>
      <c r="B34" s="39" t="s">
        <v>32</v>
      </c>
      <c r="C34" s="40"/>
      <c r="D34" s="65">
        <v>275580.48330000002</v>
      </c>
      <c r="E34" s="65">
        <v>347206.3039</v>
      </c>
      <c r="F34" s="66">
        <v>79.3708179271338</v>
      </c>
      <c r="G34" s="65">
        <v>304255.32520000002</v>
      </c>
      <c r="H34" s="66">
        <v>-9.4245981992758203</v>
      </c>
      <c r="I34" s="65">
        <v>33720.5602</v>
      </c>
      <c r="J34" s="66">
        <v>12.2361931426368</v>
      </c>
      <c r="K34" s="65">
        <v>34613.793400000002</v>
      </c>
      <c r="L34" s="66">
        <v>11.3765612408745</v>
      </c>
      <c r="M34" s="66">
        <v>-2.5805700914596E-2</v>
      </c>
      <c r="N34" s="65">
        <v>13751681.7587</v>
      </c>
      <c r="O34" s="65">
        <v>13751681.7587</v>
      </c>
      <c r="P34" s="65">
        <v>10742</v>
      </c>
      <c r="Q34" s="65">
        <v>28110</v>
      </c>
      <c r="R34" s="66">
        <v>-61.785841337602299</v>
      </c>
      <c r="S34" s="65">
        <v>25.654485505492499</v>
      </c>
      <c r="T34" s="65">
        <v>29.6697807257204</v>
      </c>
      <c r="U34" s="67">
        <v>-15.6514353771323</v>
      </c>
    </row>
    <row r="35" spans="1:21" ht="12" thickBot="1">
      <c r="A35" s="50"/>
      <c r="B35" s="39" t="s">
        <v>37</v>
      </c>
      <c r="C35" s="40"/>
      <c r="D35" s="68"/>
      <c r="E35" s="65">
        <v>1597444.9279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303754.30540000001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32716.121800000001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347325.64120000001</v>
      </c>
      <c r="E38" s="65">
        <v>413644.82429999998</v>
      </c>
      <c r="F38" s="66">
        <v>83.967118841090297</v>
      </c>
      <c r="G38" s="65">
        <v>431233.97</v>
      </c>
      <c r="H38" s="66">
        <v>-19.457727043164098</v>
      </c>
      <c r="I38" s="65">
        <v>17329.6976</v>
      </c>
      <c r="J38" s="66">
        <v>4.98946681279459</v>
      </c>
      <c r="K38" s="65">
        <v>22878.4699</v>
      </c>
      <c r="L38" s="66">
        <v>5.30534964580829</v>
      </c>
      <c r="M38" s="66">
        <v>-0.24253249121349699</v>
      </c>
      <c r="N38" s="65">
        <v>12379833.912799999</v>
      </c>
      <c r="O38" s="65">
        <v>12379833.912799999</v>
      </c>
      <c r="P38" s="65">
        <v>553</v>
      </c>
      <c r="Q38" s="65">
        <v>964</v>
      </c>
      <c r="R38" s="66">
        <v>-42.634854771784198</v>
      </c>
      <c r="S38" s="65">
        <v>628.07530054249605</v>
      </c>
      <c r="T38" s="65">
        <v>701.30332904564295</v>
      </c>
      <c r="U38" s="67">
        <v>-11.6591161027822</v>
      </c>
    </row>
    <row r="39" spans="1:21" ht="12" customHeight="1" thickBot="1">
      <c r="A39" s="50"/>
      <c r="B39" s="39" t="s">
        <v>34</v>
      </c>
      <c r="C39" s="40"/>
      <c r="D39" s="65">
        <v>989771.54269999999</v>
      </c>
      <c r="E39" s="65">
        <v>1085639.0686999999</v>
      </c>
      <c r="F39" s="66">
        <v>91.169484521702302</v>
      </c>
      <c r="G39" s="65">
        <v>-530766.00959999999</v>
      </c>
      <c r="H39" s="66">
        <v>-286.47982817247799</v>
      </c>
      <c r="I39" s="65">
        <v>61755.142899999999</v>
      </c>
      <c r="J39" s="66">
        <v>6.2393330415964501</v>
      </c>
      <c r="K39" s="65">
        <v>34499.503400000001</v>
      </c>
      <c r="L39" s="66">
        <v>-6.4999458850049203</v>
      </c>
      <c r="M39" s="66">
        <v>0.79002990808267703</v>
      </c>
      <c r="N39" s="65">
        <v>30297052.226599999</v>
      </c>
      <c r="O39" s="65">
        <v>30297052.226599999</v>
      </c>
      <c r="P39" s="65">
        <v>4831</v>
      </c>
      <c r="Q39" s="65">
        <v>9480</v>
      </c>
      <c r="R39" s="66">
        <v>-49.040084388185697</v>
      </c>
      <c r="S39" s="65">
        <v>204.87922639205101</v>
      </c>
      <c r="T39" s="65">
        <v>217.64369959915601</v>
      </c>
      <c r="U39" s="67">
        <v>-6.2302427785816903</v>
      </c>
    </row>
    <row r="40" spans="1:21" ht="12" thickBot="1">
      <c r="A40" s="50"/>
      <c r="B40" s="39" t="s">
        <v>40</v>
      </c>
      <c r="C40" s="40"/>
      <c r="D40" s="68"/>
      <c r="E40" s="65">
        <v>85835.957800000004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109819.53690000001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57519.063099999999</v>
      </c>
      <c r="E42" s="70">
        <v>0</v>
      </c>
      <c r="F42" s="71"/>
      <c r="G42" s="70">
        <v>62101.404999999999</v>
      </c>
      <c r="H42" s="72">
        <v>-7.3788055197785001</v>
      </c>
      <c r="I42" s="70">
        <v>7034.7924000000003</v>
      </c>
      <c r="J42" s="72">
        <v>12.230366805122699</v>
      </c>
      <c r="K42" s="70">
        <v>6484.2115000000003</v>
      </c>
      <c r="L42" s="72">
        <v>10.44132817929</v>
      </c>
      <c r="M42" s="72">
        <v>8.4911002671643004E-2</v>
      </c>
      <c r="N42" s="70">
        <v>2288056.398</v>
      </c>
      <c r="O42" s="70">
        <v>2288056.398</v>
      </c>
      <c r="P42" s="70">
        <v>70</v>
      </c>
      <c r="Q42" s="70">
        <v>125</v>
      </c>
      <c r="R42" s="72">
        <v>-44</v>
      </c>
      <c r="S42" s="70">
        <v>821.70090142857202</v>
      </c>
      <c r="T42" s="70">
        <v>991.66697120000003</v>
      </c>
      <c r="U42" s="73">
        <v>-20.684663905800001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155066</v>
      </c>
      <c r="D2" s="32">
        <v>1734186.9086076899</v>
      </c>
      <c r="E2" s="32">
        <v>1507475.32408803</v>
      </c>
      <c r="F2" s="32">
        <v>226711.584519658</v>
      </c>
      <c r="G2" s="32">
        <v>1507475.32408803</v>
      </c>
      <c r="H2" s="32">
        <v>0.13073076690544</v>
      </c>
    </row>
    <row r="3" spans="1:8" ht="14.25">
      <c r="A3" s="32">
        <v>2</v>
      </c>
      <c r="B3" s="33">
        <v>13</v>
      </c>
      <c r="C3" s="32">
        <v>224450.17</v>
      </c>
      <c r="D3" s="32">
        <v>228426.56802288801</v>
      </c>
      <c r="E3" s="32">
        <v>216379.86686029</v>
      </c>
      <c r="F3" s="32">
        <v>12046.701162597399</v>
      </c>
      <c r="G3" s="32">
        <v>216379.86686029</v>
      </c>
      <c r="H3" s="32">
        <v>5.2737740915454002E-2</v>
      </c>
    </row>
    <row r="4" spans="1:8" ht="14.25">
      <c r="A4" s="32">
        <v>3</v>
      </c>
      <c r="B4" s="33">
        <v>14</v>
      </c>
      <c r="C4" s="32">
        <v>198471</v>
      </c>
      <c r="D4" s="32">
        <v>516452.16725042701</v>
      </c>
      <c r="E4" s="32">
        <v>396321.10103675199</v>
      </c>
      <c r="F4" s="32">
        <v>120131.066213675</v>
      </c>
      <c r="G4" s="32">
        <v>396321.10103675199</v>
      </c>
      <c r="H4" s="32">
        <v>0.232608310762347</v>
      </c>
    </row>
    <row r="5" spans="1:8" ht="14.25">
      <c r="A5" s="32">
        <v>4</v>
      </c>
      <c r="B5" s="33">
        <v>15</v>
      </c>
      <c r="C5" s="32">
        <v>13020</v>
      </c>
      <c r="D5" s="32">
        <v>170376.34685982901</v>
      </c>
      <c r="E5" s="32">
        <v>147200.19582051301</v>
      </c>
      <c r="F5" s="32">
        <v>23176.151039316199</v>
      </c>
      <c r="G5" s="32">
        <v>147200.19582051301</v>
      </c>
      <c r="H5" s="32">
        <v>0.13602915819285399</v>
      </c>
    </row>
    <row r="6" spans="1:8" ht="14.25">
      <c r="A6" s="32">
        <v>5</v>
      </c>
      <c r="B6" s="33">
        <v>16</v>
      </c>
      <c r="C6" s="32">
        <v>4698</v>
      </c>
      <c r="D6" s="32">
        <v>175584.262053846</v>
      </c>
      <c r="E6" s="32">
        <v>174367.08531794901</v>
      </c>
      <c r="F6" s="32">
        <v>1217.17673589744</v>
      </c>
      <c r="G6" s="32">
        <v>174367.08531794901</v>
      </c>
      <c r="H6" s="32">
        <v>6.9321516727061001E-3</v>
      </c>
    </row>
    <row r="7" spans="1:8" ht="14.25">
      <c r="A7" s="32">
        <v>6</v>
      </c>
      <c r="B7" s="33">
        <v>17</v>
      </c>
      <c r="C7" s="32">
        <v>32762</v>
      </c>
      <c r="D7" s="32">
        <v>625274.68241452996</v>
      </c>
      <c r="E7" s="32">
        <v>513976.96762307698</v>
      </c>
      <c r="F7" s="32">
        <v>111297.71479145301</v>
      </c>
      <c r="G7" s="32">
        <v>513976.96762307698</v>
      </c>
      <c r="H7" s="32">
        <v>0.177998114943134</v>
      </c>
    </row>
    <row r="8" spans="1:8" ht="14.25">
      <c r="A8" s="32">
        <v>7</v>
      </c>
      <c r="B8" s="33">
        <v>18</v>
      </c>
      <c r="C8" s="32">
        <v>137716</v>
      </c>
      <c r="D8" s="32">
        <v>282797.369459829</v>
      </c>
      <c r="E8" s="32">
        <v>248547.18489658099</v>
      </c>
      <c r="F8" s="32">
        <v>34250.184563247902</v>
      </c>
      <c r="G8" s="32">
        <v>248547.18489658099</v>
      </c>
      <c r="H8" s="32">
        <v>0.121112104503196</v>
      </c>
    </row>
    <row r="9" spans="1:8" ht="14.25">
      <c r="A9" s="32">
        <v>8</v>
      </c>
      <c r="B9" s="33">
        <v>19</v>
      </c>
      <c r="C9" s="32">
        <v>32540</v>
      </c>
      <c r="D9" s="32">
        <v>231618.95137350401</v>
      </c>
      <c r="E9" s="32">
        <v>204239.02428888899</v>
      </c>
      <c r="F9" s="32">
        <v>27379.9270846154</v>
      </c>
      <c r="G9" s="32">
        <v>204239.02428888899</v>
      </c>
      <c r="H9" s="32">
        <v>0.11821108299753499</v>
      </c>
    </row>
    <row r="10" spans="1:8" ht="14.25">
      <c r="A10" s="32">
        <v>9</v>
      </c>
      <c r="B10" s="33">
        <v>21</v>
      </c>
      <c r="C10" s="32">
        <v>512836</v>
      </c>
      <c r="D10" s="32">
        <v>3134523.3086000001</v>
      </c>
      <c r="E10" s="32">
        <v>2955482.6688000001</v>
      </c>
      <c r="F10" s="32">
        <v>179040.6398</v>
      </c>
      <c r="G10" s="32">
        <v>2955482.6688000001</v>
      </c>
      <c r="H10" s="32">
        <v>5.7118937131134799E-2</v>
      </c>
    </row>
    <row r="11" spans="1:8" ht="14.25">
      <c r="A11" s="32">
        <v>10</v>
      </c>
      <c r="B11" s="33">
        <v>22</v>
      </c>
      <c r="C11" s="32">
        <v>165921</v>
      </c>
      <c r="D11" s="32">
        <v>5033109.3267812002</v>
      </c>
      <c r="E11" s="32">
        <v>5511696.4418068398</v>
      </c>
      <c r="F11" s="32">
        <v>-478587.11502564099</v>
      </c>
      <c r="G11" s="32">
        <v>5511696.4418068398</v>
      </c>
      <c r="H11" s="32">
        <v>-9.5087764630717803E-2</v>
      </c>
    </row>
    <row r="12" spans="1:8" ht="14.25">
      <c r="A12" s="32">
        <v>11</v>
      </c>
      <c r="B12" s="33">
        <v>23</v>
      </c>
      <c r="C12" s="32">
        <v>415249.37300000002</v>
      </c>
      <c r="D12" s="32">
        <v>6809799.5623871796</v>
      </c>
      <c r="E12" s="32">
        <v>6178996.1127555603</v>
      </c>
      <c r="F12" s="32">
        <v>630803.44963162404</v>
      </c>
      <c r="G12" s="32">
        <v>6178996.1127555603</v>
      </c>
      <c r="H12" s="32">
        <v>9.2631720486424304E-2</v>
      </c>
    </row>
    <row r="13" spans="1:8" ht="14.25">
      <c r="A13" s="32">
        <v>12</v>
      </c>
      <c r="B13" s="33">
        <v>24</v>
      </c>
      <c r="C13" s="32">
        <v>69720.562000000005</v>
      </c>
      <c r="D13" s="32">
        <v>2188482.14480427</v>
      </c>
      <c r="E13" s="32">
        <v>1975809.5442641</v>
      </c>
      <c r="F13" s="32">
        <v>212672.600540171</v>
      </c>
      <c r="G13" s="32">
        <v>1975809.5442641</v>
      </c>
      <c r="H13" s="32">
        <v>9.7178129163667998E-2</v>
      </c>
    </row>
    <row r="14" spans="1:8" ht="14.25">
      <c r="A14" s="32">
        <v>13</v>
      </c>
      <c r="B14" s="33">
        <v>25</v>
      </c>
      <c r="C14" s="32">
        <v>118950</v>
      </c>
      <c r="D14" s="32">
        <v>1674293.8957</v>
      </c>
      <c r="E14" s="32">
        <v>1578844.4935000001</v>
      </c>
      <c r="F14" s="32">
        <v>95449.402199999997</v>
      </c>
      <c r="G14" s="32">
        <v>1578844.4935000001</v>
      </c>
      <c r="H14" s="32">
        <v>5.7008750043906598E-2</v>
      </c>
    </row>
    <row r="15" spans="1:8" ht="14.25">
      <c r="A15" s="32">
        <v>14</v>
      </c>
      <c r="B15" s="33">
        <v>26</v>
      </c>
      <c r="C15" s="32">
        <v>88612</v>
      </c>
      <c r="D15" s="32">
        <v>1193590.81321394</v>
      </c>
      <c r="E15" s="32">
        <v>1090415.60358545</v>
      </c>
      <c r="F15" s="32">
        <v>103175.209628485</v>
      </c>
      <c r="G15" s="32">
        <v>1090415.60358545</v>
      </c>
      <c r="H15" s="32">
        <v>8.6441021903200396E-2</v>
      </c>
    </row>
    <row r="16" spans="1:8" ht="14.25">
      <c r="A16" s="32">
        <v>15</v>
      </c>
      <c r="B16" s="33">
        <v>27</v>
      </c>
      <c r="C16" s="32">
        <v>298712.24699999997</v>
      </c>
      <c r="D16" s="32">
        <v>2613269.6623393199</v>
      </c>
      <c r="E16" s="32">
        <v>2308295.8041914501</v>
      </c>
      <c r="F16" s="32">
        <v>304973.85814786301</v>
      </c>
      <c r="G16" s="32">
        <v>2308295.8041914501</v>
      </c>
      <c r="H16" s="32">
        <v>0.116702023730249</v>
      </c>
    </row>
    <row r="17" spans="1:8" ht="14.25">
      <c r="A17" s="32">
        <v>16</v>
      </c>
      <c r="B17" s="33">
        <v>29</v>
      </c>
      <c r="C17" s="32">
        <v>193434</v>
      </c>
      <c r="D17" s="32">
        <v>2438613.9050658098</v>
      </c>
      <c r="E17" s="32">
        <v>2242799.0782367499</v>
      </c>
      <c r="F17" s="32">
        <v>195814.82682906001</v>
      </c>
      <c r="G17" s="32">
        <v>2242799.0782367499</v>
      </c>
      <c r="H17" s="32">
        <v>8.0297592998336997E-2</v>
      </c>
    </row>
    <row r="18" spans="1:8" ht="14.25">
      <c r="A18" s="32">
        <v>17</v>
      </c>
      <c r="B18" s="33">
        <v>31</v>
      </c>
      <c r="C18" s="32">
        <v>50552.082000000002</v>
      </c>
      <c r="D18" s="32">
        <v>642923.477550435</v>
      </c>
      <c r="E18" s="32">
        <v>520200.75832509098</v>
      </c>
      <c r="F18" s="32">
        <v>122722.719225344</v>
      </c>
      <c r="G18" s="32">
        <v>520200.75832509098</v>
      </c>
      <c r="H18" s="32">
        <v>0.190882311053445</v>
      </c>
    </row>
    <row r="19" spans="1:8" ht="14.25">
      <c r="A19" s="32">
        <v>18</v>
      </c>
      <c r="B19" s="33">
        <v>32</v>
      </c>
      <c r="C19" s="32">
        <v>45475.385000000002</v>
      </c>
      <c r="D19" s="32">
        <v>956763.50840239797</v>
      </c>
      <c r="E19" s="32">
        <v>859563.45242532797</v>
      </c>
      <c r="F19" s="32">
        <v>97200.055977069904</v>
      </c>
      <c r="G19" s="32">
        <v>859563.45242532797</v>
      </c>
      <c r="H19" s="32">
        <v>0.101592561927215</v>
      </c>
    </row>
    <row r="20" spans="1:8" ht="14.25">
      <c r="A20" s="32">
        <v>19</v>
      </c>
      <c r="B20" s="33">
        <v>33</v>
      </c>
      <c r="C20" s="32">
        <v>46754.870999999999</v>
      </c>
      <c r="D20" s="32">
        <v>976910.76620662597</v>
      </c>
      <c r="E20" s="32">
        <v>777388.39466824895</v>
      </c>
      <c r="F20" s="32">
        <v>199522.37153837699</v>
      </c>
      <c r="G20" s="32">
        <v>777388.39466824895</v>
      </c>
      <c r="H20" s="32">
        <v>0.204238072135419</v>
      </c>
    </row>
    <row r="21" spans="1:8" ht="14.25">
      <c r="A21" s="32">
        <v>20</v>
      </c>
      <c r="B21" s="33">
        <v>34</v>
      </c>
      <c r="C21" s="32">
        <v>35155.927000000003</v>
      </c>
      <c r="D21" s="32">
        <v>291983.673628969</v>
      </c>
      <c r="E21" s="32">
        <v>217031.05631751</v>
      </c>
      <c r="F21" s="32">
        <v>74952.617311459398</v>
      </c>
      <c r="G21" s="32">
        <v>217031.05631751</v>
      </c>
      <c r="H21" s="32">
        <v>0.25670139833470101</v>
      </c>
    </row>
    <row r="22" spans="1:8" ht="14.25">
      <c r="A22" s="32">
        <v>21</v>
      </c>
      <c r="B22" s="33">
        <v>35</v>
      </c>
      <c r="C22" s="32">
        <v>45890.226000000002</v>
      </c>
      <c r="D22" s="32">
        <v>1199587.07156372</v>
      </c>
      <c r="E22" s="32">
        <v>1075851.41674079</v>
      </c>
      <c r="F22" s="32">
        <v>123735.654822924</v>
      </c>
      <c r="G22" s="32">
        <v>1075851.41674079</v>
      </c>
      <c r="H22" s="32">
        <v>0.103148539823481</v>
      </c>
    </row>
    <row r="23" spans="1:8" ht="14.25">
      <c r="A23" s="32">
        <v>22</v>
      </c>
      <c r="B23" s="33">
        <v>36</v>
      </c>
      <c r="C23" s="32">
        <v>138804.90299999999</v>
      </c>
      <c r="D23" s="32">
        <v>1051833.06527522</v>
      </c>
      <c r="E23" s="32">
        <v>803256.28473787801</v>
      </c>
      <c r="F23" s="32">
        <v>248576.780537343</v>
      </c>
      <c r="G23" s="32">
        <v>803256.28473787801</v>
      </c>
      <c r="H23" s="32">
        <v>0.23632721649827601</v>
      </c>
    </row>
    <row r="24" spans="1:8" ht="14.25">
      <c r="A24" s="32">
        <v>23</v>
      </c>
      <c r="B24" s="33">
        <v>37</v>
      </c>
      <c r="C24" s="32">
        <v>188866.91399999999</v>
      </c>
      <c r="D24" s="32">
        <v>2400465.24873009</v>
      </c>
      <c r="E24" s="32">
        <v>2010141.1022465599</v>
      </c>
      <c r="F24" s="32">
        <v>390324.14648352802</v>
      </c>
      <c r="G24" s="32">
        <v>2010141.1022465599</v>
      </c>
      <c r="H24" s="32">
        <v>0.162603539747147</v>
      </c>
    </row>
    <row r="25" spans="1:8" ht="14.25">
      <c r="A25" s="32">
        <v>24</v>
      </c>
      <c r="B25" s="33">
        <v>38</v>
      </c>
      <c r="C25" s="32">
        <v>85508.322</v>
      </c>
      <c r="D25" s="32">
        <v>557432.28011504398</v>
      </c>
      <c r="E25" s="32">
        <v>516665.32430353999</v>
      </c>
      <c r="F25" s="32">
        <v>40766.955811504398</v>
      </c>
      <c r="G25" s="32">
        <v>516665.32430353999</v>
      </c>
      <c r="H25" s="32">
        <v>7.31334679848301E-2</v>
      </c>
    </row>
    <row r="26" spans="1:8" ht="14.25">
      <c r="A26" s="32">
        <v>25</v>
      </c>
      <c r="B26" s="33">
        <v>39</v>
      </c>
      <c r="C26" s="32">
        <v>92718.703999999998</v>
      </c>
      <c r="D26" s="32">
        <v>218067.511377566</v>
      </c>
      <c r="E26" s="32">
        <v>167032.212368974</v>
      </c>
      <c r="F26" s="32">
        <v>51035.299008592498</v>
      </c>
      <c r="G26" s="32">
        <v>167032.212368974</v>
      </c>
      <c r="H26" s="32">
        <v>0.23403439919222599</v>
      </c>
    </row>
    <row r="27" spans="1:8" ht="14.25">
      <c r="A27" s="32">
        <v>26</v>
      </c>
      <c r="B27" s="33">
        <v>40</v>
      </c>
      <c r="C27" s="32">
        <v>20</v>
      </c>
      <c r="D27" s="32">
        <v>75.289500000000004</v>
      </c>
      <c r="E27" s="32">
        <v>61.060200000000002</v>
      </c>
      <c r="F27" s="32">
        <v>14.2293</v>
      </c>
      <c r="G27" s="32">
        <v>61.060200000000002</v>
      </c>
      <c r="H27" s="32">
        <v>0.188994481302174</v>
      </c>
    </row>
    <row r="28" spans="1:8" ht="14.25">
      <c r="A28" s="32">
        <v>27</v>
      </c>
      <c r="B28" s="33">
        <v>42</v>
      </c>
      <c r="C28" s="32">
        <v>9970.9169999999995</v>
      </c>
      <c r="D28" s="32">
        <v>275580.48229999997</v>
      </c>
      <c r="E28" s="32">
        <v>241859.93030000001</v>
      </c>
      <c r="F28" s="32">
        <v>33720.552000000003</v>
      </c>
      <c r="G28" s="32">
        <v>241859.93030000001</v>
      </c>
      <c r="H28" s="32">
        <v>0.122361902115011</v>
      </c>
    </row>
    <row r="29" spans="1:8" ht="14.25">
      <c r="A29" s="32">
        <v>28</v>
      </c>
      <c r="B29" s="33">
        <v>75</v>
      </c>
      <c r="C29" s="32">
        <v>566</v>
      </c>
      <c r="D29" s="32">
        <v>347325.641025641</v>
      </c>
      <c r="E29" s="32">
        <v>329995.94444444397</v>
      </c>
      <c r="F29" s="32">
        <v>17329.6965811966</v>
      </c>
      <c r="G29" s="32">
        <v>329995.94444444397</v>
      </c>
      <c r="H29" s="32">
        <v>4.9894665219713003E-2</v>
      </c>
    </row>
    <row r="30" spans="1:8" ht="14.25">
      <c r="A30" s="32">
        <v>29</v>
      </c>
      <c r="B30" s="33">
        <v>76</v>
      </c>
      <c r="C30" s="32">
        <v>5041</v>
      </c>
      <c r="D30" s="32">
        <v>989771.53462991503</v>
      </c>
      <c r="E30" s="32">
        <v>928016.39925555605</v>
      </c>
      <c r="F30" s="32">
        <v>61755.135374359001</v>
      </c>
      <c r="G30" s="32">
        <v>928016.39925555605</v>
      </c>
      <c r="H30" s="32">
        <v>6.2393323321275201E-2</v>
      </c>
    </row>
    <row r="31" spans="1:8" ht="14.25">
      <c r="A31" s="32">
        <v>30</v>
      </c>
      <c r="B31" s="33">
        <v>99</v>
      </c>
      <c r="C31" s="32">
        <v>72</v>
      </c>
      <c r="D31" s="32">
        <v>57519.0630058241</v>
      </c>
      <c r="E31" s="32">
        <v>50484.270554420997</v>
      </c>
      <c r="F31" s="32">
        <v>7034.7924514030701</v>
      </c>
      <c r="G31" s="32">
        <v>50484.270554420997</v>
      </c>
      <c r="H31" s="32">
        <v>0.122303669145145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2014-01-31T11:27:46Z</dcterms:modified>
</cp:coreProperties>
</file>