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E35"/>
  <c r="G35" s="1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6" l="1"/>
  <c r="L36" s="1"/>
  <c r="G3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L35"/>
  <c r="G28"/>
  <c r="L28" s="1"/>
  <c r="G24"/>
  <c r="L24" s="1"/>
  <c r="G20"/>
  <c r="L20" s="1"/>
  <c r="G16"/>
  <c r="L16" s="1"/>
  <c r="G12"/>
  <c r="L12" s="1"/>
  <c r="G8"/>
  <c r="L8" s="1"/>
  <c r="J3"/>
  <c r="G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<sst xmlns="http://schemas.openxmlformats.org/spreadsheetml/2006/main" count="114" uniqueCount="71">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</sst>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303" Type="http://schemas.openxmlformats.org/officeDocument/2006/relationships/hyperlink" Target="cid:8584637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45" Type="http://schemas.openxmlformats.org/officeDocument/2006/relationships/hyperlink" Target="cid:bc84eaec2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268" Type="http://schemas.openxmlformats.org/officeDocument/2006/relationships/image" Target="cid:96e6abaa13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35" Type="http://schemas.openxmlformats.org/officeDocument/2006/relationships/hyperlink" Target="cid:9876b3b82" TargetMode="External"/><Relationship Id="rId356" Type="http://schemas.openxmlformats.org/officeDocument/2006/relationships/image" Target="cid:d64e537713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58" Type="http://schemas.openxmlformats.org/officeDocument/2006/relationships/image" Target="cid:72d9e8ca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25" Type="http://schemas.openxmlformats.org/officeDocument/2006/relationships/hyperlink" Target="cid:798fdde92" TargetMode="External"/><Relationship Id="rId346" Type="http://schemas.openxmlformats.org/officeDocument/2006/relationships/image" Target="cid:bc84eb1013" TargetMode="External"/><Relationship Id="rId367" Type="http://schemas.openxmlformats.org/officeDocument/2006/relationships/hyperlink" Target="cid:29a56584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15" Type="http://schemas.openxmlformats.org/officeDocument/2006/relationships/hyperlink" Target="cid:558610092" TargetMode="External"/><Relationship Id="rId336" Type="http://schemas.openxmlformats.org/officeDocument/2006/relationships/image" Target="cid:9876b3db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26" Type="http://schemas.openxmlformats.org/officeDocument/2006/relationships/image" Target="cid:798fde1113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16" Type="http://schemas.openxmlformats.org/officeDocument/2006/relationships/image" Target="cid:5586102e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358" Type="http://schemas.openxmlformats.org/officeDocument/2006/relationships/image" Target="cid:db6b853c13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359" Type="http://schemas.openxmlformats.org/officeDocument/2006/relationships/hyperlink" Target="cid:9d9111c2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334" Type="http://schemas.openxmlformats.org/officeDocument/2006/relationships/image" Target="cid:934e91da13" TargetMode="External"/><Relationship Id="rId350" Type="http://schemas.openxmlformats.org/officeDocument/2006/relationships/image" Target="cid:c6d730e813" TargetMode="External"/><Relationship Id="rId355" Type="http://schemas.openxmlformats.org/officeDocument/2006/relationships/hyperlink" Target="cid:d64e5354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O9" sqref="O9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22337902.6173</v>
      </c>
      <c r="F3" s="25">
        <f>RA!I7</f>
        <v>2329178.3557000002</v>
      </c>
      <c r="G3" s="16">
        <f>E3-F3</f>
        <v>20008724.261599999</v>
      </c>
      <c r="H3" s="27">
        <f>RA!J7</f>
        <v>10.427023501732499</v>
      </c>
      <c r="I3" s="20">
        <f>SUM(I4:I39)</f>
        <v>22337907.702312432</v>
      </c>
      <c r="J3" s="21">
        <f>SUM(J4:J39)</f>
        <v>20008724.07820636</v>
      </c>
      <c r="K3" s="22">
        <f>E3-I3</f>
        <v>-5.0850124321877956</v>
      </c>
      <c r="L3" s="22">
        <f>G3-J3</f>
        <v>0.18339363858103752</v>
      </c>
    </row>
    <row r="4" spans="1:12">
      <c r="A4" s="59">
        <f>RA!A8</f>
        <v>41682</v>
      </c>
      <c r="B4" s="12">
        <v>12</v>
      </c>
      <c r="C4" s="56" t="s">
        <v>6</v>
      </c>
      <c r="D4" s="56"/>
      <c r="E4" s="15">
        <f>VLOOKUP(C4,RA!B8:D39,3,0)</f>
        <v>827078.51370000001</v>
      </c>
      <c r="F4" s="25">
        <f>VLOOKUP(C4,RA!B8:I43,8,0)</f>
        <v>59553.224600000001</v>
      </c>
      <c r="G4" s="16">
        <f t="shared" ref="G4:G39" si="0">E4-F4</f>
        <v>767525.28910000005</v>
      </c>
      <c r="H4" s="27">
        <f>RA!J8</f>
        <v>7.20043183489123</v>
      </c>
      <c r="I4" s="20">
        <f>VLOOKUP(B4,RMS!B:D,3,FALSE)</f>
        <v>827079.26318632497</v>
      </c>
      <c r="J4" s="21">
        <f>VLOOKUP(B4,RMS!B:E,4,FALSE)</f>
        <v>767525.29220085498</v>
      </c>
      <c r="K4" s="22">
        <f t="shared" ref="K4:K39" si="1">E4-I4</f>
        <v>-0.74948632495943457</v>
      </c>
      <c r="L4" s="22">
        <f t="shared" ref="L4:L39" si="2">G4-J4</f>
        <v>-3.1008549267426133E-3</v>
      </c>
    </row>
    <row r="5" spans="1:12">
      <c r="A5" s="59"/>
      <c r="B5" s="12">
        <v>13</v>
      </c>
      <c r="C5" s="56" t="s">
        <v>7</v>
      </c>
      <c r="D5" s="56"/>
      <c r="E5" s="15">
        <f>VLOOKUP(C5,RA!B8:D40,3,0)</f>
        <v>361148.93800000002</v>
      </c>
      <c r="F5" s="25">
        <f>VLOOKUP(C5,RA!B9:I44,8,0)</f>
        <v>69532.098400000003</v>
      </c>
      <c r="G5" s="16">
        <f t="shared" si="0"/>
        <v>291616.83960000001</v>
      </c>
      <c r="H5" s="27">
        <f>RA!J9</f>
        <v>19.253025852730001</v>
      </c>
      <c r="I5" s="20">
        <f>VLOOKUP(B5,RMS!B:D,3,FALSE)</f>
        <v>361149.16665546497</v>
      </c>
      <c r="J5" s="21">
        <f>VLOOKUP(B5,RMS!B:E,4,FALSE)</f>
        <v>291616.80487648398</v>
      </c>
      <c r="K5" s="22">
        <f t="shared" si="1"/>
        <v>-0.22865546494722366</v>
      </c>
      <c r="L5" s="22">
        <f t="shared" si="2"/>
        <v>3.4723516029771417E-2</v>
      </c>
    </row>
    <row r="6" spans="1:12">
      <c r="A6" s="59"/>
      <c r="B6" s="12">
        <v>14</v>
      </c>
      <c r="C6" s="56" t="s">
        <v>8</v>
      </c>
      <c r="D6" s="56"/>
      <c r="E6" s="15">
        <f>VLOOKUP(C6,RA!B10:D41,3,0)</f>
        <v>348762.07120000001</v>
      </c>
      <c r="F6" s="25">
        <f>VLOOKUP(C6,RA!B10:I45,8,0)</f>
        <v>81961.794299999994</v>
      </c>
      <c r="G6" s="16">
        <f t="shared" si="0"/>
        <v>266800.2769</v>
      </c>
      <c r="H6" s="27">
        <f>RA!J10</f>
        <v>23.500776336713098</v>
      </c>
      <c r="I6" s="20">
        <f>VLOOKUP(B6,RMS!B:D,3,FALSE)</f>
        <v>348764.27430512803</v>
      </c>
      <c r="J6" s="21">
        <f>VLOOKUP(B6,RMS!B:E,4,FALSE)</f>
        <v>266800.278132479</v>
      </c>
      <c r="K6" s="22">
        <f t="shared" si="1"/>
        <v>-2.2031051280209795</v>
      </c>
      <c r="L6" s="22">
        <f t="shared" si="2"/>
        <v>-1.2324790004640818E-3</v>
      </c>
    </row>
    <row r="7" spans="1:12">
      <c r="A7" s="59"/>
      <c r="B7" s="12">
        <v>15</v>
      </c>
      <c r="C7" s="56" t="s">
        <v>9</v>
      </c>
      <c r="D7" s="56"/>
      <c r="E7" s="15">
        <f>VLOOKUP(C7,RA!B10:D42,3,0)</f>
        <v>152232.6801</v>
      </c>
      <c r="F7" s="25">
        <f>VLOOKUP(C7,RA!B11:I46,8,0)</f>
        <v>22287.9575</v>
      </c>
      <c r="G7" s="16">
        <f t="shared" si="0"/>
        <v>129944.72259999999</v>
      </c>
      <c r="H7" s="27">
        <f>RA!J11</f>
        <v>14.6407180674736</v>
      </c>
      <c r="I7" s="20">
        <f>VLOOKUP(B7,RMS!B:D,3,FALSE)</f>
        <v>152232.751652137</v>
      </c>
      <c r="J7" s="21">
        <f>VLOOKUP(B7,RMS!B:E,4,FALSE)</f>
        <v>129944.722594872</v>
      </c>
      <c r="K7" s="22">
        <f t="shared" si="1"/>
        <v>-7.1552137000253424E-2</v>
      </c>
      <c r="L7" s="22">
        <f t="shared" si="2"/>
        <v>5.12799306306988E-6</v>
      </c>
    </row>
    <row r="8" spans="1:12">
      <c r="A8" s="59"/>
      <c r="B8" s="12">
        <v>16</v>
      </c>
      <c r="C8" s="56" t="s">
        <v>10</v>
      </c>
      <c r="D8" s="56"/>
      <c r="E8" s="15">
        <f>VLOOKUP(C8,RA!B12:D43,3,0)</f>
        <v>335666.15029999998</v>
      </c>
      <c r="F8" s="25">
        <f>VLOOKUP(C8,RA!B12:I47,8,0)</f>
        <v>31343.0504</v>
      </c>
      <c r="G8" s="16">
        <f t="shared" si="0"/>
        <v>304323.09989999997</v>
      </c>
      <c r="H8" s="27">
        <f>RA!J12</f>
        <v>9.3375666184949804</v>
      </c>
      <c r="I8" s="20">
        <f>VLOOKUP(B8,RMS!B:D,3,FALSE)</f>
        <v>335666.14533846203</v>
      </c>
      <c r="J8" s="21">
        <f>VLOOKUP(B8,RMS!B:E,4,FALSE)</f>
        <v>304323.10164188</v>
      </c>
      <c r="K8" s="22">
        <f t="shared" si="1"/>
        <v>4.9615379539318383E-3</v>
      </c>
      <c r="L8" s="22">
        <f t="shared" si="2"/>
        <v>-1.7418800271116197E-3</v>
      </c>
    </row>
    <row r="9" spans="1:12">
      <c r="A9" s="59"/>
      <c r="B9" s="12">
        <v>17</v>
      </c>
      <c r="C9" s="56" t="s">
        <v>11</v>
      </c>
      <c r="D9" s="56"/>
      <c r="E9" s="15">
        <f>VLOOKUP(C9,RA!B12:D44,3,0)</f>
        <v>510227.43329999998</v>
      </c>
      <c r="F9" s="25">
        <f>VLOOKUP(C9,RA!B13:I48,8,0)</f>
        <v>65461.304100000001</v>
      </c>
      <c r="G9" s="16">
        <f t="shared" si="0"/>
        <v>444766.12919999997</v>
      </c>
      <c r="H9" s="27">
        <f>RA!J13</f>
        <v>12.829828391745901</v>
      </c>
      <c r="I9" s="20">
        <f>VLOOKUP(B9,RMS!B:D,3,FALSE)</f>
        <v>510227.709017949</v>
      </c>
      <c r="J9" s="21">
        <f>VLOOKUP(B9,RMS!B:E,4,FALSE)</f>
        <v>444766.12985897402</v>
      </c>
      <c r="K9" s="22">
        <f t="shared" si="1"/>
        <v>-0.27571794902905822</v>
      </c>
      <c r="L9" s="22">
        <f t="shared" si="2"/>
        <v>-6.589740514755249E-4</v>
      </c>
    </row>
    <row r="10" spans="1:12">
      <c r="A10" s="59"/>
      <c r="B10" s="12">
        <v>18</v>
      </c>
      <c r="C10" s="56" t="s">
        <v>12</v>
      </c>
      <c r="D10" s="56"/>
      <c r="E10" s="15">
        <f>VLOOKUP(C10,RA!B14:D45,3,0)</f>
        <v>174101.84779999999</v>
      </c>
      <c r="F10" s="25">
        <f>VLOOKUP(C10,RA!B14:I49,8,0)</f>
        <v>2150.0985999999998</v>
      </c>
      <c r="G10" s="16">
        <f t="shared" si="0"/>
        <v>171951.74919999999</v>
      </c>
      <c r="H10" s="27">
        <f>RA!J14</f>
        <v>1.2349659852375201</v>
      </c>
      <c r="I10" s="20">
        <f>VLOOKUP(B10,RMS!B:D,3,FALSE)</f>
        <v>174101.83398034199</v>
      </c>
      <c r="J10" s="21">
        <f>VLOOKUP(B10,RMS!B:E,4,FALSE)</f>
        <v>171951.74876410299</v>
      </c>
      <c r="K10" s="22">
        <f t="shared" si="1"/>
        <v>1.3819657993735746E-2</v>
      </c>
      <c r="L10" s="22">
        <f t="shared" si="2"/>
        <v>4.358970036264509E-4</v>
      </c>
    </row>
    <row r="11" spans="1:12">
      <c r="A11" s="59"/>
      <c r="B11" s="12">
        <v>19</v>
      </c>
      <c r="C11" s="56" t="s">
        <v>13</v>
      </c>
      <c r="D11" s="56"/>
      <c r="E11" s="15">
        <f>VLOOKUP(C11,RA!B14:D46,3,0)</f>
        <v>160587.22630000001</v>
      </c>
      <c r="F11" s="25">
        <f>VLOOKUP(C11,RA!B15:I50,8,0)</f>
        <v>-3447.2141000000001</v>
      </c>
      <c r="G11" s="16">
        <f t="shared" si="0"/>
        <v>164034.44040000002</v>
      </c>
      <c r="H11" s="27">
        <f>RA!J15</f>
        <v>-2.14663032634994</v>
      </c>
      <c r="I11" s="20">
        <f>VLOOKUP(B11,RMS!B:D,3,FALSE)</f>
        <v>160587.22206495699</v>
      </c>
      <c r="J11" s="21">
        <f>VLOOKUP(B11,RMS!B:E,4,FALSE)</f>
        <v>164034.440191453</v>
      </c>
      <c r="K11" s="22">
        <f t="shared" si="1"/>
        <v>4.2350430157966912E-3</v>
      </c>
      <c r="L11" s="22">
        <f t="shared" si="2"/>
        <v>2.0854701870121062E-4</v>
      </c>
    </row>
    <row r="12" spans="1:12">
      <c r="A12" s="59"/>
      <c r="B12" s="12">
        <v>21</v>
      </c>
      <c r="C12" s="56" t="s">
        <v>14</v>
      </c>
      <c r="D12" s="56"/>
      <c r="E12" s="15">
        <f>VLOOKUP(C12,RA!B16:D47,3,0)</f>
        <v>817808.79949999996</v>
      </c>
      <c r="F12" s="25">
        <f>VLOOKUP(C12,RA!B16:I51,8,0)</f>
        <v>72434.506099999999</v>
      </c>
      <c r="G12" s="16">
        <f t="shared" si="0"/>
        <v>745374.29339999997</v>
      </c>
      <c r="H12" s="27">
        <f>RA!J16</f>
        <v>8.8571443770580291</v>
      </c>
      <c r="I12" s="20">
        <f>VLOOKUP(B12,RMS!B:D,3,FALSE)</f>
        <v>817808.73690000002</v>
      </c>
      <c r="J12" s="21">
        <f>VLOOKUP(B12,RMS!B:E,4,FALSE)</f>
        <v>745374.29339999997</v>
      </c>
      <c r="K12" s="22">
        <f t="shared" si="1"/>
        <v>6.2599999946542084E-2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VLOOKUP(C13,RA!B16:D48,3,0)</f>
        <v>1196733.1784999999</v>
      </c>
      <c r="F13" s="25">
        <f>VLOOKUP(C13,RA!B17:I52,8,0)</f>
        <v>-104822.6167</v>
      </c>
      <c r="G13" s="16">
        <f t="shared" si="0"/>
        <v>1301555.7951999998</v>
      </c>
      <c r="H13" s="27">
        <f>RA!J17</f>
        <v>-8.7590633052712707</v>
      </c>
      <c r="I13" s="20">
        <f>VLOOKUP(B13,RMS!B:D,3,FALSE)</f>
        <v>1196733.31679573</v>
      </c>
      <c r="J13" s="21">
        <f>VLOOKUP(B13,RMS!B:E,4,FALSE)</f>
        <v>1301555.79564701</v>
      </c>
      <c r="K13" s="22">
        <f t="shared" si="1"/>
        <v>-0.13829573011025786</v>
      </c>
      <c r="L13" s="22">
        <f t="shared" si="2"/>
        <v>-4.4701015576720238E-4</v>
      </c>
    </row>
    <row r="14" spans="1:12">
      <c r="A14" s="59"/>
      <c r="B14" s="12">
        <v>23</v>
      </c>
      <c r="C14" s="56" t="s">
        <v>16</v>
      </c>
      <c r="D14" s="56"/>
      <c r="E14" s="15">
        <f>VLOOKUP(C14,RA!B18:D49,3,0)</f>
        <v>3218756.3001000001</v>
      </c>
      <c r="F14" s="25">
        <f>VLOOKUP(C14,RA!B18:I53,8,0)</f>
        <v>465857.04450000002</v>
      </c>
      <c r="G14" s="16">
        <f t="shared" si="0"/>
        <v>2752899.2556000003</v>
      </c>
      <c r="H14" s="27">
        <f>RA!J18</f>
        <v>14.473200238412799</v>
      </c>
      <c r="I14" s="20">
        <f>VLOOKUP(B14,RMS!B:D,3,FALSE)</f>
        <v>3218756.4893264999</v>
      </c>
      <c r="J14" s="21">
        <f>VLOOKUP(B14,RMS!B:E,4,FALSE)</f>
        <v>2752899.2286769198</v>
      </c>
      <c r="K14" s="22">
        <f t="shared" si="1"/>
        <v>-0.18922649975866079</v>
      </c>
      <c r="L14" s="22">
        <f t="shared" si="2"/>
        <v>2.6923080440610647E-2</v>
      </c>
    </row>
    <row r="15" spans="1:12">
      <c r="A15" s="59"/>
      <c r="B15" s="12">
        <v>24</v>
      </c>
      <c r="C15" s="56" t="s">
        <v>17</v>
      </c>
      <c r="D15" s="56"/>
      <c r="E15" s="15">
        <f>VLOOKUP(C15,RA!B18:D50,3,0)</f>
        <v>1275006.1192000001</v>
      </c>
      <c r="F15" s="25">
        <f>VLOOKUP(C15,RA!B19:I54,8,0)</f>
        <v>91197.895300000004</v>
      </c>
      <c r="G15" s="16">
        <f t="shared" si="0"/>
        <v>1183808.2239000001</v>
      </c>
      <c r="H15" s="27">
        <f>RA!J19</f>
        <v>7.1527417732882697</v>
      </c>
      <c r="I15" s="20">
        <f>VLOOKUP(B15,RMS!B:D,3,FALSE)</f>
        <v>1275006.0119837599</v>
      </c>
      <c r="J15" s="21">
        <f>VLOOKUP(B15,RMS!B:E,4,FALSE)</f>
        <v>1183808.2228265</v>
      </c>
      <c r="K15" s="22">
        <f t="shared" si="1"/>
        <v>0.10721624013967812</v>
      </c>
      <c r="L15" s="22">
        <f t="shared" si="2"/>
        <v>1.0735001415014267E-3</v>
      </c>
    </row>
    <row r="16" spans="1:12">
      <c r="A16" s="59"/>
      <c r="B16" s="12">
        <v>25</v>
      </c>
      <c r="C16" s="56" t="s">
        <v>18</v>
      </c>
      <c r="D16" s="56"/>
      <c r="E16" s="15">
        <f>VLOOKUP(C16,RA!B20:D51,3,0)</f>
        <v>832570.74239999999</v>
      </c>
      <c r="F16" s="25">
        <f>VLOOKUP(C16,RA!B20:I55,8,0)</f>
        <v>62876.794500000004</v>
      </c>
      <c r="G16" s="16">
        <f t="shared" si="0"/>
        <v>769693.94790000003</v>
      </c>
      <c r="H16" s="27">
        <f>RA!J20</f>
        <v>7.5521263597071604</v>
      </c>
      <c r="I16" s="20">
        <f>VLOOKUP(B16,RMS!B:D,3,FALSE)</f>
        <v>832570.79790000001</v>
      </c>
      <c r="J16" s="21">
        <f>VLOOKUP(B16,RMS!B:E,4,FALSE)</f>
        <v>769693.94790000003</v>
      </c>
      <c r="K16" s="22">
        <f t="shared" si="1"/>
        <v>-5.5500000016763806E-2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VLOOKUP(C17,RA!B20:D52,3,0)</f>
        <v>577383.25529999996</v>
      </c>
      <c r="F17" s="25">
        <f>VLOOKUP(C17,RA!B21:I56,8,0)</f>
        <v>63800.466200000003</v>
      </c>
      <c r="G17" s="16">
        <f t="shared" si="0"/>
        <v>513582.78909999994</v>
      </c>
      <c r="H17" s="27">
        <f>RA!J21</f>
        <v>11.0499335778018</v>
      </c>
      <c r="I17" s="20">
        <f>VLOOKUP(B17,RMS!B:D,3,FALSE)</f>
        <v>577383.01726563799</v>
      </c>
      <c r="J17" s="21">
        <f>VLOOKUP(B17,RMS!B:E,4,FALSE)</f>
        <v>513582.78869922902</v>
      </c>
      <c r="K17" s="22">
        <f t="shared" si="1"/>
        <v>0.23803436197340488</v>
      </c>
      <c r="L17" s="22">
        <f t="shared" si="2"/>
        <v>4.0077092126011848E-4</v>
      </c>
    </row>
    <row r="18" spans="1:12">
      <c r="A18" s="59"/>
      <c r="B18" s="12">
        <v>27</v>
      </c>
      <c r="C18" s="56" t="s">
        <v>20</v>
      </c>
      <c r="D18" s="56"/>
      <c r="E18" s="15">
        <f>VLOOKUP(C18,RA!B22:D53,3,0)</f>
        <v>2810436.3676999998</v>
      </c>
      <c r="F18" s="25">
        <f>VLOOKUP(C18,RA!B22:I57,8,0)</f>
        <v>259656.43640000001</v>
      </c>
      <c r="G18" s="16">
        <f t="shared" si="0"/>
        <v>2550779.9312999998</v>
      </c>
      <c r="H18" s="27">
        <f>RA!J22</f>
        <v>9.2390078417785801</v>
      </c>
      <c r="I18" s="20">
        <f>VLOOKUP(B18,RMS!B:D,3,FALSE)</f>
        <v>2810437.3111</v>
      </c>
      <c r="J18" s="21">
        <f>VLOOKUP(B18,RMS!B:E,4,FALSE)</f>
        <v>2550779.9308000002</v>
      </c>
      <c r="K18" s="22">
        <f t="shared" si="1"/>
        <v>-0.9434000002220273</v>
      </c>
      <c r="L18" s="22">
        <f t="shared" si="2"/>
        <v>4.9999961629509926E-4</v>
      </c>
    </row>
    <row r="19" spans="1:12">
      <c r="A19" s="59"/>
      <c r="B19" s="12">
        <v>29</v>
      </c>
      <c r="C19" s="56" t="s">
        <v>21</v>
      </c>
      <c r="D19" s="56"/>
      <c r="E19" s="15">
        <f>VLOOKUP(C19,RA!B22:D54,3,0)</f>
        <v>2713047.1247999999</v>
      </c>
      <c r="F19" s="25">
        <f>VLOOKUP(C19,RA!B23:I58,8,0)</f>
        <v>242107.09359999999</v>
      </c>
      <c r="G19" s="16">
        <f t="shared" si="0"/>
        <v>2470940.0312000001</v>
      </c>
      <c r="H19" s="27">
        <f>RA!J23</f>
        <v>8.9238071608449303</v>
      </c>
      <c r="I19" s="20">
        <f>VLOOKUP(B19,RMS!B:D,3,FALSE)</f>
        <v>2713047.9143153802</v>
      </c>
      <c r="J19" s="21">
        <f>VLOOKUP(B19,RMS!B:E,4,FALSE)</f>
        <v>2470940.0794683802</v>
      </c>
      <c r="K19" s="22">
        <f t="shared" si="1"/>
        <v>-0.789515380281955</v>
      </c>
      <c r="L19" s="22">
        <f t="shared" si="2"/>
        <v>-4.8268380109220743E-2</v>
      </c>
    </row>
    <row r="20" spans="1:12">
      <c r="A20" s="59"/>
      <c r="B20" s="12">
        <v>31</v>
      </c>
      <c r="C20" s="56" t="s">
        <v>22</v>
      </c>
      <c r="D20" s="56"/>
      <c r="E20" s="15">
        <f>VLOOKUP(C20,RA!B24:D55,3,0)</f>
        <v>347856.79639999999</v>
      </c>
      <c r="F20" s="25">
        <f>VLOOKUP(C20,RA!B24:I59,8,0)</f>
        <v>63105.255599999997</v>
      </c>
      <c r="G20" s="16">
        <f t="shared" si="0"/>
        <v>284751.54080000002</v>
      </c>
      <c r="H20" s="27">
        <f>RA!J24</f>
        <v>18.141159308394101</v>
      </c>
      <c r="I20" s="20">
        <f>VLOOKUP(B20,RMS!B:D,3,FALSE)</f>
        <v>347856.77539161901</v>
      </c>
      <c r="J20" s="21">
        <f>VLOOKUP(B20,RMS!B:E,4,FALSE)</f>
        <v>284751.52440882497</v>
      </c>
      <c r="K20" s="22">
        <f t="shared" si="1"/>
        <v>2.1008380979765207E-2</v>
      </c>
      <c r="L20" s="22">
        <f t="shared" si="2"/>
        <v>1.6391175042372197E-2</v>
      </c>
    </row>
    <row r="21" spans="1:12">
      <c r="A21" s="59"/>
      <c r="B21" s="12">
        <v>32</v>
      </c>
      <c r="C21" s="56" t="s">
        <v>23</v>
      </c>
      <c r="D21" s="56"/>
      <c r="E21" s="15">
        <f>VLOOKUP(C21,RA!B24:D56,3,0)</f>
        <v>360767.77110000001</v>
      </c>
      <c r="F21" s="25">
        <f>VLOOKUP(C21,RA!B25:I60,8,0)</f>
        <v>26372.361400000002</v>
      </c>
      <c r="G21" s="16">
        <f t="shared" si="0"/>
        <v>334395.40970000002</v>
      </c>
      <c r="H21" s="27">
        <f>RA!J25</f>
        <v>7.3100657854190496</v>
      </c>
      <c r="I21" s="20">
        <f>VLOOKUP(B21,RMS!B:D,3,FALSE)</f>
        <v>360767.76759099902</v>
      </c>
      <c r="J21" s="21">
        <f>VLOOKUP(B21,RMS!B:E,4,FALSE)</f>
        <v>334395.31310706999</v>
      </c>
      <c r="K21" s="22">
        <f t="shared" si="1"/>
        <v>3.5090009914711118E-3</v>
      </c>
      <c r="L21" s="22">
        <f t="shared" si="2"/>
        <v>9.6592930029146373E-2</v>
      </c>
    </row>
    <row r="22" spans="1:12">
      <c r="A22" s="59"/>
      <c r="B22" s="12">
        <v>33</v>
      </c>
      <c r="C22" s="56" t="s">
        <v>24</v>
      </c>
      <c r="D22" s="56"/>
      <c r="E22" s="15">
        <f>VLOOKUP(C22,RA!B26:D57,3,0)</f>
        <v>537773.48329999996</v>
      </c>
      <c r="F22" s="25">
        <f>VLOOKUP(C22,RA!B26:I61,8,0)</f>
        <v>98171.776100000003</v>
      </c>
      <c r="G22" s="16">
        <f t="shared" si="0"/>
        <v>439601.70719999995</v>
      </c>
      <c r="H22" s="27">
        <f>RA!J26</f>
        <v>18.2552281115791</v>
      </c>
      <c r="I22" s="20">
        <f>VLOOKUP(B22,RMS!B:D,3,FALSE)</f>
        <v>537773.47099562804</v>
      </c>
      <c r="J22" s="21">
        <f>VLOOKUP(B22,RMS!B:E,4,FALSE)</f>
        <v>439601.758694858</v>
      </c>
      <c r="K22" s="22">
        <f t="shared" si="1"/>
        <v>1.2304371921345592E-2</v>
      </c>
      <c r="L22" s="22">
        <f t="shared" si="2"/>
        <v>-5.149485805304721E-2</v>
      </c>
    </row>
    <row r="23" spans="1:12">
      <c r="A23" s="59"/>
      <c r="B23" s="12">
        <v>34</v>
      </c>
      <c r="C23" s="56" t="s">
        <v>25</v>
      </c>
      <c r="D23" s="56"/>
      <c r="E23" s="15">
        <f>VLOOKUP(C23,RA!B26:D58,3,0)</f>
        <v>290869.06060000003</v>
      </c>
      <c r="F23" s="25">
        <f>VLOOKUP(C23,RA!B27:I62,8,0)</f>
        <v>85573.458700000003</v>
      </c>
      <c r="G23" s="16">
        <f t="shared" si="0"/>
        <v>205295.60190000001</v>
      </c>
      <c r="H23" s="27">
        <f>RA!J27</f>
        <v>29.419924732964201</v>
      </c>
      <c r="I23" s="20">
        <f>VLOOKUP(B23,RMS!B:D,3,FALSE)</f>
        <v>290869.06120347901</v>
      </c>
      <c r="J23" s="21">
        <f>VLOOKUP(B23,RMS!B:E,4,FALSE)</f>
        <v>205295.59892550699</v>
      </c>
      <c r="K23" s="22">
        <f t="shared" si="1"/>
        <v>-6.034789839759469E-4</v>
      </c>
      <c r="L23" s="22">
        <f t="shared" si="2"/>
        <v>2.9744930216111243E-3</v>
      </c>
    </row>
    <row r="24" spans="1:12">
      <c r="A24" s="59"/>
      <c r="B24" s="12">
        <v>35</v>
      </c>
      <c r="C24" s="56" t="s">
        <v>26</v>
      </c>
      <c r="D24" s="56"/>
      <c r="E24" s="15">
        <f>VLOOKUP(C24,RA!B28:D59,3,0)</f>
        <v>822063.3567</v>
      </c>
      <c r="F24" s="25">
        <f>VLOOKUP(C24,RA!B28:I63,8,0)</f>
        <v>72697.718800000002</v>
      </c>
      <c r="G24" s="16">
        <f t="shared" si="0"/>
        <v>749365.63789999997</v>
      </c>
      <c r="H24" s="27">
        <f>RA!J28</f>
        <v>8.8433231097697504</v>
      </c>
      <c r="I24" s="20">
        <f>VLOOKUP(B24,RMS!B:D,3,FALSE)</f>
        <v>822063.35568672605</v>
      </c>
      <c r="J24" s="21">
        <f>VLOOKUP(B24,RMS!B:E,4,FALSE)</f>
        <v>749365.62425477803</v>
      </c>
      <c r="K24" s="22">
        <f t="shared" si="1"/>
        <v>1.0132739553228021E-3</v>
      </c>
      <c r="L24" s="22">
        <f t="shared" si="2"/>
        <v>1.3645221944898367E-2</v>
      </c>
    </row>
    <row r="25" spans="1:12">
      <c r="A25" s="59"/>
      <c r="B25" s="12">
        <v>36</v>
      </c>
      <c r="C25" s="56" t="s">
        <v>27</v>
      </c>
      <c r="D25" s="56"/>
      <c r="E25" s="15">
        <f>VLOOKUP(C25,RA!B28:D60,3,0)</f>
        <v>842329.42169999995</v>
      </c>
      <c r="F25" s="25">
        <f>VLOOKUP(C25,RA!B29:I64,8,0)</f>
        <v>165517.44760000001</v>
      </c>
      <c r="G25" s="16">
        <f t="shared" si="0"/>
        <v>676811.97409999999</v>
      </c>
      <c r="H25" s="27">
        <f>RA!J29</f>
        <v>19.6499663119864</v>
      </c>
      <c r="I25" s="20">
        <f>VLOOKUP(B25,RMS!B:D,3,FALSE)</f>
        <v>842329.42033274297</v>
      </c>
      <c r="J25" s="21">
        <f>VLOOKUP(B25,RMS!B:E,4,FALSE)</f>
        <v>676811.93448763702</v>
      </c>
      <c r="K25" s="22">
        <f t="shared" si="1"/>
        <v>1.3672569766640663E-3</v>
      </c>
      <c r="L25" s="22">
        <f t="shared" si="2"/>
        <v>3.9612362976185977E-2</v>
      </c>
    </row>
    <row r="26" spans="1:12">
      <c r="A26" s="59"/>
      <c r="B26" s="12">
        <v>37</v>
      </c>
      <c r="C26" s="56" t="s">
        <v>28</v>
      </c>
      <c r="D26" s="56"/>
      <c r="E26" s="15">
        <f>VLOOKUP(C26,RA!B30:D61,3,0)</f>
        <v>832553.95550000004</v>
      </c>
      <c r="F26" s="25">
        <f>VLOOKUP(C26,RA!B30:I65,8,0)</f>
        <v>132274.334</v>
      </c>
      <c r="G26" s="16">
        <f t="shared" si="0"/>
        <v>700279.62150000001</v>
      </c>
      <c r="H26" s="27">
        <f>RA!J30</f>
        <v>15.8877791794961</v>
      </c>
      <c r="I26" s="20">
        <f>VLOOKUP(B26,RMS!B:D,3,FALSE)</f>
        <v>832553.95370884996</v>
      </c>
      <c r="J26" s="21">
        <f>VLOOKUP(B26,RMS!B:E,4,FALSE)</f>
        <v>700279.624049142</v>
      </c>
      <c r="K26" s="22">
        <f t="shared" si="1"/>
        <v>1.7911500763148069E-3</v>
      </c>
      <c r="L26" s="22">
        <f t="shared" si="2"/>
        <v>-2.549141994677484E-3</v>
      </c>
    </row>
    <row r="27" spans="1:12">
      <c r="A27" s="59"/>
      <c r="B27" s="12">
        <v>38</v>
      </c>
      <c r="C27" s="56" t="s">
        <v>29</v>
      </c>
      <c r="D27" s="56"/>
      <c r="E27" s="15">
        <f>VLOOKUP(C27,RA!B30:D62,3,0)</f>
        <v>474680.5282</v>
      </c>
      <c r="F27" s="25">
        <f>VLOOKUP(C27,RA!B31:I66,8,0)</f>
        <v>45021.203399999999</v>
      </c>
      <c r="G27" s="16">
        <f t="shared" si="0"/>
        <v>429659.3248</v>
      </c>
      <c r="H27" s="27">
        <f>RA!J31</f>
        <v>9.4845271135770997</v>
      </c>
      <c r="I27" s="20">
        <f>VLOOKUP(B27,RMS!B:D,3,FALSE)</f>
        <v>474680.50995752198</v>
      </c>
      <c r="J27" s="21">
        <f>VLOOKUP(B27,RMS!B:E,4,FALSE)</f>
        <v>429659.30330177001</v>
      </c>
      <c r="K27" s="22">
        <f t="shared" si="1"/>
        <v>1.8242478021420538E-2</v>
      </c>
      <c r="L27" s="22">
        <f t="shared" si="2"/>
        <v>2.149822999490425E-2</v>
      </c>
    </row>
    <row r="28" spans="1:12">
      <c r="A28" s="59"/>
      <c r="B28" s="12">
        <v>39</v>
      </c>
      <c r="C28" s="56" t="s">
        <v>30</v>
      </c>
      <c r="D28" s="56"/>
      <c r="E28" s="15">
        <f>VLOOKUP(C28,RA!B32:D63,3,0)</f>
        <v>285831.06420000002</v>
      </c>
      <c r="F28" s="25">
        <f>VLOOKUP(C28,RA!B32:I67,8,0)</f>
        <v>69637.488100000002</v>
      </c>
      <c r="G28" s="16">
        <f t="shared" si="0"/>
        <v>216193.57610000001</v>
      </c>
      <c r="H28" s="27">
        <f>RA!J32</f>
        <v>24.363163008508302</v>
      </c>
      <c r="I28" s="20">
        <f>VLOOKUP(B28,RMS!B:D,3,FALSE)</f>
        <v>285831.00468379102</v>
      </c>
      <c r="J28" s="21">
        <f>VLOOKUP(B28,RMS!B:E,4,FALSE)</f>
        <v>216193.54814619001</v>
      </c>
      <c r="K28" s="22">
        <f t="shared" si="1"/>
        <v>5.951620900304988E-2</v>
      </c>
      <c r="L28" s="22">
        <f t="shared" si="2"/>
        <v>2.7953810000326484E-2</v>
      </c>
    </row>
    <row r="29" spans="1:12">
      <c r="A29" s="59"/>
      <c r="B29" s="12">
        <v>40</v>
      </c>
      <c r="C29" s="56" t="s">
        <v>31</v>
      </c>
      <c r="D29" s="56"/>
      <c r="E29" s="15">
        <f>VLOOKUP(C29,RA!B32:D64,3,0)</f>
        <v>100.00069999999999</v>
      </c>
      <c r="F29" s="25">
        <f>VLOOKUP(C29,RA!B33:I68,8,0)</f>
        <v>19.4709</v>
      </c>
      <c r="G29" s="16">
        <f t="shared" si="0"/>
        <v>80.529799999999994</v>
      </c>
      <c r="H29" s="27">
        <f>RA!J33</f>
        <v>19.4707637046541</v>
      </c>
      <c r="I29" s="20">
        <f>VLOOKUP(B29,RMS!B:D,3,FALSE)</f>
        <v>100.00020000000001</v>
      </c>
      <c r="J29" s="21">
        <f>VLOOKUP(B29,RMS!B:E,4,FALSE)</f>
        <v>80.529799999999994</v>
      </c>
      <c r="K29" s="22">
        <f t="shared" si="1"/>
        <v>4.9999999998817657E-4</v>
      </c>
      <c r="L29" s="22">
        <f t="shared" si="2"/>
        <v>0</v>
      </c>
    </row>
    <row r="30" spans="1:12">
      <c r="A30" s="59"/>
      <c r="B30" s="12">
        <v>41</v>
      </c>
      <c r="C30" s="56" t="s">
        <v>36</v>
      </c>
      <c r="D30" s="56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VLOOKUP(C31,RA!B34:D66,3,0)</f>
        <v>142956.6525</v>
      </c>
      <c r="F31" s="25">
        <f>VLOOKUP(C31,RA!B35:I70,8,0)</f>
        <v>12763.1214</v>
      </c>
      <c r="G31" s="16">
        <f t="shared" si="0"/>
        <v>130193.53109999999</v>
      </c>
      <c r="H31" s="27">
        <f>RA!J35</f>
        <v>8.9279660490091608</v>
      </c>
      <c r="I31" s="20">
        <f>VLOOKUP(B31,RMS!B:D,3,FALSE)</f>
        <v>142956.65179999999</v>
      </c>
      <c r="J31" s="21">
        <f>VLOOKUP(B31,RMS!B:E,4,FALSE)</f>
        <v>130193.5289</v>
      </c>
      <c r="K31" s="22">
        <f t="shared" si="1"/>
        <v>7.0000000414438546E-4</v>
      </c>
      <c r="L31" s="22">
        <f t="shared" si="2"/>
        <v>2.199999988079071E-3</v>
      </c>
    </row>
    <row r="32" spans="1:12">
      <c r="A32" s="59"/>
      <c r="B32" s="12">
        <v>71</v>
      </c>
      <c r="C32" s="56" t="s">
        <v>37</v>
      </c>
      <c r="D32" s="56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38</v>
      </c>
      <c r="D33" s="56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39</v>
      </c>
      <c r="D34" s="56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VLOOKUP(C35,RA!B8:D70,3,0)</f>
        <v>373935.05119999999</v>
      </c>
      <c r="F35" s="25">
        <f>VLOOKUP(C35,RA!B8:I74,8,0)</f>
        <v>20664.0854</v>
      </c>
      <c r="G35" s="16">
        <f t="shared" si="0"/>
        <v>353270.96580000001</v>
      </c>
      <c r="H35" s="27">
        <f>RA!J39</f>
        <v>5.5261161888104899</v>
      </c>
      <c r="I35" s="20">
        <f>VLOOKUP(B35,RMS!B:D,3,FALSE)</f>
        <v>373935.05128205102</v>
      </c>
      <c r="J35" s="21">
        <f>VLOOKUP(B35,RMS!B:E,4,FALSE)</f>
        <v>353270.96632478602</v>
      </c>
      <c r="K35" s="22">
        <f t="shared" si="1"/>
        <v>-8.2051032222807407E-5</v>
      </c>
      <c r="L35" s="22">
        <f t="shared" si="2"/>
        <v>-5.2478600991889834E-4</v>
      </c>
    </row>
    <row r="36" spans="1:12">
      <c r="A36" s="59"/>
      <c r="B36" s="12">
        <v>76</v>
      </c>
      <c r="C36" s="56" t="s">
        <v>34</v>
      </c>
      <c r="D36" s="56"/>
      <c r="E36" s="15">
        <f>VLOOKUP(C36,RA!B8:D71,3,0)</f>
        <v>650588.97919999994</v>
      </c>
      <c r="F36" s="25">
        <f>VLOOKUP(C36,RA!B8:I75,8,0)</f>
        <v>45642.512300000002</v>
      </c>
      <c r="G36" s="16">
        <f t="shared" si="0"/>
        <v>604946.46689999988</v>
      </c>
      <c r="H36" s="27">
        <f>RA!J40</f>
        <v>7.0155680097939204</v>
      </c>
      <c r="I36" s="20">
        <f>VLOOKUP(B36,RMS!B:D,3,FALSE)</f>
        <v>650588.97001709405</v>
      </c>
      <c r="J36" s="21">
        <f>VLOOKUP(B36,RMS!B:E,4,FALSE)</f>
        <v>604946.45906153799</v>
      </c>
      <c r="K36" s="22">
        <f t="shared" si="1"/>
        <v>9.1829058947041631E-3</v>
      </c>
      <c r="L36" s="22">
        <f t="shared" si="2"/>
        <v>7.8384618973359466E-3</v>
      </c>
    </row>
    <row r="37" spans="1:12">
      <c r="A37" s="59"/>
      <c r="B37" s="12">
        <v>77</v>
      </c>
      <c r="C37" s="56" t="s">
        <v>40</v>
      </c>
      <c r="D37" s="56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41</v>
      </c>
      <c r="D38" s="56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VLOOKUP(C39,RA!B8:D74,3,0)</f>
        <v>64049.747799999997</v>
      </c>
      <c r="F39" s="25">
        <f>VLOOKUP(C39,RA!B8:I78,8,0)</f>
        <v>9768.1882999999998</v>
      </c>
      <c r="G39" s="16">
        <f t="shared" si="0"/>
        <v>54281.559499999996</v>
      </c>
      <c r="H39" s="27">
        <f>RA!J43</f>
        <v>15.2509395204832</v>
      </c>
      <c r="I39" s="20">
        <f>VLOOKUP(B39,RMS!B:D,3,FALSE)</f>
        <v>64049.747674154802</v>
      </c>
      <c r="J39" s="21">
        <f>VLOOKUP(B39,RMS!B:E,4,FALSE)</f>
        <v>54281.5590651237</v>
      </c>
      <c r="K39" s="22">
        <f t="shared" si="1"/>
        <v>1.2584519572556019E-4</v>
      </c>
      <c r="L39" s="22">
        <f t="shared" si="2"/>
        <v>4.3487629591254517E-4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35" t="s">
        <v>47</v>
      </c>
      <c r="W1" s="64"/>
    </row>
    <row r="2" spans="1:23" ht="12.7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35"/>
      <c r="W2" s="64"/>
    </row>
    <row r="3" spans="1:23" ht="23.25" thickBot="1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36" t="s">
        <v>48</v>
      </c>
      <c r="W3" s="64"/>
    </row>
    <row r="4" spans="1:23" ht="12.75" thickTop="1" thickBot="1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W4" s="64"/>
    </row>
    <row r="5" spans="1:23" ht="12.75" thickTop="1" thickBot="1">
      <c r="A5" s="37"/>
      <c r="B5" s="38"/>
      <c r="C5" s="39"/>
      <c r="D5" s="40" t="s">
        <v>0</v>
      </c>
      <c r="E5" s="40" t="s">
        <v>60</v>
      </c>
      <c r="F5" s="40" t="s">
        <v>61</v>
      </c>
      <c r="G5" s="40" t="s">
        <v>49</v>
      </c>
      <c r="H5" s="40" t="s">
        <v>50</v>
      </c>
      <c r="I5" s="40" t="s">
        <v>1</v>
      </c>
      <c r="J5" s="40" t="s">
        <v>2</v>
      </c>
      <c r="K5" s="40" t="s">
        <v>51</v>
      </c>
      <c r="L5" s="40" t="s">
        <v>52</v>
      </c>
      <c r="M5" s="40" t="s">
        <v>53</v>
      </c>
      <c r="N5" s="40" t="s">
        <v>54</v>
      </c>
      <c r="O5" s="40" t="s">
        <v>55</v>
      </c>
      <c r="P5" s="40" t="s">
        <v>62</v>
      </c>
      <c r="Q5" s="40" t="s">
        <v>63</v>
      </c>
      <c r="R5" s="40" t="s">
        <v>56</v>
      </c>
      <c r="S5" s="40" t="s">
        <v>57</v>
      </c>
      <c r="T5" s="40" t="s">
        <v>58</v>
      </c>
      <c r="U5" s="41" t="s">
        <v>59</v>
      </c>
    </row>
    <row r="6" spans="1:23" ht="12" thickBot="1">
      <c r="A6" s="42" t="s">
        <v>3</v>
      </c>
      <c r="B6" s="65" t="s">
        <v>4</v>
      </c>
      <c r="C6" s="66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1:23" ht="12" thickBot="1">
      <c r="A7" s="67" t="s">
        <v>5</v>
      </c>
      <c r="B7" s="68"/>
      <c r="C7" s="69"/>
      <c r="D7" s="44">
        <v>22337902.6173</v>
      </c>
      <c r="E7" s="44">
        <v>20788953.003899999</v>
      </c>
      <c r="F7" s="45">
        <v>107.450830318917</v>
      </c>
      <c r="G7" s="44">
        <v>22693145.390099999</v>
      </c>
      <c r="H7" s="45">
        <v>-1.56541883768556</v>
      </c>
      <c r="I7" s="44">
        <v>2329178.3557000002</v>
      </c>
      <c r="J7" s="45">
        <v>10.427023501732499</v>
      </c>
      <c r="K7" s="44">
        <v>3038100.7651</v>
      </c>
      <c r="L7" s="45">
        <v>13.3877464444633</v>
      </c>
      <c r="M7" s="45">
        <v>-0.233343942223281</v>
      </c>
      <c r="N7" s="44">
        <v>260087773.8312</v>
      </c>
      <c r="O7" s="44">
        <v>1304033484.1464</v>
      </c>
      <c r="P7" s="44">
        <v>1056178</v>
      </c>
      <c r="Q7" s="44">
        <v>1070156</v>
      </c>
      <c r="R7" s="45">
        <v>-1.3061647086966801</v>
      </c>
      <c r="S7" s="44">
        <v>21.149751857452099</v>
      </c>
      <c r="T7" s="44">
        <v>20.180346205226201</v>
      </c>
      <c r="U7" s="46">
        <v>4.5835320374425201</v>
      </c>
    </row>
    <row r="8" spans="1:23" ht="12" thickBot="1">
      <c r="A8" s="70">
        <v>41682</v>
      </c>
      <c r="B8" s="60" t="s">
        <v>6</v>
      </c>
      <c r="C8" s="61"/>
      <c r="D8" s="47">
        <v>827078.51370000001</v>
      </c>
      <c r="E8" s="47">
        <v>842184.3541</v>
      </c>
      <c r="F8" s="48">
        <v>98.206349913001802</v>
      </c>
      <c r="G8" s="47">
        <v>741117.52439999999</v>
      </c>
      <c r="H8" s="48">
        <v>11.598833716635299</v>
      </c>
      <c r="I8" s="47">
        <v>59553.224600000001</v>
      </c>
      <c r="J8" s="48">
        <v>7.20043183489123</v>
      </c>
      <c r="K8" s="47">
        <v>164740.7611</v>
      </c>
      <c r="L8" s="48">
        <v>22.2286959458113</v>
      </c>
      <c r="M8" s="48">
        <v>-0.63850340254376803</v>
      </c>
      <c r="N8" s="47">
        <v>9671454.4935999997</v>
      </c>
      <c r="O8" s="47">
        <v>51574950.1325</v>
      </c>
      <c r="P8" s="47">
        <v>32744</v>
      </c>
      <c r="Q8" s="47">
        <v>35809</v>
      </c>
      <c r="R8" s="48">
        <v>-8.5593007344522398</v>
      </c>
      <c r="S8" s="47">
        <v>25.258933352675299</v>
      </c>
      <c r="T8" s="47">
        <v>22.854028336451702</v>
      </c>
      <c r="U8" s="49">
        <v>9.5210078060119301</v>
      </c>
    </row>
    <row r="9" spans="1:23" ht="12" thickBot="1">
      <c r="A9" s="71"/>
      <c r="B9" s="60" t="s">
        <v>7</v>
      </c>
      <c r="C9" s="61"/>
      <c r="D9" s="47">
        <v>361148.93800000002</v>
      </c>
      <c r="E9" s="47">
        <v>227598.63709999999</v>
      </c>
      <c r="F9" s="48">
        <v>158.67798797113301</v>
      </c>
      <c r="G9" s="47">
        <v>161659.51329999999</v>
      </c>
      <c r="H9" s="48">
        <v>123.400980633782</v>
      </c>
      <c r="I9" s="47">
        <v>69532.098400000003</v>
      </c>
      <c r="J9" s="48">
        <v>19.253025852730001</v>
      </c>
      <c r="K9" s="47">
        <v>35008.571499999998</v>
      </c>
      <c r="L9" s="48">
        <v>21.6557447102001</v>
      </c>
      <c r="M9" s="48">
        <v>0.98614497595253203</v>
      </c>
      <c r="N9" s="47">
        <v>2806108.1932999999</v>
      </c>
      <c r="O9" s="47">
        <v>8230464.8777000001</v>
      </c>
      <c r="P9" s="47">
        <v>13391</v>
      </c>
      <c r="Q9" s="47">
        <v>14474</v>
      </c>
      <c r="R9" s="48">
        <v>-7.4823822025701299</v>
      </c>
      <c r="S9" s="47">
        <v>26.969527145097501</v>
      </c>
      <c r="T9" s="47">
        <v>25.496961220118799</v>
      </c>
      <c r="U9" s="49">
        <v>5.4601102831953297</v>
      </c>
    </row>
    <row r="10" spans="1:23" ht="12" thickBot="1">
      <c r="A10" s="71"/>
      <c r="B10" s="60" t="s">
        <v>8</v>
      </c>
      <c r="C10" s="61"/>
      <c r="D10" s="47">
        <v>348762.07120000001</v>
      </c>
      <c r="E10" s="47">
        <v>173763.64300000001</v>
      </c>
      <c r="F10" s="48">
        <v>200.71061194314399</v>
      </c>
      <c r="G10" s="47">
        <v>368125.11920000002</v>
      </c>
      <c r="H10" s="48">
        <v>-5.2599094683023004</v>
      </c>
      <c r="I10" s="47">
        <v>81961.794299999994</v>
      </c>
      <c r="J10" s="48">
        <v>23.500776336713098</v>
      </c>
      <c r="K10" s="47">
        <v>78670.556200000006</v>
      </c>
      <c r="L10" s="48">
        <v>21.370602574191299</v>
      </c>
      <c r="M10" s="48">
        <v>4.1835703965698003E-2</v>
      </c>
      <c r="N10" s="47">
        <v>4258697.4274000004</v>
      </c>
      <c r="O10" s="47">
        <v>13335807.407500001</v>
      </c>
      <c r="P10" s="47">
        <v>114773</v>
      </c>
      <c r="Q10" s="47">
        <v>116778</v>
      </c>
      <c r="R10" s="48">
        <v>-1.7169329839524601</v>
      </c>
      <c r="S10" s="47">
        <v>3.0387118154966801</v>
      </c>
      <c r="T10" s="47">
        <v>3.0667548450906899</v>
      </c>
      <c r="U10" s="49">
        <v>-0.92285913560466004</v>
      </c>
    </row>
    <row r="11" spans="1:23" ht="12" thickBot="1">
      <c r="A11" s="71"/>
      <c r="B11" s="60" t="s">
        <v>9</v>
      </c>
      <c r="C11" s="61"/>
      <c r="D11" s="47">
        <v>152232.6801</v>
      </c>
      <c r="E11" s="47">
        <v>79537.989700000006</v>
      </c>
      <c r="F11" s="48">
        <v>191.396187751524</v>
      </c>
      <c r="G11" s="47">
        <v>83924.956900000005</v>
      </c>
      <c r="H11" s="48">
        <v>81.391430777130395</v>
      </c>
      <c r="I11" s="47">
        <v>22287.9575</v>
      </c>
      <c r="J11" s="48">
        <v>14.6407180674736</v>
      </c>
      <c r="K11" s="47">
        <v>16434.566800000001</v>
      </c>
      <c r="L11" s="48">
        <v>19.582454858549902</v>
      </c>
      <c r="M11" s="48">
        <v>0.356163370244721</v>
      </c>
      <c r="N11" s="47">
        <v>1220824.3208000001</v>
      </c>
      <c r="O11" s="47">
        <v>5402320.2858999996</v>
      </c>
      <c r="P11" s="47">
        <v>5988</v>
      </c>
      <c r="Q11" s="47">
        <v>6125</v>
      </c>
      <c r="R11" s="48">
        <v>-2.2367346938775499</v>
      </c>
      <c r="S11" s="47">
        <v>25.422959268537099</v>
      </c>
      <c r="T11" s="47">
        <v>25.767090514285702</v>
      </c>
      <c r="U11" s="49">
        <v>-1.3536238724755201</v>
      </c>
    </row>
    <row r="12" spans="1:23" ht="12" thickBot="1">
      <c r="A12" s="71"/>
      <c r="B12" s="60" t="s">
        <v>10</v>
      </c>
      <c r="C12" s="61"/>
      <c r="D12" s="47">
        <v>335666.15029999998</v>
      </c>
      <c r="E12" s="47">
        <v>262782.23060000001</v>
      </c>
      <c r="F12" s="48">
        <v>127.735482545219</v>
      </c>
      <c r="G12" s="47">
        <v>160250.39079999999</v>
      </c>
      <c r="H12" s="48">
        <v>109.463545532895</v>
      </c>
      <c r="I12" s="47">
        <v>31343.0504</v>
      </c>
      <c r="J12" s="48">
        <v>9.3375666184949804</v>
      </c>
      <c r="K12" s="47">
        <v>16804.022300000001</v>
      </c>
      <c r="L12" s="48">
        <v>10.486103788022699</v>
      </c>
      <c r="M12" s="48">
        <v>0.86521118815701603</v>
      </c>
      <c r="N12" s="47">
        <v>2656755.9980000001</v>
      </c>
      <c r="O12" s="47">
        <v>15187248.252699999</v>
      </c>
      <c r="P12" s="47">
        <v>3200</v>
      </c>
      <c r="Q12" s="47">
        <v>2810</v>
      </c>
      <c r="R12" s="48">
        <v>13.8790035587189</v>
      </c>
      <c r="S12" s="47">
        <v>104.89567196874999</v>
      </c>
      <c r="T12" s="47">
        <v>99.359797117437694</v>
      </c>
      <c r="U12" s="49">
        <v>5.2775054941842701</v>
      </c>
    </row>
    <row r="13" spans="1:23" ht="12" thickBot="1">
      <c r="A13" s="71"/>
      <c r="B13" s="60" t="s">
        <v>11</v>
      </c>
      <c r="C13" s="61"/>
      <c r="D13" s="47">
        <v>510227.43329999998</v>
      </c>
      <c r="E13" s="47">
        <v>389925.54119999998</v>
      </c>
      <c r="F13" s="48">
        <v>130.85252936490599</v>
      </c>
      <c r="G13" s="47">
        <v>413959.60330000002</v>
      </c>
      <c r="H13" s="48">
        <v>23.255368212881901</v>
      </c>
      <c r="I13" s="47">
        <v>65461.304100000001</v>
      </c>
      <c r="J13" s="48">
        <v>12.829828391745901</v>
      </c>
      <c r="K13" s="47">
        <v>65482.817000000003</v>
      </c>
      <c r="L13" s="48">
        <v>15.8186490850761</v>
      </c>
      <c r="M13" s="48">
        <v>-3.2852740589999998E-4</v>
      </c>
      <c r="N13" s="47">
        <v>5478461.6880999999</v>
      </c>
      <c r="O13" s="47">
        <v>23503422.119100001</v>
      </c>
      <c r="P13" s="47">
        <v>15679</v>
      </c>
      <c r="Q13" s="47">
        <v>16012</v>
      </c>
      <c r="R13" s="48">
        <v>-2.0796902323257598</v>
      </c>
      <c r="S13" s="47">
        <v>32.542090267236397</v>
      </c>
      <c r="T13" s="47">
        <v>32.579494803897099</v>
      </c>
      <c r="U13" s="49">
        <v>-0.114942022327018</v>
      </c>
    </row>
    <row r="14" spans="1:23" ht="12" thickBot="1">
      <c r="A14" s="71"/>
      <c r="B14" s="60" t="s">
        <v>12</v>
      </c>
      <c r="C14" s="61"/>
      <c r="D14" s="47">
        <v>174101.84779999999</v>
      </c>
      <c r="E14" s="47">
        <v>138587.51850000001</v>
      </c>
      <c r="F14" s="48">
        <v>125.625921933222</v>
      </c>
      <c r="G14" s="47">
        <v>179527.3732</v>
      </c>
      <c r="H14" s="48">
        <v>-3.0221159610884198</v>
      </c>
      <c r="I14" s="47">
        <v>2150.0985999999998</v>
      </c>
      <c r="J14" s="48">
        <v>1.2349659852375201</v>
      </c>
      <c r="K14" s="47">
        <v>28567.991999999998</v>
      </c>
      <c r="L14" s="48">
        <v>15.912889210590899</v>
      </c>
      <c r="M14" s="48">
        <v>-0.92473749642606995</v>
      </c>
      <c r="N14" s="47">
        <v>2003672.7553000001</v>
      </c>
      <c r="O14" s="47">
        <v>11430107.461100001</v>
      </c>
      <c r="P14" s="47">
        <v>4367</v>
      </c>
      <c r="Q14" s="47">
        <v>3510</v>
      </c>
      <c r="R14" s="48">
        <v>24.415954415954399</v>
      </c>
      <c r="S14" s="47">
        <v>39.867608839019901</v>
      </c>
      <c r="T14" s="47">
        <v>43.770317407407397</v>
      </c>
      <c r="U14" s="49">
        <v>-9.7891714151859404</v>
      </c>
    </row>
    <row r="15" spans="1:23" ht="12" thickBot="1">
      <c r="A15" s="71"/>
      <c r="B15" s="60" t="s">
        <v>13</v>
      </c>
      <c r="C15" s="61"/>
      <c r="D15" s="47">
        <v>160587.22630000001</v>
      </c>
      <c r="E15" s="47">
        <v>80641.530700000003</v>
      </c>
      <c r="F15" s="48">
        <v>199.13712562998299</v>
      </c>
      <c r="G15" s="47">
        <v>104889.92200000001</v>
      </c>
      <c r="H15" s="48">
        <v>53.1007204867594</v>
      </c>
      <c r="I15" s="47">
        <v>-3447.2141000000001</v>
      </c>
      <c r="J15" s="48">
        <v>-2.14663032634994</v>
      </c>
      <c r="K15" s="47">
        <v>10092.781800000001</v>
      </c>
      <c r="L15" s="48">
        <v>9.6222607544698207</v>
      </c>
      <c r="M15" s="48">
        <v>-1.3415524251202999</v>
      </c>
      <c r="N15" s="47">
        <v>1324902.5256000001</v>
      </c>
      <c r="O15" s="47">
        <v>7132326.7461000001</v>
      </c>
      <c r="P15" s="47">
        <v>5630</v>
      </c>
      <c r="Q15" s="47">
        <v>5203</v>
      </c>
      <c r="R15" s="48">
        <v>8.2068037670574707</v>
      </c>
      <c r="S15" s="47">
        <v>28.523486021314401</v>
      </c>
      <c r="T15" s="47">
        <v>25.728590755333499</v>
      </c>
      <c r="U15" s="49">
        <v>9.7985753350499394</v>
      </c>
    </row>
    <row r="16" spans="1:23" ht="12" thickBot="1">
      <c r="A16" s="71"/>
      <c r="B16" s="60" t="s">
        <v>14</v>
      </c>
      <c r="C16" s="61"/>
      <c r="D16" s="47">
        <v>817808.79949999996</v>
      </c>
      <c r="E16" s="47">
        <v>668563.85880000005</v>
      </c>
      <c r="F16" s="48">
        <v>122.32321396610899</v>
      </c>
      <c r="G16" s="47">
        <v>1664729.77</v>
      </c>
      <c r="H16" s="48">
        <v>-50.874381281714001</v>
      </c>
      <c r="I16" s="47">
        <v>72434.506099999999</v>
      </c>
      <c r="J16" s="48">
        <v>8.8571443770580291</v>
      </c>
      <c r="K16" s="47">
        <v>127012.6707</v>
      </c>
      <c r="L16" s="48">
        <v>7.6296269213711501</v>
      </c>
      <c r="M16" s="48">
        <v>-0.42970645605045099</v>
      </c>
      <c r="N16" s="47">
        <v>17449553.8539</v>
      </c>
      <c r="O16" s="47">
        <v>65860138.575400002</v>
      </c>
      <c r="P16" s="47">
        <v>44411</v>
      </c>
      <c r="Q16" s="47">
        <v>48564</v>
      </c>
      <c r="R16" s="48">
        <v>-8.5516020097191294</v>
      </c>
      <c r="S16" s="47">
        <v>18.4145549413434</v>
      </c>
      <c r="T16" s="47">
        <v>18.317449479038</v>
      </c>
      <c r="U16" s="49">
        <v>0.52732994424629598</v>
      </c>
    </row>
    <row r="17" spans="1:21" ht="12" thickBot="1">
      <c r="A17" s="71"/>
      <c r="B17" s="60" t="s">
        <v>15</v>
      </c>
      <c r="C17" s="61"/>
      <c r="D17" s="47">
        <v>1196733.1784999999</v>
      </c>
      <c r="E17" s="47">
        <v>564845.79020000005</v>
      </c>
      <c r="F17" s="48">
        <v>211.86900907524901</v>
      </c>
      <c r="G17" s="47">
        <v>2676104.5504999999</v>
      </c>
      <c r="H17" s="48">
        <v>-55.280776370399899</v>
      </c>
      <c r="I17" s="47">
        <v>-104822.6167</v>
      </c>
      <c r="J17" s="48">
        <v>-8.7590633052712707</v>
      </c>
      <c r="K17" s="47">
        <v>198606.7648</v>
      </c>
      <c r="L17" s="48">
        <v>7.4214875036512504</v>
      </c>
      <c r="M17" s="48">
        <v>-1.52778975985817</v>
      </c>
      <c r="N17" s="47">
        <v>24257501.8739</v>
      </c>
      <c r="O17" s="47">
        <v>92289474.113600001</v>
      </c>
      <c r="P17" s="47">
        <v>17707</v>
      </c>
      <c r="Q17" s="47">
        <v>17378</v>
      </c>
      <c r="R17" s="48">
        <v>1.89319829669696</v>
      </c>
      <c r="S17" s="47">
        <v>67.585315327271701</v>
      </c>
      <c r="T17" s="47">
        <v>68.235242243065898</v>
      </c>
      <c r="U17" s="49">
        <v>-0.96163924463038497</v>
      </c>
    </row>
    <row r="18" spans="1:21" ht="12" thickBot="1">
      <c r="A18" s="71"/>
      <c r="B18" s="60" t="s">
        <v>16</v>
      </c>
      <c r="C18" s="61"/>
      <c r="D18" s="47">
        <v>3218756.3001000001</v>
      </c>
      <c r="E18" s="47">
        <v>2184574.6705999998</v>
      </c>
      <c r="F18" s="48">
        <v>147.34018220654201</v>
      </c>
      <c r="G18" s="47">
        <v>3433647.5463999999</v>
      </c>
      <c r="H18" s="48">
        <v>-6.2583955806793004</v>
      </c>
      <c r="I18" s="47">
        <v>465857.04450000002</v>
      </c>
      <c r="J18" s="48">
        <v>14.473200238412799</v>
      </c>
      <c r="K18" s="47">
        <v>378063.72649999999</v>
      </c>
      <c r="L18" s="48">
        <v>11.0105571812803</v>
      </c>
      <c r="M18" s="48">
        <v>0.232218305661757</v>
      </c>
      <c r="N18" s="47">
        <v>36931926.390699998</v>
      </c>
      <c r="O18" s="47">
        <v>205017322.4307</v>
      </c>
      <c r="P18" s="47">
        <v>111205</v>
      </c>
      <c r="Q18" s="47">
        <v>114689</v>
      </c>
      <c r="R18" s="48">
        <v>-3.0377804322995199</v>
      </c>
      <c r="S18" s="47">
        <v>28.944348726226298</v>
      </c>
      <c r="T18" s="47">
        <v>26.833196185336</v>
      </c>
      <c r="U18" s="49">
        <v>7.2938332828246697</v>
      </c>
    </row>
    <row r="19" spans="1:21" ht="12" thickBot="1">
      <c r="A19" s="71"/>
      <c r="B19" s="60" t="s">
        <v>17</v>
      </c>
      <c r="C19" s="61"/>
      <c r="D19" s="47">
        <v>1275006.1192000001</v>
      </c>
      <c r="E19" s="47">
        <v>791602.80009999999</v>
      </c>
      <c r="F19" s="48">
        <v>161.06639832993699</v>
      </c>
      <c r="G19" s="47">
        <v>1665176.129</v>
      </c>
      <c r="H19" s="48">
        <v>-23.431155599997201</v>
      </c>
      <c r="I19" s="47">
        <v>91197.895300000004</v>
      </c>
      <c r="J19" s="48">
        <v>7.1527417732882697</v>
      </c>
      <c r="K19" s="47">
        <v>236844.82829999999</v>
      </c>
      <c r="L19" s="48">
        <v>14.2234100150255</v>
      </c>
      <c r="M19" s="48">
        <v>-0.61494664690552603</v>
      </c>
      <c r="N19" s="47">
        <v>14857092.532099999</v>
      </c>
      <c r="O19" s="47">
        <v>56442473.169299997</v>
      </c>
      <c r="P19" s="47">
        <v>19095</v>
      </c>
      <c r="Q19" s="47">
        <v>18979</v>
      </c>
      <c r="R19" s="48">
        <v>0.61120185468148702</v>
      </c>
      <c r="S19" s="47">
        <v>66.771726588112102</v>
      </c>
      <c r="T19" s="47">
        <v>46.1970876126245</v>
      </c>
      <c r="U19" s="49">
        <v>30.8133996630105</v>
      </c>
    </row>
    <row r="20" spans="1:21" ht="12" thickBot="1">
      <c r="A20" s="71"/>
      <c r="B20" s="60" t="s">
        <v>18</v>
      </c>
      <c r="C20" s="61"/>
      <c r="D20" s="47">
        <v>832570.74239999999</v>
      </c>
      <c r="E20" s="47">
        <v>1013763.4628</v>
      </c>
      <c r="F20" s="48">
        <v>82.126726100430901</v>
      </c>
      <c r="G20" s="47">
        <v>1112902.8925000001</v>
      </c>
      <c r="H20" s="48">
        <v>-25.189273205164199</v>
      </c>
      <c r="I20" s="47">
        <v>62876.794500000004</v>
      </c>
      <c r="J20" s="48">
        <v>7.5521263597071604</v>
      </c>
      <c r="K20" s="47">
        <v>120311.5138</v>
      </c>
      <c r="L20" s="48">
        <v>10.8106030284219</v>
      </c>
      <c r="M20" s="48">
        <v>-0.477383398196424</v>
      </c>
      <c r="N20" s="47">
        <v>10996278.6237</v>
      </c>
      <c r="O20" s="47">
        <v>77833279.160300002</v>
      </c>
      <c r="P20" s="47">
        <v>35260</v>
      </c>
      <c r="Q20" s="47">
        <v>37589</v>
      </c>
      <c r="R20" s="48">
        <v>-6.1959615845061</v>
      </c>
      <c r="S20" s="47">
        <v>23.612329619966001</v>
      </c>
      <c r="T20" s="47">
        <v>21.215047500598601</v>
      </c>
      <c r="U20" s="49">
        <v>10.152670905204999</v>
      </c>
    </row>
    <row r="21" spans="1:21" ht="12" thickBot="1">
      <c r="A21" s="71"/>
      <c r="B21" s="60" t="s">
        <v>19</v>
      </c>
      <c r="C21" s="61"/>
      <c r="D21" s="47">
        <v>577383.25529999996</v>
      </c>
      <c r="E21" s="47">
        <v>415249.25709999999</v>
      </c>
      <c r="F21" s="48">
        <v>139.04498212285901</v>
      </c>
      <c r="G21" s="47">
        <v>1055149.7790000001</v>
      </c>
      <c r="H21" s="48">
        <v>-45.279498058824899</v>
      </c>
      <c r="I21" s="47">
        <v>63800.466200000003</v>
      </c>
      <c r="J21" s="48">
        <v>11.0499335778018</v>
      </c>
      <c r="K21" s="47">
        <v>127434.0138</v>
      </c>
      <c r="L21" s="48">
        <v>12.0773388135259</v>
      </c>
      <c r="M21" s="48">
        <v>-0.49934507830750002</v>
      </c>
      <c r="N21" s="47">
        <v>8884791.9863000009</v>
      </c>
      <c r="O21" s="47">
        <v>32417324.0178</v>
      </c>
      <c r="P21" s="47">
        <v>40248</v>
      </c>
      <c r="Q21" s="47">
        <v>43675</v>
      </c>
      <c r="R21" s="48">
        <v>-7.8465941614195698</v>
      </c>
      <c r="S21" s="47">
        <v>14.345638424269501</v>
      </c>
      <c r="T21" s="47">
        <v>14.0447226811677</v>
      </c>
      <c r="U21" s="49">
        <v>2.09761137289457</v>
      </c>
    </row>
    <row r="22" spans="1:21" ht="12" thickBot="1">
      <c r="A22" s="71"/>
      <c r="B22" s="60" t="s">
        <v>20</v>
      </c>
      <c r="C22" s="61"/>
      <c r="D22" s="47">
        <v>2810436.3676999998</v>
      </c>
      <c r="E22" s="47">
        <v>1815098.5035000001</v>
      </c>
      <c r="F22" s="48">
        <v>154.836575661361</v>
      </c>
      <c r="G22" s="47">
        <v>1762526.8548999999</v>
      </c>
      <c r="H22" s="48">
        <v>59.454952977692699</v>
      </c>
      <c r="I22" s="47">
        <v>259656.43640000001</v>
      </c>
      <c r="J22" s="48">
        <v>9.2390078417785801</v>
      </c>
      <c r="K22" s="47">
        <v>275972.38270000002</v>
      </c>
      <c r="L22" s="48">
        <v>15.6577689544287</v>
      </c>
      <c r="M22" s="48">
        <v>-5.9121663335916001E-2</v>
      </c>
      <c r="N22" s="47">
        <v>24114823.715799998</v>
      </c>
      <c r="O22" s="47">
        <v>81923886.474700004</v>
      </c>
      <c r="P22" s="47">
        <v>124693</v>
      </c>
      <c r="Q22" s="47">
        <v>116315</v>
      </c>
      <c r="R22" s="48">
        <v>7.2028543180157296</v>
      </c>
      <c r="S22" s="47">
        <v>22.538846348231299</v>
      </c>
      <c r="T22" s="47">
        <v>21.968263863646101</v>
      </c>
      <c r="U22" s="49">
        <v>2.5315514191342001</v>
      </c>
    </row>
    <row r="23" spans="1:21" ht="12" thickBot="1">
      <c r="A23" s="71"/>
      <c r="B23" s="60" t="s">
        <v>21</v>
      </c>
      <c r="C23" s="61"/>
      <c r="D23" s="47">
        <v>2713047.1247999999</v>
      </c>
      <c r="E23" s="47">
        <v>3613145.3415999999</v>
      </c>
      <c r="F23" s="48">
        <v>75.088236655284604</v>
      </c>
      <c r="G23" s="47">
        <v>1511811.1880999999</v>
      </c>
      <c r="H23" s="48">
        <v>79.456743418447502</v>
      </c>
      <c r="I23" s="47">
        <v>242107.09359999999</v>
      </c>
      <c r="J23" s="48">
        <v>8.9238071608449303</v>
      </c>
      <c r="K23" s="47">
        <v>246038.17809999999</v>
      </c>
      <c r="L23" s="48">
        <v>16.274398551661299</v>
      </c>
      <c r="M23" s="48">
        <v>-1.5977538650128999E-2</v>
      </c>
      <c r="N23" s="47">
        <v>26259360.283199999</v>
      </c>
      <c r="O23" s="47">
        <v>138332645.16150001</v>
      </c>
      <c r="P23" s="47">
        <v>89384</v>
      </c>
      <c r="Q23" s="47">
        <v>94690</v>
      </c>
      <c r="R23" s="48">
        <v>-5.6035484211637998</v>
      </c>
      <c r="S23" s="47">
        <v>30.352715528506199</v>
      </c>
      <c r="T23" s="47">
        <v>29.528196404055301</v>
      </c>
      <c r="U23" s="49">
        <v>2.7164591704374002</v>
      </c>
    </row>
    <row r="24" spans="1:21" ht="12" thickBot="1">
      <c r="A24" s="71"/>
      <c r="B24" s="60" t="s">
        <v>22</v>
      </c>
      <c r="C24" s="61"/>
      <c r="D24" s="47">
        <v>347856.79639999999</v>
      </c>
      <c r="E24" s="47">
        <v>338469.49849999999</v>
      </c>
      <c r="F24" s="48">
        <v>102.773454607166</v>
      </c>
      <c r="G24" s="47">
        <v>522049.35600000003</v>
      </c>
      <c r="H24" s="48">
        <v>-33.367067231857703</v>
      </c>
      <c r="I24" s="47">
        <v>63105.255599999997</v>
      </c>
      <c r="J24" s="48">
        <v>18.141159308394101</v>
      </c>
      <c r="K24" s="47">
        <v>97079.178799999994</v>
      </c>
      <c r="L24" s="48">
        <v>18.5957855678305</v>
      </c>
      <c r="M24" s="48">
        <v>-0.34996096608925997</v>
      </c>
      <c r="N24" s="47">
        <v>4667544.1265000002</v>
      </c>
      <c r="O24" s="47">
        <v>21924217.621199999</v>
      </c>
      <c r="P24" s="47">
        <v>30885</v>
      </c>
      <c r="Q24" s="47">
        <v>31016</v>
      </c>
      <c r="R24" s="48">
        <v>-0.42236265153469099</v>
      </c>
      <c r="S24" s="47">
        <v>11.2629689622794</v>
      </c>
      <c r="T24" s="47">
        <v>11.128199783982501</v>
      </c>
      <c r="U24" s="49">
        <v>1.1965688509691701</v>
      </c>
    </row>
    <row r="25" spans="1:21" ht="12" thickBot="1">
      <c r="A25" s="71"/>
      <c r="B25" s="60" t="s">
        <v>23</v>
      </c>
      <c r="C25" s="61"/>
      <c r="D25" s="47">
        <v>360767.77110000001</v>
      </c>
      <c r="E25" s="47">
        <v>265865.68329999998</v>
      </c>
      <c r="F25" s="48">
        <v>135.69550105980201</v>
      </c>
      <c r="G25" s="47">
        <v>410517.79320000001</v>
      </c>
      <c r="H25" s="48">
        <v>-12.118846716045301</v>
      </c>
      <c r="I25" s="47">
        <v>26372.361400000002</v>
      </c>
      <c r="J25" s="48">
        <v>7.3100657854190496</v>
      </c>
      <c r="K25" s="47">
        <v>52009.818099999997</v>
      </c>
      <c r="L25" s="48">
        <v>12.669321272186901</v>
      </c>
      <c r="M25" s="48">
        <v>-0.49293494260461601</v>
      </c>
      <c r="N25" s="47">
        <v>4335958.4675000003</v>
      </c>
      <c r="O25" s="47">
        <v>25801770.419199999</v>
      </c>
      <c r="P25" s="47">
        <v>22044</v>
      </c>
      <c r="Q25" s="47">
        <v>19985</v>
      </c>
      <c r="R25" s="48">
        <v>10.302727045284</v>
      </c>
      <c r="S25" s="47">
        <v>16.365803443113801</v>
      </c>
      <c r="T25" s="47">
        <v>17.0589058694021</v>
      </c>
      <c r="U25" s="49">
        <v>-4.2350650776018801</v>
      </c>
    </row>
    <row r="26" spans="1:21" ht="12" thickBot="1">
      <c r="A26" s="71"/>
      <c r="B26" s="60" t="s">
        <v>24</v>
      </c>
      <c r="C26" s="61"/>
      <c r="D26" s="47">
        <v>537773.48329999996</v>
      </c>
      <c r="E26" s="47">
        <v>550098.19759999996</v>
      </c>
      <c r="F26" s="48">
        <v>97.759542868205898</v>
      </c>
      <c r="G26" s="47">
        <v>464979.6923</v>
      </c>
      <c r="H26" s="48">
        <v>15.6552624137043</v>
      </c>
      <c r="I26" s="47">
        <v>98171.776100000003</v>
      </c>
      <c r="J26" s="48">
        <v>18.2552281115791</v>
      </c>
      <c r="K26" s="47">
        <v>111493.2794</v>
      </c>
      <c r="L26" s="48">
        <v>23.978096516108899</v>
      </c>
      <c r="M26" s="48">
        <v>-0.119482567664074</v>
      </c>
      <c r="N26" s="47">
        <v>5265756.7681</v>
      </c>
      <c r="O26" s="47">
        <v>44939199.008699998</v>
      </c>
      <c r="P26" s="47">
        <v>41653</v>
      </c>
      <c r="Q26" s="47">
        <v>37937</v>
      </c>
      <c r="R26" s="48">
        <v>9.7951867569918498</v>
      </c>
      <c r="S26" s="47">
        <v>12.9107983410559</v>
      </c>
      <c r="T26" s="47">
        <v>12.504074805598799</v>
      </c>
      <c r="U26" s="49">
        <v>3.1502586030156401</v>
      </c>
    </row>
    <row r="27" spans="1:21" ht="12" thickBot="1">
      <c r="A27" s="71"/>
      <c r="B27" s="60" t="s">
        <v>25</v>
      </c>
      <c r="C27" s="61"/>
      <c r="D27" s="47">
        <v>290869.06060000003</v>
      </c>
      <c r="E27" s="47">
        <v>310314.37300000002</v>
      </c>
      <c r="F27" s="48">
        <v>93.733673302976499</v>
      </c>
      <c r="G27" s="47">
        <v>251602.8273</v>
      </c>
      <c r="H27" s="48">
        <v>15.606435635630101</v>
      </c>
      <c r="I27" s="47">
        <v>85573.458700000003</v>
      </c>
      <c r="J27" s="48">
        <v>29.419924732964201</v>
      </c>
      <c r="K27" s="47">
        <v>70664.019400000005</v>
      </c>
      <c r="L27" s="48">
        <v>28.085542661944501</v>
      </c>
      <c r="M27" s="48">
        <v>0.21099053558790301</v>
      </c>
      <c r="N27" s="47">
        <v>3116982.5055999998</v>
      </c>
      <c r="O27" s="47">
        <v>14267134.5625</v>
      </c>
      <c r="P27" s="47">
        <v>35540</v>
      </c>
      <c r="Q27" s="47">
        <v>38086</v>
      </c>
      <c r="R27" s="48">
        <v>-6.6848710812372003</v>
      </c>
      <c r="S27" s="47">
        <v>8.1842729487901007</v>
      </c>
      <c r="T27" s="47">
        <v>8.0411304180013605</v>
      </c>
      <c r="U27" s="49">
        <v>1.7489950748758201</v>
      </c>
    </row>
    <row r="28" spans="1:21" ht="12" thickBot="1">
      <c r="A28" s="71"/>
      <c r="B28" s="60" t="s">
        <v>26</v>
      </c>
      <c r="C28" s="61"/>
      <c r="D28" s="47">
        <v>822063.3567</v>
      </c>
      <c r="E28" s="47">
        <v>981517.21840000001</v>
      </c>
      <c r="F28" s="48">
        <v>83.754349010817094</v>
      </c>
      <c r="G28" s="47">
        <v>673081.68559999997</v>
      </c>
      <c r="H28" s="48">
        <v>22.134263089805302</v>
      </c>
      <c r="I28" s="47">
        <v>72697.718800000002</v>
      </c>
      <c r="J28" s="48">
        <v>8.8433231097697504</v>
      </c>
      <c r="K28" s="47">
        <v>64554.3989</v>
      </c>
      <c r="L28" s="48">
        <v>9.5908714025482293</v>
      </c>
      <c r="M28" s="48">
        <v>0.126146630419635</v>
      </c>
      <c r="N28" s="47">
        <v>8098702.6913000001</v>
      </c>
      <c r="O28" s="47">
        <v>59339346.888099998</v>
      </c>
      <c r="P28" s="47">
        <v>39831</v>
      </c>
      <c r="Q28" s="47">
        <v>38328</v>
      </c>
      <c r="R28" s="48">
        <v>3.92141515341264</v>
      </c>
      <c r="S28" s="47">
        <v>20.6387827747232</v>
      </c>
      <c r="T28" s="47">
        <v>20.1967618973075</v>
      </c>
      <c r="U28" s="49">
        <v>2.1417003233209599</v>
      </c>
    </row>
    <row r="29" spans="1:21" ht="12" thickBot="1">
      <c r="A29" s="71"/>
      <c r="B29" s="60" t="s">
        <v>27</v>
      </c>
      <c r="C29" s="61"/>
      <c r="D29" s="47">
        <v>842329.42169999995</v>
      </c>
      <c r="E29" s="47">
        <v>697933.31590000005</v>
      </c>
      <c r="F29" s="48">
        <v>120.68909772759601</v>
      </c>
      <c r="G29" s="47">
        <v>570330.46109999996</v>
      </c>
      <c r="H29" s="48">
        <v>47.691466465844002</v>
      </c>
      <c r="I29" s="47">
        <v>165517.44760000001</v>
      </c>
      <c r="J29" s="48">
        <v>19.6499663119864</v>
      </c>
      <c r="K29" s="47">
        <v>145963.13140000001</v>
      </c>
      <c r="L29" s="48">
        <v>25.5927293657926</v>
      </c>
      <c r="M29" s="48">
        <v>0.13396750270048</v>
      </c>
      <c r="N29" s="47">
        <v>9045494.5535000004</v>
      </c>
      <c r="O29" s="47">
        <v>34045658.559799999</v>
      </c>
      <c r="P29" s="47">
        <v>95860</v>
      </c>
      <c r="Q29" s="47">
        <v>94752</v>
      </c>
      <c r="R29" s="48">
        <v>1.16936845660249</v>
      </c>
      <c r="S29" s="47">
        <v>8.78707930002086</v>
      </c>
      <c r="T29" s="47">
        <v>8.6011768606467403</v>
      </c>
      <c r="U29" s="49">
        <v>2.1156340238522899</v>
      </c>
    </row>
    <row r="30" spans="1:21" ht="12" thickBot="1">
      <c r="A30" s="71"/>
      <c r="B30" s="60" t="s">
        <v>28</v>
      </c>
      <c r="C30" s="61"/>
      <c r="D30" s="47">
        <v>832553.95550000004</v>
      </c>
      <c r="E30" s="47">
        <v>972113.96880000003</v>
      </c>
      <c r="F30" s="48">
        <v>85.643657248102699</v>
      </c>
      <c r="G30" s="47">
        <v>911191.96290000004</v>
      </c>
      <c r="H30" s="48">
        <v>-8.6302349671438101</v>
      </c>
      <c r="I30" s="47">
        <v>132274.334</v>
      </c>
      <c r="J30" s="48">
        <v>15.8877791794961</v>
      </c>
      <c r="K30" s="47">
        <v>184403.12040000001</v>
      </c>
      <c r="L30" s="48">
        <v>20.237570995809801</v>
      </c>
      <c r="M30" s="48">
        <v>-0.28268928577197799</v>
      </c>
      <c r="N30" s="47">
        <v>11425236.144200001</v>
      </c>
      <c r="O30" s="47">
        <v>64602884.759800002</v>
      </c>
      <c r="P30" s="47">
        <v>47230</v>
      </c>
      <c r="Q30" s="47">
        <v>50195</v>
      </c>
      <c r="R30" s="48">
        <v>-5.9069628449048697</v>
      </c>
      <c r="S30" s="47">
        <v>17.627650973957198</v>
      </c>
      <c r="T30" s="47">
        <v>17.754636776571399</v>
      </c>
      <c r="U30" s="49">
        <v>-0.72037847131047905</v>
      </c>
    </row>
    <row r="31" spans="1:21" ht="12" thickBot="1">
      <c r="A31" s="71"/>
      <c r="B31" s="60" t="s">
        <v>29</v>
      </c>
      <c r="C31" s="61"/>
      <c r="D31" s="47">
        <v>474680.5282</v>
      </c>
      <c r="E31" s="47">
        <v>936603.51179999998</v>
      </c>
      <c r="F31" s="48">
        <v>50.681053638987699</v>
      </c>
      <c r="G31" s="47">
        <v>223543.45060000001</v>
      </c>
      <c r="H31" s="48">
        <v>112.343742089485</v>
      </c>
      <c r="I31" s="47">
        <v>45021.203399999999</v>
      </c>
      <c r="J31" s="48">
        <v>9.4845271135770997</v>
      </c>
      <c r="K31" s="47">
        <v>19329.819</v>
      </c>
      <c r="L31" s="48">
        <v>8.6470075272247797</v>
      </c>
      <c r="M31" s="48">
        <v>1.3291063097900699</v>
      </c>
      <c r="N31" s="47">
        <v>4501681.4512999998</v>
      </c>
      <c r="O31" s="47">
        <v>71622165.281000003</v>
      </c>
      <c r="P31" s="47">
        <v>19940</v>
      </c>
      <c r="Q31" s="47">
        <v>21744</v>
      </c>
      <c r="R31" s="48">
        <v>-8.2965415746872697</v>
      </c>
      <c r="S31" s="47">
        <v>23.805442738214602</v>
      </c>
      <c r="T31" s="47">
        <v>22.9051540608904</v>
      </c>
      <c r="U31" s="49">
        <v>3.7818606745719499</v>
      </c>
    </row>
    <row r="32" spans="1:21" ht="12" thickBot="1">
      <c r="A32" s="71"/>
      <c r="B32" s="60" t="s">
        <v>30</v>
      </c>
      <c r="C32" s="61"/>
      <c r="D32" s="47">
        <v>285831.06420000002</v>
      </c>
      <c r="E32" s="47">
        <v>213788.198</v>
      </c>
      <c r="F32" s="48">
        <v>133.698242874941</v>
      </c>
      <c r="G32" s="47">
        <v>132545.4216</v>
      </c>
      <c r="H32" s="48">
        <v>115.64763290171599</v>
      </c>
      <c r="I32" s="47">
        <v>69637.488100000002</v>
      </c>
      <c r="J32" s="48">
        <v>24.363163008508302</v>
      </c>
      <c r="K32" s="47">
        <v>35019.251199999999</v>
      </c>
      <c r="L32" s="48">
        <v>26.420566457347899</v>
      </c>
      <c r="M32" s="48">
        <v>0.98854874715310903</v>
      </c>
      <c r="N32" s="47">
        <v>2123344.4089000002</v>
      </c>
      <c r="O32" s="47">
        <v>7928547.7556999996</v>
      </c>
      <c r="P32" s="47">
        <v>32663</v>
      </c>
      <c r="Q32" s="47">
        <v>32998</v>
      </c>
      <c r="R32" s="48">
        <v>-1.0152130432147399</v>
      </c>
      <c r="S32" s="47">
        <v>8.7509127820469708</v>
      </c>
      <c r="T32" s="47">
        <v>7.1170354415419101</v>
      </c>
      <c r="U32" s="49">
        <v>18.670936177732901</v>
      </c>
    </row>
    <row r="33" spans="1:21" ht="12" thickBot="1">
      <c r="A33" s="71"/>
      <c r="B33" s="60" t="s">
        <v>31</v>
      </c>
      <c r="C33" s="61"/>
      <c r="D33" s="47">
        <v>100.00069999999999</v>
      </c>
      <c r="E33" s="50"/>
      <c r="F33" s="50"/>
      <c r="G33" s="47">
        <v>502.64800000000002</v>
      </c>
      <c r="H33" s="48">
        <v>-80.105222740366997</v>
      </c>
      <c r="I33" s="47">
        <v>19.4709</v>
      </c>
      <c r="J33" s="48">
        <v>19.4707637046541</v>
      </c>
      <c r="K33" s="47">
        <v>103.0048</v>
      </c>
      <c r="L33" s="48">
        <v>20.4924320797059</v>
      </c>
      <c r="M33" s="48">
        <v>-0.810970945043338</v>
      </c>
      <c r="N33" s="47">
        <v>1494.6836000000001</v>
      </c>
      <c r="O33" s="47">
        <v>3123.5898000000002</v>
      </c>
      <c r="P33" s="47">
        <v>20</v>
      </c>
      <c r="Q33" s="47">
        <v>20</v>
      </c>
      <c r="R33" s="48">
        <v>0</v>
      </c>
      <c r="S33" s="47">
        <v>5.0000349999999996</v>
      </c>
      <c r="T33" s="47">
        <v>7.307715</v>
      </c>
      <c r="U33" s="49">
        <v>-46.153276927061498</v>
      </c>
    </row>
    <row r="34" spans="1:21" ht="12" thickBot="1">
      <c r="A34" s="71"/>
      <c r="B34" s="60" t="s">
        <v>36</v>
      </c>
      <c r="C34" s="61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47">
        <v>1</v>
      </c>
      <c r="O34" s="47">
        <v>1</v>
      </c>
      <c r="P34" s="50"/>
      <c r="Q34" s="50"/>
      <c r="R34" s="50"/>
      <c r="S34" s="50"/>
      <c r="T34" s="50"/>
      <c r="U34" s="51"/>
    </row>
    <row r="35" spans="1:21" ht="12" thickBot="1">
      <c r="A35" s="71"/>
      <c r="B35" s="60" t="s">
        <v>32</v>
      </c>
      <c r="C35" s="61"/>
      <c r="D35" s="47">
        <v>142956.6525</v>
      </c>
      <c r="E35" s="47">
        <v>155266.019</v>
      </c>
      <c r="F35" s="48">
        <v>92.072079532096495</v>
      </c>
      <c r="G35" s="47">
        <v>204686.6825</v>
      </c>
      <c r="H35" s="48">
        <v>-30.158303044459199</v>
      </c>
      <c r="I35" s="47">
        <v>12763.1214</v>
      </c>
      <c r="J35" s="48">
        <v>8.9279660490091608</v>
      </c>
      <c r="K35" s="47">
        <v>34599.562599999997</v>
      </c>
      <c r="L35" s="48">
        <v>16.903670613744001</v>
      </c>
      <c r="M35" s="48">
        <v>-0.63111899570661101</v>
      </c>
      <c r="N35" s="47">
        <v>1663843.4195999999</v>
      </c>
      <c r="O35" s="47">
        <v>15506567.745200001</v>
      </c>
      <c r="P35" s="47">
        <v>8377</v>
      </c>
      <c r="Q35" s="47">
        <v>7818</v>
      </c>
      <c r="R35" s="48">
        <v>7.1501662829368096</v>
      </c>
      <c r="S35" s="47">
        <v>17.0653757311687</v>
      </c>
      <c r="T35" s="47">
        <v>16.956833218214399</v>
      </c>
      <c r="U35" s="49">
        <v>0.63603939733979897</v>
      </c>
    </row>
    <row r="36" spans="1:21" ht="12" thickBot="1">
      <c r="A36" s="71"/>
      <c r="B36" s="60" t="s">
        <v>37</v>
      </c>
      <c r="C36" s="61"/>
      <c r="D36" s="50"/>
      <c r="E36" s="47">
        <v>493517.33590000001</v>
      </c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1"/>
    </row>
    <row r="37" spans="1:21" ht="12" thickBot="1">
      <c r="A37" s="71"/>
      <c r="B37" s="60" t="s">
        <v>38</v>
      </c>
      <c r="C37" s="61"/>
      <c r="D37" s="50"/>
      <c r="E37" s="47">
        <v>77345.991500000004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</row>
    <row r="38" spans="1:21" ht="12" customHeight="1" thickBot="1">
      <c r="A38" s="71"/>
      <c r="B38" s="60" t="s">
        <v>39</v>
      </c>
      <c r="C38" s="61"/>
      <c r="D38" s="50"/>
      <c r="E38" s="47">
        <v>217446.329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</row>
    <row r="39" spans="1:21" ht="12" customHeight="1" thickBot="1">
      <c r="A39" s="71"/>
      <c r="B39" s="60" t="s">
        <v>33</v>
      </c>
      <c r="C39" s="61"/>
      <c r="D39" s="47">
        <v>373935.05119999999</v>
      </c>
      <c r="E39" s="47">
        <v>538709.70819999999</v>
      </c>
      <c r="F39" s="48">
        <v>69.413089370421005</v>
      </c>
      <c r="G39" s="47">
        <v>528871.02</v>
      </c>
      <c r="H39" s="48">
        <v>-29.2956057225446</v>
      </c>
      <c r="I39" s="47">
        <v>20664.0854</v>
      </c>
      <c r="J39" s="48">
        <v>5.5261161888104899</v>
      </c>
      <c r="K39" s="47">
        <v>27330.742600000001</v>
      </c>
      <c r="L39" s="48">
        <v>5.1677519785447901</v>
      </c>
      <c r="M39" s="48">
        <v>-0.243925212628507</v>
      </c>
      <c r="N39" s="47">
        <v>4617084.1920999996</v>
      </c>
      <c r="O39" s="47">
        <v>17164265.539999999</v>
      </c>
      <c r="P39" s="47">
        <v>528</v>
      </c>
      <c r="Q39" s="47">
        <v>618</v>
      </c>
      <c r="R39" s="48">
        <v>-14.5631067961165</v>
      </c>
      <c r="S39" s="47">
        <v>708.21032424242401</v>
      </c>
      <c r="T39" s="47">
        <v>673.91156860841397</v>
      </c>
      <c r="U39" s="49">
        <v>4.8430183040185897</v>
      </c>
    </row>
    <row r="40" spans="1:21" ht="12" thickBot="1">
      <c r="A40" s="71"/>
      <c r="B40" s="60" t="s">
        <v>34</v>
      </c>
      <c r="C40" s="61"/>
      <c r="D40" s="47">
        <v>650588.97919999994</v>
      </c>
      <c r="E40" s="47">
        <v>522207.08840000001</v>
      </c>
      <c r="F40" s="48">
        <v>124.58447877323</v>
      </c>
      <c r="G40" s="47">
        <v>611066.21050000004</v>
      </c>
      <c r="H40" s="48">
        <v>6.4678373670278502</v>
      </c>
      <c r="I40" s="47">
        <v>45642.512300000002</v>
      </c>
      <c r="J40" s="48">
        <v>7.0155680097939204</v>
      </c>
      <c r="K40" s="47">
        <v>58676.167800000003</v>
      </c>
      <c r="L40" s="48">
        <v>9.6022602447595204</v>
      </c>
      <c r="M40" s="48">
        <v>-0.222128608405814</v>
      </c>
      <c r="N40" s="47">
        <v>7494462.3082999997</v>
      </c>
      <c r="O40" s="47">
        <v>38083038.594599999</v>
      </c>
      <c r="P40" s="47">
        <v>3782</v>
      </c>
      <c r="Q40" s="47">
        <v>3999</v>
      </c>
      <c r="R40" s="48">
        <v>-5.4263565891472902</v>
      </c>
      <c r="S40" s="47">
        <v>172.02246938127999</v>
      </c>
      <c r="T40" s="47">
        <v>180.73998552137999</v>
      </c>
      <c r="U40" s="49">
        <v>-5.0676613185796304</v>
      </c>
    </row>
    <row r="41" spans="1:21" ht="12" thickBot="1">
      <c r="A41" s="71"/>
      <c r="B41" s="60" t="s">
        <v>40</v>
      </c>
      <c r="C41" s="61"/>
      <c r="D41" s="50"/>
      <c r="E41" s="47">
        <v>186507.05910000001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</row>
    <row r="42" spans="1:21" ht="12" thickBot="1">
      <c r="A42" s="71"/>
      <c r="B42" s="60" t="s">
        <v>41</v>
      </c>
      <c r="C42" s="61"/>
      <c r="D42" s="50"/>
      <c r="E42" s="47">
        <v>69384.377900000007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1"/>
    </row>
    <row r="43" spans="1:21" ht="12" thickBot="1">
      <c r="A43" s="72"/>
      <c r="B43" s="60" t="s">
        <v>35</v>
      </c>
      <c r="C43" s="61"/>
      <c r="D43" s="52">
        <v>64049.747799999997</v>
      </c>
      <c r="E43" s="52">
        <v>0</v>
      </c>
      <c r="F43" s="53"/>
      <c r="G43" s="52">
        <v>92673.065000000002</v>
      </c>
      <c r="H43" s="54">
        <v>-30.886339196831301</v>
      </c>
      <c r="I43" s="52">
        <v>9768.1882999999998</v>
      </c>
      <c r="J43" s="54">
        <v>15.2509395204832</v>
      </c>
      <c r="K43" s="52">
        <v>10789.123299999999</v>
      </c>
      <c r="L43" s="54">
        <v>11.642134961220901</v>
      </c>
      <c r="M43" s="54">
        <v>-9.4626316857459994E-2</v>
      </c>
      <c r="N43" s="52">
        <v>557980.44900000002</v>
      </c>
      <c r="O43" s="52">
        <v>2892372.4349000002</v>
      </c>
      <c r="P43" s="52">
        <v>50</v>
      </c>
      <c r="Q43" s="52">
        <v>60</v>
      </c>
      <c r="R43" s="54">
        <v>-16.6666666666667</v>
      </c>
      <c r="S43" s="52">
        <v>1280.994956</v>
      </c>
      <c r="T43" s="52">
        <v>1013.55403</v>
      </c>
      <c r="U43" s="55">
        <v>20.877593994210901</v>
      </c>
    </row>
  </sheetData>
  <mergeCells count="41">
    <mergeCell ref="B18:C18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19:C19"/>
    <mergeCell ref="B20:C20"/>
    <mergeCell ref="B21:C21"/>
    <mergeCell ref="B22:C22"/>
    <mergeCell ref="B23:C23"/>
    <mergeCell ref="B43:C43"/>
    <mergeCell ref="B37:C37"/>
    <mergeCell ref="B38:C38"/>
    <mergeCell ref="B39:C39"/>
    <mergeCell ref="B40:C40"/>
    <mergeCell ref="B41:C41"/>
    <mergeCell ref="B42:C42"/>
    <mergeCell ref="B13:C13"/>
    <mergeCell ref="B14:C14"/>
    <mergeCell ref="B15:C15"/>
    <mergeCell ref="B16:C16"/>
    <mergeCell ref="B17:C17"/>
    <mergeCell ref="B24:C24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68034</v>
      </c>
      <c r="D2" s="32">
        <v>827079.26318632497</v>
      </c>
      <c r="E2" s="32">
        <v>767525.29220085498</v>
      </c>
      <c r="F2" s="32">
        <v>59553.9709854701</v>
      </c>
      <c r="G2" s="32">
        <v>767525.29220085498</v>
      </c>
      <c r="H2" s="32">
        <v>7.2005155534958398E-2</v>
      </c>
    </row>
    <row r="3" spans="1:8" ht="14.25">
      <c r="A3" s="32">
        <v>2</v>
      </c>
      <c r="B3" s="33">
        <v>13</v>
      </c>
      <c r="C3" s="32">
        <v>45358.622000000003</v>
      </c>
      <c r="D3" s="32">
        <v>361149.16665546497</v>
      </c>
      <c r="E3" s="32">
        <v>291616.80487648398</v>
      </c>
      <c r="F3" s="32">
        <v>69532.361778980398</v>
      </c>
      <c r="G3" s="32">
        <v>291616.80487648398</v>
      </c>
      <c r="H3" s="32">
        <v>0.19253086591035701</v>
      </c>
    </row>
    <row r="4" spans="1:8" ht="14.25">
      <c r="A4" s="32">
        <v>3</v>
      </c>
      <c r="B4" s="33">
        <v>14</v>
      </c>
      <c r="C4" s="32">
        <v>142903</v>
      </c>
      <c r="D4" s="32">
        <v>348764.27430512803</v>
      </c>
      <c r="E4" s="32">
        <v>266800.278132479</v>
      </c>
      <c r="F4" s="32">
        <v>81963.996172649597</v>
      </c>
      <c r="G4" s="32">
        <v>266800.278132479</v>
      </c>
      <c r="H4" s="32">
        <v>0.23501259220415599</v>
      </c>
    </row>
    <row r="5" spans="1:8" ht="14.25">
      <c r="A5" s="32">
        <v>4</v>
      </c>
      <c r="B5" s="33">
        <v>15</v>
      </c>
      <c r="C5" s="32">
        <v>10195</v>
      </c>
      <c r="D5" s="32">
        <v>152232.751652137</v>
      </c>
      <c r="E5" s="32">
        <v>129944.722594872</v>
      </c>
      <c r="F5" s="32">
        <v>22288.029057265001</v>
      </c>
      <c r="G5" s="32">
        <v>129944.722594872</v>
      </c>
      <c r="H5" s="32">
        <v>0.146407581912431</v>
      </c>
    </row>
    <row r="6" spans="1:8" ht="14.25">
      <c r="A6" s="32">
        <v>5</v>
      </c>
      <c r="B6" s="33">
        <v>16</v>
      </c>
      <c r="C6" s="32">
        <v>4887</v>
      </c>
      <c r="D6" s="32">
        <v>335666.14533846203</v>
      </c>
      <c r="E6" s="32">
        <v>304323.10164188</v>
      </c>
      <c r="F6" s="32">
        <v>31343.0436965812</v>
      </c>
      <c r="G6" s="32">
        <v>304323.10164188</v>
      </c>
      <c r="H6" s="32">
        <v>9.3375647594657302E-2</v>
      </c>
    </row>
    <row r="7" spans="1:8" ht="14.25">
      <c r="A7" s="32">
        <v>6</v>
      </c>
      <c r="B7" s="33">
        <v>17</v>
      </c>
      <c r="C7" s="32">
        <v>25141</v>
      </c>
      <c r="D7" s="32">
        <v>510227.709017949</v>
      </c>
      <c r="E7" s="32">
        <v>444766.12985897402</v>
      </c>
      <c r="F7" s="32">
        <v>65461.579158974397</v>
      </c>
      <c r="G7" s="32">
        <v>444766.12985897402</v>
      </c>
      <c r="H7" s="32">
        <v>0.12829875367798099</v>
      </c>
    </row>
    <row r="8" spans="1:8" ht="14.25">
      <c r="A8" s="32">
        <v>7</v>
      </c>
      <c r="B8" s="33">
        <v>18</v>
      </c>
      <c r="C8" s="32">
        <v>72459</v>
      </c>
      <c r="D8" s="32">
        <v>174101.83398034199</v>
      </c>
      <c r="E8" s="32">
        <v>171951.74876410299</v>
      </c>
      <c r="F8" s="32">
        <v>2150.0852162393198</v>
      </c>
      <c r="G8" s="32">
        <v>171951.74876410299</v>
      </c>
      <c r="H8" s="32">
        <v>1.2349583959477901E-2</v>
      </c>
    </row>
    <row r="9" spans="1:8" ht="14.25">
      <c r="A9" s="32">
        <v>8</v>
      </c>
      <c r="B9" s="33">
        <v>19</v>
      </c>
      <c r="C9" s="32">
        <v>19928</v>
      </c>
      <c r="D9" s="32">
        <v>160587.22206495699</v>
      </c>
      <c r="E9" s="32">
        <v>164034.440191453</v>
      </c>
      <c r="F9" s="32">
        <v>-3447.2181264957298</v>
      </c>
      <c r="G9" s="32">
        <v>164034.440191453</v>
      </c>
      <c r="H9" s="32">
        <v>-2.1466328903188399E-2</v>
      </c>
    </row>
    <row r="10" spans="1:8" ht="14.25">
      <c r="A10" s="32">
        <v>9</v>
      </c>
      <c r="B10" s="33">
        <v>21</v>
      </c>
      <c r="C10" s="32">
        <v>161442</v>
      </c>
      <c r="D10" s="32">
        <v>817808.73690000002</v>
      </c>
      <c r="E10" s="32">
        <v>745374.29339999997</v>
      </c>
      <c r="F10" s="32">
        <v>72434.443499999994</v>
      </c>
      <c r="G10" s="32">
        <v>745374.29339999997</v>
      </c>
      <c r="H10" s="32">
        <v>8.8571374004356204E-2</v>
      </c>
    </row>
    <row r="11" spans="1:8" ht="14.25">
      <c r="A11" s="32">
        <v>10</v>
      </c>
      <c r="B11" s="33">
        <v>22</v>
      </c>
      <c r="C11" s="32">
        <v>45968</v>
      </c>
      <c r="D11" s="32">
        <v>1196733.31679573</v>
      </c>
      <c r="E11" s="32">
        <v>1301555.79564701</v>
      </c>
      <c r="F11" s="32">
        <v>-104822.47885128199</v>
      </c>
      <c r="G11" s="32">
        <v>1301555.79564701</v>
      </c>
      <c r="H11" s="32">
        <v>-8.7590507743150303E-2</v>
      </c>
    </row>
    <row r="12" spans="1:8" ht="14.25">
      <c r="A12" s="32">
        <v>11</v>
      </c>
      <c r="B12" s="33">
        <v>23</v>
      </c>
      <c r="C12" s="32">
        <v>292420.59600000002</v>
      </c>
      <c r="D12" s="32">
        <v>3218756.4893264999</v>
      </c>
      <c r="E12" s="32">
        <v>2752899.2286769198</v>
      </c>
      <c r="F12" s="32">
        <v>465857.260649573</v>
      </c>
      <c r="G12" s="32">
        <v>2752899.2286769198</v>
      </c>
      <c r="H12" s="32">
        <v>0.14473206102865199</v>
      </c>
    </row>
    <row r="13" spans="1:8" ht="14.25">
      <c r="A13" s="32">
        <v>12</v>
      </c>
      <c r="B13" s="33">
        <v>24</v>
      </c>
      <c r="C13" s="32">
        <v>38805</v>
      </c>
      <c r="D13" s="32">
        <v>1275006.0119837599</v>
      </c>
      <c r="E13" s="32">
        <v>1183808.2228265</v>
      </c>
      <c r="F13" s="32">
        <v>91197.789157264997</v>
      </c>
      <c r="G13" s="32">
        <v>1183808.2228265</v>
      </c>
      <c r="H13" s="32">
        <v>7.1527340498866998E-2</v>
      </c>
    </row>
    <row r="14" spans="1:8" ht="14.25">
      <c r="A14" s="32">
        <v>13</v>
      </c>
      <c r="B14" s="33">
        <v>25</v>
      </c>
      <c r="C14" s="32">
        <v>72358</v>
      </c>
      <c r="D14" s="32">
        <v>832570.79790000001</v>
      </c>
      <c r="E14" s="32">
        <v>769693.94790000003</v>
      </c>
      <c r="F14" s="32">
        <v>62876.85</v>
      </c>
      <c r="G14" s="32">
        <v>769693.94790000003</v>
      </c>
      <c r="H14" s="32">
        <v>7.5521325223746494E-2</v>
      </c>
    </row>
    <row r="15" spans="1:8" ht="14.25">
      <c r="A15" s="32">
        <v>14</v>
      </c>
      <c r="B15" s="33">
        <v>26</v>
      </c>
      <c r="C15" s="32">
        <v>87018</v>
      </c>
      <c r="D15" s="32">
        <v>577383.01726563799</v>
      </c>
      <c r="E15" s="32">
        <v>513582.78869922902</v>
      </c>
      <c r="F15" s="32">
        <v>63800.228566409503</v>
      </c>
      <c r="G15" s="32">
        <v>513582.78869922902</v>
      </c>
      <c r="H15" s="32">
        <v>0.11049896976283401</v>
      </c>
    </row>
    <row r="16" spans="1:8" ht="14.25">
      <c r="A16" s="32">
        <v>15</v>
      </c>
      <c r="B16" s="33">
        <v>27</v>
      </c>
      <c r="C16" s="32">
        <v>359468.27</v>
      </c>
      <c r="D16" s="32">
        <v>2810437.3111</v>
      </c>
      <c r="E16" s="32">
        <v>2550779.9308000002</v>
      </c>
      <c r="F16" s="32">
        <v>259657.38029999999</v>
      </c>
      <c r="G16" s="32">
        <v>2550779.9308000002</v>
      </c>
      <c r="H16" s="32">
        <v>9.2390383259739195E-2</v>
      </c>
    </row>
    <row r="17" spans="1:8" ht="14.25">
      <c r="A17" s="32">
        <v>16</v>
      </c>
      <c r="B17" s="33">
        <v>29</v>
      </c>
      <c r="C17" s="32">
        <v>212810</v>
      </c>
      <c r="D17" s="32">
        <v>2713047.9143153802</v>
      </c>
      <c r="E17" s="32">
        <v>2470940.0794683802</v>
      </c>
      <c r="F17" s="32">
        <v>242107.83484700901</v>
      </c>
      <c r="G17" s="32">
        <v>2470940.0794683802</v>
      </c>
      <c r="H17" s="32">
        <v>8.9238318855161994E-2</v>
      </c>
    </row>
    <row r="18" spans="1:8" ht="14.25">
      <c r="A18" s="32">
        <v>17</v>
      </c>
      <c r="B18" s="33">
        <v>31</v>
      </c>
      <c r="C18" s="32">
        <v>41832.998</v>
      </c>
      <c r="D18" s="32">
        <v>347856.77539161901</v>
      </c>
      <c r="E18" s="32">
        <v>284751.52440882497</v>
      </c>
      <c r="F18" s="32">
        <v>63105.250982794001</v>
      </c>
      <c r="G18" s="32">
        <v>284751.52440882497</v>
      </c>
      <c r="H18" s="32">
        <v>0.18141159076677399</v>
      </c>
    </row>
    <row r="19" spans="1:8" ht="14.25">
      <c r="A19" s="32">
        <v>18</v>
      </c>
      <c r="B19" s="33">
        <v>32</v>
      </c>
      <c r="C19" s="32">
        <v>21359.527999999998</v>
      </c>
      <c r="D19" s="32">
        <v>360767.76759099902</v>
      </c>
      <c r="E19" s="32">
        <v>334395.31310706999</v>
      </c>
      <c r="F19" s="32">
        <v>26372.454483928999</v>
      </c>
      <c r="G19" s="32">
        <v>334395.31310706999</v>
      </c>
      <c r="H19" s="32">
        <v>7.3100916581404204E-2</v>
      </c>
    </row>
    <row r="20" spans="1:8" ht="14.25">
      <c r="A20" s="32">
        <v>19</v>
      </c>
      <c r="B20" s="33">
        <v>33</v>
      </c>
      <c r="C20" s="32">
        <v>47365.5</v>
      </c>
      <c r="D20" s="32">
        <v>537773.47099562804</v>
      </c>
      <c r="E20" s="32">
        <v>439601.758694858</v>
      </c>
      <c r="F20" s="32">
        <v>98171.712300769694</v>
      </c>
      <c r="G20" s="32">
        <v>439601.758694858</v>
      </c>
      <c r="H20" s="32">
        <v>0.18255216665674401</v>
      </c>
    </row>
    <row r="21" spans="1:8" ht="14.25">
      <c r="A21" s="32">
        <v>20</v>
      </c>
      <c r="B21" s="33">
        <v>34</v>
      </c>
      <c r="C21" s="32">
        <v>48447.411999999997</v>
      </c>
      <c r="D21" s="32">
        <v>290869.06120347901</v>
      </c>
      <c r="E21" s="32">
        <v>205295.59892550699</v>
      </c>
      <c r="F21" s="32">
        <v>85573.462277972198</v>
      </c>
      <c r="G21" s="32">
        <v>205295.59892550699</v>
      </c>
      <c r="H21" s="32">
        <v>0.29419925902022498</v>
      </c>
    </row>
    <row r="22" spans="1:8" ht="14.25">
      <c r="A22" s="32">
        <v>21</v>
      </c>
      <c r="B22" s="33">
        <v>35</v>
      </c>
      <c r="C22" s="32">
        <v>35701.061999999998</v>
      </c>
      <c r="D22" s="32">
        <v>822063.35568672605</v>
      </c>
      <c r="E22" s="32">
        <v>749365.62425477803</v>
      </c>
      <c r="F22" s="32">
        <v>72697.731431947293</v>
      </c>
      <c r="G22" s="32">
        <v>749365.62425477803</v>
      </c>
      <c r="H22" s="32">
        <v>8.8433246572848206E-2</v>
      </c>
    </row>
    <row r="23" spans="1:8" ht="14.25">
      <c r="A23" s="32">
        <v>22</v>
      </c>
      <c r="B23" s="33">
        <v>36</v>
      </c>
      <c r="C23" s="32">
        <v>140925.44399999999</v>
      </c>
      <c r="D23" s="32">
        <v>842329.42033274297</v>
      </c>
      <c r="E23" s="32">
        <v>676811.93448763702</v>
      </c>
      <c r="F23" s="32">
        <v>165517.485845107</v>
      </c>
      <c r="G23" s="32">
        <v>676811.93448763702</v>
      </c>
      <c r="H23" s="32">
        <v>0.19649970884279799</v>
      </c>
    </row>
    <row r="24" spans="1:8" ht="14.25">
      <c r="A24" s="32">
        <v>23</v>
      </c>
      <c r="B24" s="33">
        <v>37</v>
      </c>
      <c r="C24" s="32">
        <v>73372.519</v>
      </c>
      <c r="D24" s="32">
        <v>832553.95370884996</v>
      </c>
      <c r="E24" s="32">
        <v>700279.624049142</v>
      </c>
      <c r="F24" s="32">
        <v>132274.329659707</v>
      </c>
      <c r="G24" s="32">
        <v>700279.624049142</v>
      </c>
      <c r="H24" s="32">
        <v>0.15887778692354301</v>
      </c>
    </row>
    <row r="25" spans="1:8" ht="14.25">
      <c r="A25" s="32">
        <v>24</v>
      </c>
      <c r="B25" s="33">
        <v>38</v>
      </c>
      <c r="C25" s="32">
        <v>88189.539000000004</v>
      </c>
      <c r="D25" s="32">
        <v>474680.50995752198</v>
      </c>
      <c r="E25" s="32">
        <v>429659.30330177001</v>
      </c>
      <c r="F25" s="32">
        <v>45021.206655752198</v>
      </c>
      <c r="G25" s="32">
        <v>429659.30330177001</v>
      </c>
      <c r="H25" s="32">
        <v>9.4845281639604401E-2</v>
      </c>
    </row>
    <row r="26" spans="1:8" ht="14.25">
      <c r="A26" s="32">
        <v>25</v>
      </c>
      <c r="B26" s="33">
        <v>39</v>
      </c>
      <c r="C26" s="32">
        <v>114610.848</v>
      </c>
      <c r="D26" s="32">
        <v>285831.00468379102</v>
      </c>
      <c r="E26" s="32">
        <v>216193.54814619001</v>
      </c>
      <c r="F26" s="32">
        <v>69637.456537601101</v>
      </c>
      <c r="G26" s="32">
        <v>216193.54814619001</v>
      </c>
      <c r="H26" s="32">
        <v>0.243631570391181</v>
      </c>
    </row>
    <row r="27" spans="1:8" ht="14.25">
      <c r="A27" s="32">
        <v>26</v>
      </c>
      <c r="B27" s="33">
        <v>40</v>
      </c>
      <c r="C27" s="32">
        <v>26</v>
      </c>
      <c r="D27" s="32">
        <v>100.00020000000001</v>
      </c>
      <c r="E27" s="32">
        <v>80.529799999999994</v>
      </c>
      <c r="F27" s="32">
        <v>19.470400000000001</v>
      </c>
      <c r="G27" s="32">
        <v>80.529799999999994</v>
      </c>
      <c r="H27" s="32">
        <v>0.19470361059277899</v>
      </c>
    </row>
    <row r="28" spans="1:8" ht="14.25">
      <c r="A28" s="32">
        <v>27</v>
      </c>
      <c r="B28" s="33">
        <v>42</v>
      </c>
      <c r="C28" s="32">
        <v>7149.34</v>
      </c>
      <c r="D28" s="32">
        <v>142956.65179999999</v>
      </c>
      <c r="E28" s="32">
        <v>130193.5289</v>
      </c>
      <c r="F28" s="32">
        <v>12763.1229</v>
      </c>
      <c r="G28" s="32">
        <v>130193.5289</v>
      </c>
      <c r="H28" s="32">
        <v>8.9279671419948595E-2</v>
      </c>
    </row>
    <row r="29" spans="1:8" ht="14.25">
      <c r="A29" s="32">
        <v>28</v>
      </c>
      <c r="B29" s="33">
        <v>75</v>
      </c>
      <c r="C29" s="32">
        <v>538</v>
      </c>
      <c r="D29" s="32">
        <v>373935.05128205102</v>
      </c>
      <c r="E29" s="32">
        <v>353270.96632478602</v>
      </c>
      <c r="F29" s="32">
        <v>20664.084957265</v>
      </c>
      <c r="G29" s="32">
        <v>353270.96632478602</v>
      </c>
      <c r="H29" s="32">
        <v>5.5261160691989997E-2</v>
      </c>
    </row>
    <row r="30" spans="1:8" ht="14.25">
      <c r="A30" s="32">
        <v>29</v>
      </c>
      <c r="B30" s="33">
        <v>76</v>
      </c>
      <c r="C30" s="32">
        <v>4144</v>
      </c>
      <c r="D30" s="32">
        <v>650588.97001709405</v>
      </c>
      <c r="E30" s="32">
        <v>604946.45906153799</v>
      </c>
      <c r="F30" s="32">
        <v>45642.510955555597</v>
      </c>
      <c r="G30" s="32">
        <v>604946.45906153799</v>
      </c>
      <c r="H30" s="32">
        <v>7.0155679021666001E-2</v>
      </c>
    </row>
    <row r="31" spans="1:8" ht="14.25">
      <c r="A31" s="32">
        <v>30</v>
      </c>
      <c r="B31" s="33">
        <v>99</v>
      </c>
      <c r="C31" s="32">
        <v>50</v>
      </c>
      <c r="D31" s="32">
        <v>64049.747674154802</v>
      </c>
      <c r="E31" s="32">
        <v>54281.5590651237</v>
      </c>
      <c r="F31" s="32">
        <v>9768.1886090310909</v>
      </c>
      <c r="G31" s="32">
        <v>54281.5590651237</v>
      </c>
      <c r="H31" s="32">
        <v>0.15250940032934299</v>
      </c>
    </row>
    <row r="32" spans="1:8" ht="14.25">
      <c r="A32" s="32">
        <v>31</v>
      </c>
      <c r="B32" s="33">
        <v>99</v>
      </c>
      <c r="C32" s="32">
        <v>53</v>
      </c>
      <c r="D32" s="32">
        <v>60771.469329097599</v>
      </c>
      <c r="E32" s="32">
        <v>51534.5241660994</v>
      </c>
      <c r="F32" s="32">
        <v>9236.9451629982595</v>
      </c>
      <c r="G32" s="32">
        <v>51534.5241660994</v>
      </c>
      <c r="H32" s="32">
        <v>0.15199476440132001</v>
      </c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2014-02-13T05:09:40Z</dcterms:modified>
</cp:coreProperties>
</file>