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<sst xmlns="http://schemas.openxmlformats.org/spreadsheetml/2006/main" count="114" uniqueCount="71">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</sst>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45" Type="http://schemas.openxmlformats.org/officeDocument/2006/relationships/hyperlink" Target="cid:bc84eaec2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356" Type="http://schemas.openxmlformats.org/officeDocument/2006/relationships/image" Target="cid:d64e537713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367" Type="http://schemas.openxmlformats.org/officeDocument/2006/relationships/hyperlink" Target="cid:29a56584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334" Type="http://schemas.openxmlformats.org/officeDocument/2006/relationships/image" Target="cid:934e91da13" TargetMode="External"/><Relationship Id="rId350" Type="http://schemas.openxmlformats.org/officeDocument/2006/relationships/image" Target="cid:c6d730e813" TargetMode="External"/><Relationship Id="rId355" Type="http://schemas.openxmlformats.org/officeDocument/2006/relationships/hyperlink" Target="cid:d64e5354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9" sqref="O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21491268.399999999</v>
      </c>
      <c r="F3" s="25">
        <f>RA!I7</f>
        <v>2365933.4764999999</v>
      </c>
      <c r="G3" s="16">
        <f>E3-F3</f>
        <v>19125334.923499998</v>
      </c>
      <c r="H3" s="27">
        <f>RA!J7</f>
        <v>11.008812660401199</v>
      </c>
      <c r="I3" s="20">
        <f>SUM(I4:I39)</f>
        <v>21491275.918115746</v>
      </c>
      <c r="J3" s="21">
        <f>SUM(J4:J39)</f>
        <v>19125335.105481252</v>
      </c>
      <c r="K3" s="22">
        <f>E3-I3</f>
        <v>-7.5181157477200031</v>
      </c>
      <c r="L3" s="22">
        <f>G3-J3</f>
        <v>-0.18198125436902046</v>
      </c>
    </row>
    <row r="4" spans="1:12">
      <c r="A4" s="38">
        <f>RA!A8</f>
        <v>41686</v>
      </c>
      <c r="B4" s="12">
        <v>12</v>
      </c>
      <c r="C4" s="35" t="s">
        <v>6</v>
      </c>
      <c r="D4" s="35"/>
      <c r="E4" s="15">
        <f>VLOOKUP(C4,RA!B8:D39,3,0)</f>
        <v>1185795.121</v>
      </c>
      <c r="F4" s="25">
        <f>VLOOKUP(C4,RA!B8:I43,8,0)</f>
        <v>47169.032099999997</v>
      </c>
      <c r="G4" s="16">
        <f t="shared" ref="G4:G39" si="0">E4-F4</f>
        <v>1138626.0889000001</v>
      </c>
      <c r="H4" s="27">
        <f>RA!J8</f>
        <v>3.97783995436088</v>
      </c>
      <c r="I4" s="20">
        <f>VLOOKUP(B4,RMS!B:D,3,FALSE)</f>
        <v>1185796.45735812</v>
      </c>
      <c r="J4" s="21">
        <f>VLOOKUP(B4,RMS!B:E,4,FALSE)</f>
        <v>1138626.0925008501</v>
      </c>
      <c r="K4" s="22">
        <f t="shared" ref="K4:K39" si="1">E4-I4</f>
        <v>-1.3363581199664623</v>
      </c>
      <c r="L4" s="22">
        <f t="shared" ref="L4:L39" si="2">G4-J4</f>
        <v>-3.6008500028401613E-3</v>
      </c>
    </row>
    <row r="5" spans="1:12">
      <c r="A5" s="38"/>
      <c r="B5" s="12">
        <v>13</v>
      </c>
      <c r="C5" s="35" t="s">
        <v>7</v>
      </c>
      <c r="D5" s="35"/>
      <c r="E5" s="15">
        <f>VLOOKUP(C5,RA!B8:D40,3,0)</f>
        <v>380203.62239999999</v>
      </c>
      <c r="F5" s="25">
        <f>VLOOKUP(C5,RA!B9:I44,8,0)</f>
        <v>79287.252600000007</v>
      </c>
      <c r="G5" s="16">
        <f t="shared" si="0"/>
        <v>300916.36979999999</v>
      </c>
      <c r="H5" s="27">
        <f>RA!J9</f>
        <v>20.853891948610698</v>
      </c>
      <c r="I5" s="20">
        <f>VLOOKUP(B5,RMS!B:D,3,FALSE)</f>
        <v>380203.90143701702</v>
      </c>
      <c r="J5" s="21">
        <f>VLOOKUP(B5,RMS!B:E,4,FALSE)</f>
        <v>300916.40497743001</v>
      </c>
      <c r="K5" s="22">
        <f t="shared" si="1"/>
        <v>-0.27903701702598482</v>
      </c>
      <c r="L5" s="22">
        <f t="shared" si="2"/>
        <v>-3.5177430021576583E-2</v>
      </c>
    </row>
    <row r="6" spans="1:12">
      <c r="A6" s="38"/>
      <c r="B6" s="12">
        <v>14</v>
      </c>
      <c r="C6" s="35" t="s">
        <v>8</v>
      </c>
      <c r="D6" s="35"/>
      <c r="E6" s="15">
        <f>VLOOKUP(C6,RA!B10:D41,3,0)</f>
        <v>254522.62669999999</v>
      </c>
      <c r="F6" s="25">
        <f>VLOOKUP(C6,RA!B10:I45,8,0)</f>
        <v>62079.326699999998</v>
      </c>
      <c r="G6" s="16">
        <f t="shared" si="0"/>
        <v>192443.3</v>
      </c>
      <c r="H6" s="27">
        <f>RA!J10</f>
        <v>24.390494277418998</v>
      </c>
      <c r="I6" s="20">
        <f>VLOOKUP(B6,RMS!B:D,3,FALSE)</f>
        <v>254525.30304700899</v>
      </c>
      <c r="J6" s="21">
        <f>VLOOKUP(B6,RMS!B:E,4,FALSE)</f>
        <v>192443.30110085499</v>
      </c>
      <c r="K6" s="22">
        <f t="shared" si="1"/>
        <v>-2.6763470089936163</v>
      </c>
      <c r="L6" s="22">
        <f t="shared" si="2"/>
        <v>-1.1008550063706934E-3</v>
      </c>
    </row>
    <row r="7" spans="1:12">
      <c r="A7" s="38"/>
      <c r="B7" s="12">
        <v>15</v>
      </c>
      <c r="C7" s="35" t="s">
        <v>9</v>
      </c>
      <c r="D7" s="35"/>
      <c r="E7" s="15">
        <f>VLOOKUP(C7,RA!B10:D42,3,0)</f>
        <v>127646.2647</v>
      </c>
      <c r="F7" s="25">
        <f>VLOOKUP(C7,RA!B11:I46,8,0)</f>
        <v>25660.785</v>
      </c>
      <c r="G7" s="16">
        <f t="shared" si="0"/>
        <v>101985.4797</v>
      </c>
      <c r="H7" s="27">
        <f>RA!J11</f>
        <v>20.103044190371801</v>
      </c>
      <c r="I7" s="20">
        <f>VLOOKUP(B7,RMS!B:D,3,FALSE)</f>
        <v>127646.337498291</v>
      </c>
      <c r="J7" s="21">
        <f>VLOOKUP(B7,RMS!B:E,4,FALSE)</f>
        <v>101985.479695726</v>
      </c>
      <c r="K7" s="22">
        <f t="shared" si="1"/>
        <v>-7.2798291002982296E-2</v>
      </c>
      <c r="L7" s="22">
        <f t="shared" si="2"/>
        <v>4.2739993659779429E-6</v>
      </c>
    </row>
    <row r="8" spans="1:12">
      <c r="A8" s="38"/>
      <c r="B8" s="12">
        <v>16</v>
      </c>
      <c r="C8" s="35" t="s">
        <v>10</v>
      </c>
      <c r="D8" s="35"/>
      <c r="E8" s="15">
        <f>VLOOKUP(C8,RA!B12:D43,3,0)</f>
        <v>445132.86680000002</v>
      </c>
      <c r="F8" s="25">
        <f>VLOOKUP(C8,RA!B12:I47,8,0)</f>
        <v>26361.330600000001</v>
      </c>
      <c r="G8" s="16">
        <f t="shared" si="0"/>
        <v>418771.53620000003</v>
      </c>
      <c r="H8" s="27">
        <f>RA!J12</f>
        <v>5.9221263056821796</v>
      </c>
      <c r="I8" s="20">
        <f>VLOOKUP(B8,RMS!B:D,3,FALSE)</f>
        <v>445132.88925128197</v>
      </c>
      <c r="J8" s="21">
        <f>VLOOKUP(B8,RMS!B:E,4,FALSE)</f>
        <v>418771.539624786</v>
      </c>
      <c r="K8" s="22">
        <f t="shared" si="1"/>
        <v>-2.2451281955000013E-2</v>
      </c>
      <c r="L8" s="22">
        <f t="shared" si="2"/>
        <v>-3.4247859730385244E-3</v>
      </c>
    </row>
    <row r="9" spans="1:12">
      <c r="A9" s="38"/>
      <c r="B9" s="12">
        <v>17</v>
      </c>
      <c r="C9" s="35" t="s">
        <v>11</v>
      </c>
      <c r="D9" s="35"/>
      <c r="E9" s="15">
        <f>VLOOKUP(C9,RA!B12:D44,3,0)</f>
        <v>698667.87349999999</v>
      </c>
      <c r="F9" s="25">
        <f>VLOOKUP(C9,RA!B13:I48,8,0)</f>
        <v>88515.591499999995</v>
      </c>
      <c r="G9" s="16">
        <f t="shared" si="0"/>
        <v>610152.28200000001</v>
      </c>
      <c r="H9" s="27">
        <f>RA!J13</f>
        <v>12.669194456670599</v>
      </c>
      <c r="I9" s="20">
        <f>VLOOKUP(B9,RMS!B:D,3,FALSE)</f>
        <v>698668.45812478603</v>
      </c>
      <c r="J9" s="21">
        <f>VLOOKUP(B9,RMS!B:E,4,FALSE)</f>
        <v>610152.28187350405</v>
      </c>
      <c r="K9" s="22">
        <f t="shared" si="1"/>
        <v>-0.58462478604633361</v>
      </c>
      <c r="L9" s="22">
        <f t="shared" si="2"/>
        <v>1.2649595737457275E-4</v>
      </c>
    </row>
    <row r="10" spans="1:12">
      <c r="A10" s="38"/>
      <c r="B10" s="12">
        <v>18</v>
      </c>
      <c r="C10" s="35" t="s">
        <v>12</v>
      </c>
      <c r="D10" s="35"/>
      <c r="E10" s="15">
        <f>VLOOKUP(C10,RA!B14:D45,3,0)</f>
        <v>211330.7739</v>
      </c>
      <c r="F10" s="25">
        <f>VLOOKUP(C10,RA!B14:I49,8,0)</f>
        <v>13595.738600000001</v>
      </c>
      <c r="G10" s="16">
        <f t="shared" si="0"/>
        <v>197735.03529999999</v>
      </c>
      <c r="H10" s="27">
        <f>RA!J14</f>
        <v>6.4333927090208798</v>
      </c>
      <c r="I10" s="20">
        <f>VLOOKUP(B10,RMS!B:D,3,FALSE)</f>
        <v>211330.75941623899</v>
      </c>
      <c r="J10" s="21">
        <f>VLOOKUP(B10,RMS!B:E,4,FALSE)</f>
        <v>197735.034090598</v>
      </c>
      <c r="K10" s="22">
        <f t="shared" si="1"/>
        <v>1.4483761013252661E-2</v>
      </c>
      <c r="L10" s="22">
        <f t="shared" si="2"/>
        <v>1.2094019912183285E-3</v>
      </c>
    </row>
    <row r="11" spans="1:12">
      <c r="A11" s="38"/>
      <c r="B11" s="12">
        <v>19</v>
      </c>
      <c r="C11" s="35" t="s">
        <v>13</v>
      </c>
      <c r="D11" s="35"/>
      <c r="E11" s="15">
        <f>VLOOKUP(C11,RA!B14:D46,3,0)</f>
        <v>182971.97169999999</v>
      </c>
      <c r="F11" s="25">
        <f>VLOOKUP(C11,RA!B15:I50,8,0)</f>
        <v>3017.8789999999999</v>
      </c>
      <c r="G11" s="16">
        <f t="shared" si="0"/>
        <v>179954.09270000001</v>
      </c>
      <c r="H11" s="27">
        <f>RA!J15</f>
        <v>1.6493668248534299</v>
      </c>
      <c r="I11" s="20">
        <f>VLOOKUP(B11,RMS!B:D,3,FALSE)</f>
        <v>182972.002644444</v>
      </c>
      <c r="J11" s="21">
        <f>VLOOKUP(B11,RMS!B:E,4,FALSE)</f>
        <v>179954.091094017</v>
      </c>
      <c r="K11" s="22">
        <f t="shared" si="1"/>
        <v>-3.0944444006308913E-2</v>
      </c>
      <c r="L11" s="22">
        <f t="shared" si="2"/>
        <v>1.6059830086305737E-3</v>
      </c>
    </row>
    <row r="12" spans="1:12">
      <c r="A12" s="38"/>
      <c r="B12" s="12">
        <v>21</v>
      </c>
      <c r="C12" s="35" t="s">
        <v>14</v>
      </c>
      <c r="D12" s="35"/>
      <c r="E12" s="15">
        <f>VLOOKUP(C12,RA!B16:D47,3,0)</f>
        <v>975637.54390000005</v>
      </c>
      <c r="F12" s="25">
        <f>VLOOKUP(C12,RA!B16:I51,8,0)</f>
        <v>23381.098099999999</v>
      </c>
      <c r="G12" s="16">
        <f t="shared" si="0"/>
        <v>952256.4458000001</v>
      </c>
      <c r="H12" s="27">
        <f>RA!J16</f>
        <v>2.3964942971071701</v>
      </c>
      <c r="I12" s="20">
        <f>VLOOKUP(B12,RMS!B:D,3,FALSE)</f>
        <v>975637.48690000002</v>
      </c>
      <c r="J12" s="21">
        <f>VLOOKUP(B12,RMS!B:E,4,FALSE)</f>
        <v>952256.44579999999</v>
      </c>
      <c r="K12" s="22">
        <f t="shared" si="1"/>
        <v>5.7000000029802322E-2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VLOOKUP(C13,RA!B16:D48,3,0)</f>
        <v>748322.79480000003</v>
      </c>
      <c r="F13" s="25">
        <f>VLOOKUP(C13,RA!B17:I52,8,0)</f>
        <v>6077.3341</v>
      </c>
      <c r="G13" s="16">
        <f t="shared" si="0"/>
        <v>742245.46070000005</v>
      </c>
      <c r="H13" s="27">
        <f>RA!J17</f>
        <v>0.8121273522911</v>
      </c>
      <c r="I13" s="20">
        <f>VLOOKUP(B13,RMS!B:D,3,FALSE)</f>
        <v>748322.970886325</v>
      </c>
      <c r="J13" s="21">
        <f>VLOOKUP(B13,RMS!B:E,4,FALSE)</f>
        <v>742245.46093504305</v>
      </c>
      <c r="K13" s="22">
        <f t="shared" si="1"/>
        <v>-0.1760863249655813</v>
      </c>
      <c r="L13" s="22">
        <f t="shared" si="2"/>
        <v>-2.350430004298687E-4</v>
      </c>
    </row>
    <row r="14" spans="1:12">
      <c r="A14" s="38"/>
      <c r="B14" s="12">
        <v>23</v>
      </c>
      <c r="C14" s="35" t="s">
        <v>16</v>
      </c>
      <c r="D14" s="35"/>
      <c r="E14" s="15">
        <f>VLOOKUP(C14,RA!B18:D49,3,0)</f>
        <v>2338152.4240999999</v>
      </c>
      <c r="F14" s="25">
        <f>VLOOKUP(C14,RA!B18:I53,8,0)</f>
        <v>353042.83179999999</v>
      </c>
      <c r="G14" s="16">
        <f t="shared" si="0"/>
        <v>1985109.5922999999</v>
      </c>
      <c r="H14" s="27">
        <f>RA!J18</f>
        <v>15.099222281707901</v>
      </c>
      <c r="I14" s="20">
        <f>VLOOKUP(B14,RMS!B:D,3,FALSE)</f>
        <v>2338152.7004316198</v>
      </c>
      <c r="J14" s="21">
        <f>VLOOKUP(B14,RMS!B:E,4,FALSE)</f>
        <v>1985109.5914034201</v>
      </c>
      <c r="K14" s="22">
        <f t="shared" si="1"/>
        <v>-0.27633161982521415</v>
      </c>
      <c r="L14" s="22">
        <f t="shared" si="2"/>
        <v>8.9657981880009174E-4</v>
      </c>
    </row>
    <row r="15" spans="1:12">
      <c r="A15" s="38"/>
      <c r="B15" s="12">
        <v>24</v>
      </c>
      <c r="C15" s="35" t="s">
        <v>17</v>
      </c>
      <c r="D15" s="35"/>
      <c r="E15" s="15">
        <f>VLOOKUP(C15,RA!B18:D50,3,0)</f>
        <v>849957.71920000005</v>
      </c>
      <c r="F15" s="25">
        <f>VLOOKUP(C15,RA!B19:I54,8,0)</f>
        <v>107567.0053</v>
      </c>
      <c r="G15" s="16">
        <f t="shared" si="0"/>
        <v>742390.71390000009</v>
      </c>
      <c r="H15" s="27">
        <f>RA!J19</f>
        <v>12.6555713149172</v>
      </c>
      <c r="I15" s="20">
        <f>VLOOKUP(B15,RMS!B:D,3,FALSE)</f>
        <v>849957.61683931598</v>
      </c>
      <c r="J15" s="21">
        <f>VLOOKUP(B15,RMS!B:E,4,FALSE)</f>
        <v>742390.71359914495</v>
      </c>
      <c r="K15" s="22">
        <f t="shared" si="1"/>
        <v>0.10236068407539278</v>
      </c>
      <c r="L15" s="22">
        <f t="shared" si="2"/>
        <v>3.0085514299571514E-4</v>
      </c>
    </row>
    <row r="16" spans="1:12">
      <c r="A16" s="38"/>
      <c r="B16" s="12">
        <v>25</v>
      </c>
      <c r="C16" s="35" t="s">
        <v>18</v>
      </c>
      <c r="D16" s="35"/>
      <c r="E16" s="15">
        <f>VLOOKUP(C16,RA!B20:D51,3,0)</f>
        <v>793487.35770000005</v>
      </c>
      <c r="F16" s="25">
        <f>VLOOKUP(C16,RA!B20:I55,8,0)</f>
        <v>86415.439899999998</v>
      </c>
      <c r="G16" s="16">
        <f t="shared" si="0"/>
        <v>707071.91780000005</v>
      </c>
      <c r="H16" s="27">
        <f>RA!J20</f>
        <v>10.8905881185661</v>
      </c>
      <c r="I16" s="20">
        <f>VLOOKUP(B16,RMS!B:D,3,FALSE)</f>
        <v>793487.42599999998</v>
      </c>
      <c r="J16" s="21">
        <f>VLOOKUP(B16,RMS!B:E,4,FALSE)</f>
        <v>707071.91780000005</v>
      </c>
      <c r="K16" s="22">
        <f t="shared" si="1"/>
        <v>-6.8299999926239252E-2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VLOOKUP(C17,RA!B20:D52,3,0)</f>
        <v>560128.48349999997</v>
      </c>
      <c r="F17" s="25">
        <f>VLOOKUP(C17,RA!B21:I56,8,0)</f>
        <v>15960.1469</v>
      </c>
      <c r="G17" s="16">
        <f t="shared" si="0"/>
        <v>544168.33659999992</v>
      </c>
      <c r="H17" s="27">
        <f>RA!J21</f>
        <v>2.8493724868751502</v>
      </c>
      <c r="I17" s="20">
        <f>VLOOKUP(B17,RMS!B:D,3,FALSE)</f>
        <v>560128.37524039799</v>
      </c>
      <c r="J17" s="21">
        <f>VLOOKUP(B17,RMS!B:E,4,FALSE)</f>
        <v>544168.33645529801</v>
      </c>
      <c r="K17" s="22">
        <f t="shared" si="1"/>
        <v>0.10825960198417306</v>
      </c>
      <c r="L17" s="22">
        <f t="shared" si="2"/>
        <v>1.4470191672444344E-4</v>
      </c>
    </row>
    <row r="18" spans="1:12">
      <c r="A18" s="38"/>
      <c r="B18" s="12">
        <v>27</v>
      </c>
      <c r="C18" s="35" t="s">
        <v>20</v>
      </c>
      <c r="D18" s="35"/>
      <c r="E18" s="15">
        <f>VLOOKUP(C18,RA!B22:D53,3,0)</f>
        <v>1353055.9716</v>
      </c>
      <c r="F18" s="25">
        <f>VLOOKUP(C18,RA!B22:I57,8,0)</f>
        <v>167160.30220000001</v>
      </c>
      <c r="G18" s="16">
        <f t="shared" si="0"/>
        <v>1185895.6694</v>
      </c>
      <c r="H18" s="27">
        <f>RA!J22</f>
        <v>12.3542784414403</v>
      </c>
      <c r="I18" s="20">
        <f>VLOOKUP(B18,RMS!B:D,3,FALSE)</f>
        <v>1353056.1777999999</v>
      </c>
      <c r="J18" s="21">
        <f>VLOOKUP(B18,RMS!B:E,4,FALSE)</f>
        <v>1185895.6701</v>
      </c>
      <c r="K18" s="22">
        <f t="shared" si="1"/>
        <v>-0.2061999998986721</v>
      </c>
      <c r="L18" s="22">
        <f t="shared" si="2"/>
        <v>-6.99999975040555E-4</v>
      </c>
    </row>
    <row r="19" spans="1:12">
      <c r="A19" s="38"/>
      <c r="B19" s="12">
        <v>29</v>
      </c>
      <c r="C19" s="35" t="s">
        <v>21</v>
      </c>
      <c r="D19" s="35"/>
      <c r="E19" s="15">
        <f>VLOOKUP(C19,RA!B22:D54,3,0)</f>
        <v>4624838.3245999999</v>
      </c>
      <c r="F19" s="25">
        <f>VLOOKUP(C19,RA!B23:I58,8,0)</f>
        <v>493904.13419999997</v>
      </c>
      <c r="G19" s="16">
        <f t="shared" si="0"/>
        <v>4130934.1903999997</v>
      </c>
      <c r="H19" s="27">
        <f>RA!J23</f>
        <v>10.679381624496401</v>
      </c>
      <c r="I19" s="20">
        <f>VLOOKUP(B19,RMS!B:D,3,FALSE)</f>
        <v>4624840.47659487</v>
      </c>
      <c r="J19" s="21">
        <f>VLOOKUP(B19,RMS!B:E,4,FALSE)</f>
        <v>4130934.2893350399</v>
      </c>
      <c r="K19" s="22">
        <f t="shared" si="1"/>
        <v>-2.151994870044291</v>
      </c>
      <c r="L19" s="22">
        <f t="shared" si="2"/>
        <v>-9.8935040179640055E-2</v>
      </c>
    </row>
    <row r="20" spans="1:12">
      <c r="A20" s="38"/>
      <c r="B20" s="12">
        <v>31</v>
      </c>
      <c r="C20" s="35" t="s">
        <v>22</v>
      </c>
      <c r="D20" s="35"/>
      <c r="E20" s="15">
        <f>VLOOKUP(C20,RA!B24:D55,3,0)</f>
        <v>300402.26490000001</v>
      </c>
      <c r="F20" s="25">
        <f>VLOOKUP(C20,RA!B24:I59,8,0)</f>
        <v>54938.015899999999</v>
      </c>
      <c r="G20" s="16">
        <f t="shared" si="0"/>
        <v>245464.24900000001</v>
      </c>
      <c r="H20" s="27">
        <f>RA!J24</f>
        <v>18.288149697635699</v>
      </c>
      <c r="I20" s="20">
        <f>VLOOKUP(B20,RMS!B:D,3,FALSE)</f>
        <v>300402.23870924301</v>
      </c>
      <c r="J20" s="21">
        <f>VLOOKUP(B20,RMS!B:E,4,FALSE)</f>
        <v>245464.23279140401</v>
      </c>
      <c r="K20" s="22">
        <f t="shared" si="1"/>
        <v>2.6190756994765252E-2</v>
      </c>
      <c r="L20" s="22">
        <f t="shared" si="2"/>
        <v>1.6208596003707498E-2</v>
      </c>
    </row>
    <row r="21" spans="1:12">
      <c r="A21" s="38"/>
      <c r="B21" s="12">
        <v>32</v>
      </c>
      <c r="C21" s="35" t="s">
        <v>23</v>
      </c>
      <c r="D21" s="35"/>
      <c r="E21" s="15">
        <f>VLOOKUP(C21,RA!B24:D56,3,0)</f>
        <v>261094.66450000001</v>
      </c>
      <c r="F21" s="25">
        <f>VLOOKUP(C21,RA!B25:I60,8,0)</f>
        <v>19273.673500000001</v>
      </c>
      <c r="G21" s="16">
        <f t="shared" si="0"/>
        <v>241820.99100000001</v>
      </c>
      <c r="H21" s="27">
        <f>RA!J25</f>
        <v>7.3818718344587202</v>
      </c>
      <c r="I21" s="20">
        <f>VLOOKUP(B21,RMS!B:D,3,FALSE)</f>
        <v>261094.65862725201</v>
      </c>
      <c r="J21" s="21">
        <f>VLOOKUP(B21,RMS!B:E,4,FALSE)</f>
        <v>241820.996229696</v>
      </c>
      <c r="K21" s="22">
        <f t="shared" si="1"/>
        <v>5.8727480063680559E-3</v>
      </c>
      <c r="L21" s="22">
        <f t="shared" si="2"/>
        <v>-5.2296959911473095E-3</v>
      </c>
    </row>
    <row r="22" spans="1:12">
      <c r="A22" s="38"/>
      <c r="B22" s="12">
        <v>33</v>
      </c>
      <c r="C22" s="35" t="s">
        <v>24</v>
      </c>
      <c r="D22" s="35"/>
      <c r="E22" s="15">
        <f>VLOOKUP(C22,RA!B26:D57,3,0)</f>
        <v>494862.24530000001</v>
      </c>
      <c r="F22" s="25">
        <f>VLOOKUP(C22,RA!B26:I61,8,0)</f>
        <v>96493.043399999995</v>
      </c>
      <c r="G22" s="16">
        <f t="shared" si="0"/>
        <v>398369.20189999999</v>
      </c>
      <c r="H22" s="27">
        <f>RA!J26</f>
        <v>19.498970535022998</v>
      </c>
      <c r="I22" s="20">
        <f>VLOOKUP(B22,RMS!B:D,3,FALSE)</f>
        <v>494862.25123680499</v>
      </c>
      <c r="J22" s="21">
        <f>VLOOKUP(B22,RMS!B:E,4,FALSE)</f>
        <v>398369.26791929401</v>
      </c>
      <c r="K22" s="22">
        <f t="shared" si="1"/>
        <v>-5.9368049842305481E-3</v>
      </c>
      <c r="L22" s="22">
        <f t="shared" si="2"/>
        <v>-6.6019294026773423E-2</v>
      </c>
    </row>
    <row r="23" spans="1:12">
      <c r="A23" s="38"/>
      <c r="B23" s="12">
        <v>34</v>
      </c>
      <c r="C23" s="35" t="s">
        <v>25</v>
      </c>
      <c r="D23" s="35"/>
      <c r="E23" s="15">
        <f>VLOOKUP(C23,RA!B26:D58,3,0)</f>
        <v>280791.0773</v>
      </c>
      <c r="F23" s="25">
        <f>VLOOKUP(C23,RA!B27:I62,8,0)</f>
        <v>82517.255300000004</v>
      </c>
      <c r="G23" s="16">
        <f t="shared" si="0"/>
        <v>198273.82199999999</v>
      </c>
      <c r="H23" s="27">
        <f>RA!J27</f>
        <v>29.3874207447973</v>
      </c>
      <c r="I23" s="20">
        <f>VLOOKUP(B23,RMS!B:D,3,FALSE)</f>
        <v>280791.05894943699</v>
      </c>
      <c r="J23" s="21">
        <f>VLOOKUP(B23,RMS!B:E,4,FALSE)</f>
        <v>198273.82421911499</v>
      </c>
      <c r="K23" s="22">
        <f t="shared" si="1"/>
        <v>1.8350563012063503E-2</v>
      </c>
      <c r="L23" s="22">
        <f t="shared" si="2"/>
        <v>-2.2191150055732578E-3</v>
      </c>
    </row>
    <row r="24" spans="1:12">
      <c r="A24" s="38"/>
      <c r="B24" s="12">
        <v>35</v>
      </c>
      <c r="C24" s="35" t="s">
        <v>26</v>
      </c>
      <c r="D24" s="35"/>
      <c r="E24" s="15">
        <f>VLOOKUP(C24,RA!B28:D59,3,0)</f>
        <v>709164.87840000005</v>
      </c>
      <c r="F24" s="25">
        <f>VLOOKUP(C24,RA!B28:I63,8,0)</f>
        <v>61591.076699999998</v>
      </c>
      <c r="G24" s="16">
        <f t="shared" si="0"/>
        <v>647573.80170000007</v>
      </c>
      <c r="H24" s="27">
        <f>RA!J28</f>
        <v>8.6850150897151401</v>
      </c>
      <c r="I24" s="20">
        <f>VLOOKUP(B24,RMS!B:D,3,FALSE)</f>
        <v>709164.87859026506</v>
      </c>
      <c r="J24" s="21">
        <f>VLOOKUP(B24,RMS!B:E,4,FALSE)</f>
        <v>647573.810107428</v>
      </c>
      <c r="K24" s="22">
        <f t="shared" si="1"/>
        <v>-1.9026501104235649E-4</v>
      </c>
      <c r="L24" s="22">
        <f t="shared" si="2"/>
        <v>-8.4074279293417931E-3</v>
      </c>
    </row>
    <row r="25" spans="1:12">
      <c r="A25" s="38"/>
      <c r="B25" s="12">
        <v>36</v>
      </c>
      <c r="C25" s="35" t="s">
        <v>27</v>
      </c>
      <c r="D25" s="35"/>
      <c r="E25" s="15">
        <f>VLOOKUP(C25,RA!B28:D60,3,0)</f>
        <v>686599.50659999996</v>
      </c>
      <c r="F25" s="25">
        <f>VLOOKUP(C25,RA!B29:I64,8,0)</f>
        <v>114184.8207</v>
      </c>
      <c r="G25" s="16">
        <f t="shared" si="0"/>
        <v>572414.68589999992</v>
      </c>
      <c r="H25" s="27">
        <f>RA!J29</f>
        <v>16.630483943316001</v>
      </c>
      <c r="I25" s="20">
        <f>VLOOKUP(B25,RMS!B:D,3,FALSE)</f>
        <v>686599.50586106197</v>
      </c>
      <c r="J25" s="21">
        <f>VLOOKUP(B25,RMS!B:E,4,FALSE)</f>
        <v>572414.66311262897</v>
      </c>
      <c r="K25" s="22">
        <f t="shared" si="1"/>
        <v>7.3893798980861902E-4</v>
      </c>
      <c r="L25" s="22">
        <f t="shared" si="2"/>
        <v>2.2787370951846242E-2</v>
      </c>
    </row>
    <row r="26" spans="1:12">
      <c r="A26" s="38"/>
      <c r="B26" s="12">
        <v>37</v>
      </c>
      <c r="C26" s="35" t="s">
        <v>28</v>
      </c>
      <c r="D26" s="35"/>
      <c r="E26" s="15">
        <f>VLOOKUP(C26,RA!B30:D61,3,0)</f>
        <v>894953.16150000005</v>
      </c>
      <c r="F26" s="25">
        <f>VLOOKUP(C26,RA!B30:I65,8,0)</f>
        <v>137416.6183</v>
      </c>
      <c r="G26" s="16">
        <f t="shared" si="0"/>
        <v>757536.54320000007</v>
      </c>
      <c r="H26" s="27">
        <f>RA!J30</f>
        <v>15.354615661637601</v>
      </c>
      <c r="I26" s="20">
        <f>VLOOKUP(B26,RMS!B:D,3,FALSE)</f>
        <v>894953.16776902694</v>
      </c>
      <c r="J26" s="21">
        <f>VLOOKUP(B26,RMS!B:E,4,FALSE)</f>
        <v>757536.56106155703</v>
      </c>
      <c r="K26" s="22">
        <f t="shared" si="1"/>
        <v>-6.2690268969163299E-3</v>
      </c>
      <c r="L26" s="22">
        <f t="shared" si="2"/>
        <v>-1.7861556960269809E-2</v>
      </c>
    </row>
    <row r="27" spans="1:12">
      <c r="A27" s="38"/>
      <c r="B27" s="12">
        <v>38</v>
      </c>
      <c r="C27" s="35" t="s">
        <v>29</v>
      </c>
      <c r="D27" s="35"/>
      <c r="E27" s="15">
        <f>VLOOKUP(C27,RA!B30:D62,3,0)</f>
        <v>562585.36580000003</v>
      </c>
      <c r="F27" s="25">
        <f>VLOOKUP(C27,RA!B31:I66,8,0)</f>
        <v>57091.9611</v>
      </c>
      <c r="G27" s="16">
        <f t="shared" si="0"/>
        <v>505493.40470000001</v>
      </c>
      <c r="H27" s="27">
        <f>RA!J31</f>
        <v>10.1481418768892</v>
      </c>
      <c r="I27" s="20">
        <f>VLOOKUP(B27,RMS!B:D,3,FALSE)</f>
        <v>562585.37547522096</v>
      </c>
      <c r="J27" s="21">
        <f>VLOOKUP(B27,RMS!B:E,4,FALSE)</f>
        <v>505493.39971769898</v>
      </c>
      <c r="K27" s="22">
        <f t="shared" si="1"/>
        <v>-9.6752209356054664E-3</v>
      </c>
      <c r="L27" s="22">
        <f t="shared" si="2"/>
        <v>4.9823010340332985E-3</v>
      </c>
    </row>
    <row r="28" spans="1:12">
      <c r="A28" s="38"/>
      <c r="B28" s="12">
        <v>39</v>
      </c>
      <c r="C28" s="35" t="s">
        <v>30</v>
      </c>
      <c r="D28" s="35"/>
      <c r="E28" s="15">
        <f>VLOOKUP(C28,RA!B32:D63,3,0)</f>
        <v>177264.39430000001</v>
      </c>
      <c r="F28" s="25">
        <f>VLOOKUP(C28,RA!B32:I67,8,0)</f>
        <v>46283.720999999998</v>
      </c>
      <c r="G28" s="16">
        <f t="shared" si="0"/>
        <v>130980.67330000002</v>
      </c>
      <c r="H28" s="27">
        <f>RA!J32</f>
        <v>26.109993032029902</v>
      </c>
      <c r="I28" s="20">
        <f>VLOOKUP(B28,RMS!B:D,3,FALSE)</f>
        <v>177264.35288849601</v>
      </c>
      <c r="J28" s="21">
        <f>VLOOKUP(B28,RMS!B:E,4,FALSE)</f>
        <v>130980.665185373</v>
      </c>
      <c r="K28" s="22">
        <f t="shared" si="1"/>
        <v>4.1411504003917798E-2</v>
      </c>
      <c r="L28" s="22">
        <f t="shared" si="2"/>
        <v>8.1146270240424201E-3</v>
      </c>
    </row>
    <row r="29" spans="1:12">
      <c r="A29" s="38"/>
      <c r="B29" s="12">
        <v>40</v>
      </c>
      <c r="C29" s="35" t="s">
        <v>31</v>
      </c>
      <c r="D29" s="35"/>
      <c r="E29" s="15">
        <f>VLOOKUP(C29,RA!B32:D64,3,0)</f>
        <v>38.461799999999997</v>
      </c>
      <c r="F29" s="25">
        <f>VLOOKUP(C29,RA!B33:I68,8,0)</f>
        <v>7.4888000000000003</v>
      </c>
      <c r="G29" s="16">
        <f t="shared" si="0"/>
        <v>30.972999999999995</v>
      </c>
      <c r="H29" s="27">
        <f>RA!J33</f>
        <v>19.470747598916301</v>
      </c>
      <c r="I29" s="20">
        <f>VLOOKUP(B29,RMS!B:D,3,FALSE)</f>
        <v>38.461599999999997</v>
      </c>
      <c r="J29" s="21">
        <f>VLOOKUP(B29,RMS!B:E,4,FALSE)</f>
        <v>30.972999999999999</v>
      </c>
      <c r="K29" s="22">
        <f t="shared" si="1"/>
        <v>1.9999999999953388E-4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8"/>
      <c r="B31" s="12">
        <v>42</v>
      </c>
      <c r="C31" s="35" t="s">
        <v>32</v>
      </c>
      <c r="D31" s="35"/>
      <c r="E31" s="15">
        <f>VLOOKUP(C31,RA!B34:D66,3,0)</f>
        <v>104643.5698</v>
      </c>
      <c r="F31" s="25">
        <f>VLOOKUP(C31,RA!B35:I70,8,0)</f>
        <v>9603.9028999999991</v>
      </c>
      <c r="G31" s="16">
        <f t="shared" si="0"/>
        <v>95039.666899999997</v>
      </c>
      <c r="H31" s="27">
        <f>RA!J35</f>
        <v>9.1777286634577298</v>
      </c>
      <c r="I31" s="20">
        <f>VLOOKUP(B31,RMS!B:D,3,FALSE)</f>
        <v>104643.5689</v>
      </c>
      <c r="J31" s="21">
        <f>VLOOKUP(B31,RMS!B:E,4,FALSE)</f>
        <v>95039.664699999994</v>
      </c>
      <c r="K31" s="22">
        <f t="shared" si="1"/>
        <v>8.9999999909196049E-4</v>
      </c>
      <c r="L31" s="22">
        <f t="shared" si="2"/>
        <v>2.2000000026309863E-3</v>
      </c>
    </row>
    <row r="32" spans="1:12">
      <c r="A32" s="38"/>
      <c r="B32" s="12">
        <v>71</v>
      </c>
      <c r="C32" s="35" t="s">
        <v>37</v>
      </c>
      <c r="D32" s="35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8"/>
      <c r="B33" s="12">
        <v>72</v>
      </c>
      <c r="C33" s="35" t="s">
        <v>38</v>
      </c>
      <c r="D33" s="35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8"/>
      <c r="B34" s="12">
        <v>73</v>
      </c>
      <c r="C34" s="35" t="s">
        <v>39</v>
      </c>
      <c r="D34" s="35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8"/>
      <c r="B35" s="12">
        <v>75</v>
      </c>
      <c r="C35" s="35" t="s">
        <v>33</v>
      </c>
      <c r="D35" s="35"/>
      <c r="E35" s="15">
        <f>VLOOKUP(C35,RA!B8:D70,3,0)</f>
        <v>472575.21299999999</v>
      </c>
      <c r="F35" s="25">
        <f>VLOOKUP(C35,RA!B8:I74,8,0)</f>
        <v>30219.792099999999</v>
      </c>
      <c r="G35" s="16">
        <f t="shared" si="0"/>
        <v>442355.42089999997</v>
      </c>
      <c r="H35" s="27">
        <f>RA!J39</f>
        <v>6.3947052804904496</v>
      </c>
      <c r="I35" s="20">
        <f>VLOOKUP(B35,RMS!B:D,3,FALSE)</f>
        <v>472575.21367521398</v>
      </c>
      <c r="J35" s="21">
        <f>VLOOKUP(B35,RMS!B:E,4,FALSE)</f>
        <v>442355.41991453001</v>
      </c>
      <c r="K35" s="22">
        <f t="shared" si="1"/>
        <v>-6.7521398887038231E-4</v>
      </c>
      <c r="L35" s="22">
        <f t="shared" si="2"/>
        <v>9.85469960141927E-4</v>
      </c>
    </row>
    <row r="36" spans="1:12">
      <c r="A36" s="38"/>
      <c r="B36" s="12">
        <v>76</v>
      </c>
      <c r="C36" s="35" t="s">
        <v>34</v>
      </c>
      <c r="D36" s="35"/>
      <c r="E36" s="15">
        <f>VLOOKUP(C36,RA!B8:D71,3,0)</f>
        <v>772000.6666</v>
      </c>
      <c r="F36" s="25">
        <f>VLOOKUP(C36,RA!B8:I75,8,0)</f>
        <v>51976.091</v>
      </c>
      <c r="G36" s="16">
        <f t="shared" si="0"/>
        <v>720024.57559999998</v>
      </c>
      <c r="H36" s="27">
        <f>RA!J40</f>
        <v>6.73264846116132</v>
      </c>
      <c r="I36" s="20">
        <f>VLOOKUP(B36,RMS!B:D,3,FALSE)</f>
        <v>772000.65651452995</v>
      </c>
      <c r="J36" s="21">
        <f>VLOOKUP(B36,RMS!B:E,4,FALSE)</f>
        <v>720024.57321880304</v>
      </c>
      <c r="K36" s="22">
        <f t="shared" si="1"/>
        <v>1.0085470043122768E-2</v>
      </c>
      <c r="L36" s="22">
        <f t="shared" si="2"/>
        <v>2.3811969440430403E-3</v>
      </c>
    </row>
    <row r="37" spans="1:12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VLOOKUP(C39,RA!B8:D74,3,0)</f>
        <v>44441.1901</v>
      </c>
      <c r="F39" s="25">
        <f>VLOOKUP(C39,RA!B8:I78,8,0)</f>
        <v>5140.7871999999998</v>
      </c>
      <c r="G39" s="16">
        <f t="shared" si="0"/>
        <v>39300.402900000001</v>
      </c>
      <c r="H39" s="27">
        <f>RA!J43</f>
        <v>11.5676182128165</v>
      </c>
      <c r="I39" s="20">
        <f>VLOOKUP(B39,RMS!B:D,3,FALSE)</f>
        <v>44441.189849481903</v>
      </c>
      <c r="J39" s="21">
        <f>VLOOKUP(B39,RMS!B:E,4,FALSE)</f>
        <v>39300.4039180092</v>
      </c>
      <c r="K39" s="22">
        <f t="shared" si="1"/>
        <v>2.5051809643628076E-4</v>
      </c>
      <c r="L39" s="22">
        <f t="shared" si="2"/>
        <v>-1.0180091994698159E-3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53" t="s">
        <v>47</v>
      </c>
      <c r="W1" s="41"/>
    </row>
    <row r="2" spans="1:23" ht="12.7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53"/>
      <c r="W2" s="41"/>
    </row>
    <row r="3" spans="1:23" ht="23.25" thickBot="1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54" t="s">
        <v>48</v>
      </c>
      <c r="W3" s="41"/>
    </row>
    <row r="4" spans="1:23" ht="15" thickTop="1" thickBo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52"/>
      <c r="W4" s="41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42" t="s">
        <v>4</v>
      </c>
      <c r="C6" s="43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4" t="s">
        <v>5</v>
      </c>
      <c r="B7" s="45"/>
      <c r="C7" s="46"/>
      <c r="D7" s="62">
        <v>21491268.399999999</v>
      </c>
      <c r="E7" s="62">
        <v>18486556.544399999</v>
      </c>
      <c r="F7" s="63">
        <v>116.253496687625</v>
      </c>
      <c r="G7" s="62">
        <v>19872506.919399999</v>
      </c>
      <c r="H7" s="63">
        <v>8.1457336367548194</v>
      </c>
      <c r="I7" s="62">
        <v>2365933.4764999999</v>
      </c>
      <c r="J7" s="63">
        <v>11.008812660401199</v>
      </c>
      <c r="K7" s="62">
        <v>2982844.0970000001</v>
      </c>
      <c r="L7" s="63">
        <v>15.009903426366799</v>
      </c>
      <c r="M7" s="63">
        <v>-0.206819599160565</v>
      </c>
      <c r="N7" s="62">
        <v>361037124.10570002</v>
      </c>
      <c r="O7" s="62">
        <v>1404982834.4209001</v>
      </c>
      <c r="P7" s="62">
        <v>1101289</v>
      </c>
      <c r="Q7" s="62">
        <v>1062100</v>
      </c>
      <c r="R7" s="63">
        <v>3.68976555879861</v>
      </c>
      <c r="S7" s="62">
        <v>19.514649106637801</v>
      </c>
      <c r="T7" s="62">
        <v>20.191160395819601</v>
      </c>
      <c r="U7" s="64">
        <v>-3.46668436355192</v>
      </c>
      <c r="V7" s="52"/>
      <c r="W7" s="52"/>
    </row>
    <row r="8" spans="1:23" ht="14.25" thickBot="1">
      <c r="A8" s="47">
        <v>41686</v>
      </c>
      <c r="B8" s="50" t="s">
        <v>6</v>
      </c>
      <c r="C8" s="51"/>
      <c r="D8" s="65">
        <v>1185795.121</v>
      </c>
      <c r="E8" s="65">
        <v>686981.40780000004</v>
      </c>
      <c r="F8" s="66">
        <v>172.609492416601</v>
      </c>
      <c r="G8" s="65">
        <v>783279.9889</v>
      </c>
      <c r="H8" s="66">
        <v>51.388409994397101</v>
      </c>
      <c r="I8" s="65">
        <v>47169.032099999997</v>
      </c>
      <c r="J8" s="66">
        <v>3.97783995436088</v>
      </c>
      <c r="K8" s="65">
        <v>196348.17360000001</v>
      </c>
      <c r="L8" s="66">
        <v>25.067431363303701</v>
      </c>
      <c r="M8" s="66">
        <v>-0.75976841935849804</v>
      </c>
      <c r="N8" s="65">
        <v>14176342.5244</v>
      </c>
      <c r="O8" s="65">
        <v>56079838.1633</v>
      </c>
      <c r="P8" s="65">
        <v>50362</v>
      </c>
      <c r="Q8" s="65">
        <v>48535</v>
      </c>
      <c r="R8" s="66">
        <v>3.7642938085917299</v>
      </c>
      <c r="S8" s="65">
        <v>23.5454334815933</v>
      </c>
      <c r="T8" s="65">
        <v>25.321386863088499</v>
      </c>
      <c r="U8" s="67">
        <v>-7.5426658969076898</v>
      </c>
      <c r="V8" s="52"/>
      <c r="W8" s="52"/>
    </row>
    <row r="9" spans="1:23" ht="12" customHeight="1" thickBot="1">
      <c r="A9" s="48"/>
      <c r="B9" s="50" t="s">
        <v>7</v>
      </c>
      <c r="C9" s="51"/>
      <c r="D9" s="65">
        <v>380203.62239999999</v>
      </c>
      <c r="E9" s="65">
        <v>243261.26500000001</v>
      </c>
      <c r="F9" s="66">
        <v>156.29435389148401</v>
      </c>
      <c r="G9" s="65">
        <v>203496.08780000001</v>
      </c>
      <c r="H9" s="66">
        <v>86.835838718271404</v>
      </c>
      <c r="I9" s="65">
        <v>79287.252600000007</v>
      </c>
      <c r="J9" s="66">
        <v>20.853891948610698</v>
      </c>
      <c r="K9" s="65">
        <v>45195.228799999997</v>
      </c>
      <c r="L9" s="66">
        <v>22.2093846071472</v>
      </c>
      <c r="M9" s="66">
        <v>0.75432793914741803</v>
      </c>
      <c r="N9" s="65">
        <v>4196927.1447999999</v>
      </c>
      <c r="O9" s="65">
        <v>9621283.8291999996</v>
      </c>
      <c r="P9" s="65">
        <v>16368</v>
      </c>
      <c r="Q9" s="65">
        <v>16007</v>
      </c>
      <c r="R9" s="66">
        <v>2.2552633222964902</v>
      </c>
      <c r="S9" s="65">
        <v>23.228471554252199</v>
      </c>
      <c r="T9" s="65">
        <v>23.609933435372</v>
      </c>
      <c r="U9" s="67">
        <v>-1.64221688124804</v>
      </c>
      <c r="V9" s="52"/>
      <c r="W9" s="52"/>
    </row>
    <row r="10" spans="1:23" ht="14.25" thickBot="1">
      <c r="A10" s="48"/>
      <c r="B10" s="50" t="s">
        <v>8</v>
      </c>
      <c r="C10" s="51"/>
      <c r="D10" s="65">
        <v>254522.62669999999</v>
      </c>
      <c r="E10" s="65">
        <v>115864.6912</v>
      </c>
      <c r="F10" s="66">
        <v>219.67229538518799</v>
      </c>
      <c r="G10" s="65">
        <v>313573.17830000003</v>
      </c>
      <c r="H10" s="66">
        <v>-18.8315059088075</v>
      </c>
      <c r="I10" s="65">
        <v>62079.326699999998</v>
      </c>
      <c r="J10" s="66">
        <v>24.390494277418998</v>
      </c>
      <c r="K10" s="65">
        <v>71440.540500000003</v>
      </c>
      <c r="L10" s="66">
        <v>22.782733168476501</v>
      </c>
      <c r="M10" s="66">
        <v>-0.131035036052114</v>
      </c>
      <c r="N10" s="65">
        <v>5501128.7550999997</v>
      </c>
      <c r="O10" s="65">
        <v>14578238.735200001</v>
      </c>
      <c r="P10" s="65">
        <v>125444</v>
      </c>
      <c r="Q10" s="65">
        <v>120173</v>
      </c>
      <c r="R10" s="66">
        <v>4.3861765954082799</v>
      </c>
      <c r="S10" s="65">
        <v>2.0289740976053099</v>
      </c>
      <c r="T10" s="65">
        <v>2.4048127724197599</v>
      </c>
      <c r="U10" s="67">
        <v>-18.523581708511699</v>
      </c>
      <c r="V10" s="52"/>
      <c r="W10" s="52"/>
    </row>
    <row r="11" spans="1:23" ht="14.25" thickBot="1">
      <c r="A11" s="48"/>
      <c r="B11" s="50" t="s">
        <v>9</v>
      </c>
      <c r="C11" s="51"/>
      <c r="D11" s="65">
        <v>127646.2647</v>
      </c>
      <c r="E11" s="65">
        <v>61175.359100000001</v>
      </c>
      <c r="F11" s="66">
        <v>208.656339052042</v>
      </c>
      <c r="G11" s="65">
        <v>78855.373300000007</v>
      </c>
      <c r="H11" s="66">
        <v>61.873895662605399</v>
      </c>
      <c r="I11" s="65">
        <v>25660.785</v>
      </c>
      <c r="J11" s="66">
        <v>20.103044190371801</v>
      </c>
      <c r="K11" s="65">
        <v>14914.573899999999</v>
      </c>
      <c r="L11" s="66">
        <v>18.9138333582653</v>
      </c>
      <c r="M11" s="66">
        <v>0.72051747318104797</v>
      </c>
      <c r="N11" s="65">
        <v>1805509.7061000001</v>
      </c>
      <c r="O11" s="65">
        <v>5987005.6711999997</v>
      </c>
      <c r="P11" s="65">
        <v>5994</v>
      </c>
      <c r="Q11" s="65">
        <v>5749</v>
      </c>
      <c r="R11" s="66">
        <v>4.26161071490694</v>
      </c>
      <c r="S11" s="65">
        <v>21.295673123123098</v>
      </c>
      <c r="T11" s="65">
        <v>24.096890520090401</v>
      </c>
      <c r="U11" s="67">
        <v>-13.1539274704857</v>
      </c>
      <c r="V11" s="52"/>
      <c r="W11" s="52"/>
    </row>
    <row r="12" spans="1:23" ht="14.25" thickBot="1">
      <c r="A12" s="48"/>
      <c r="B12" s="50" t="s">
        <v>10</v>
      </c>
      <c r="C12" s="51"/>
      <c r="D12" s="65">
        <v>445132.86680000002</v>
      </c>
      <c r="E12" s="65">
        <v>165832.51860000001</v>
      </c>
      <c r="F12" s="66">
        <v>268.42314797961501</v>
      </c>
      <c r="G12" s="65">
        <v>166531.08379999999</v>
      </c>
      <c r="H12" s="66">
        <v>167.29716557576401</v>
      </c>
      <c r="I12" s="65">
        <v>26361.330600000001</v>
      </c>
      <c r="J12" s="66">
        <v>5.9221263056821796</v>
      </c>
      <c r="K12" s="65">
        <v>21354.880399999998</v>
      </c>
      <c r="L12" s="66">
        <v>12.8233600074607</v>
      </c>
      <c r="M12" s="66">
        <v>0.23444056375984201</v>
      </c>
      <c r="N12" s="65">
        <v>4150370.9304999998</v>
      </c>
      <c r="O12" s="65">
        <v>16680863.1852</v>
      </c>
      <c r="P12" s="65">
        <v>4764</v>
      </c>
      <c r="Q12" s="65">
        <v>4185</v>
      </c>
      <c r="R12" s="66">
        <v>13.8351254480287</v>
      </c>
      <c r="S12" s="65">
        <v>93.436789840470198</v>
      </c>
      <c r="T12" s="65">
        <v>95.807465615292699</v>
      </c>
      <c r="U12" s="67">
        <v>-2.5371973704042099</v>
      </c>
      <c r="V12" s="52"/>
      <c r="W12" s="52"/>
    </row>
    <row r="13" spans="1:23" ht="14.25" thickBot="1">
      <c r="A13" s="48"/>
      <c r="B13" s="50" t="s">
        <v>11</v>
      </c>
      <c r="C13" s="51"/>
      <c r="D13" s="65">
        <v>698667.87349999999</v>
      </c>
      <c r="E13" s="65">
        <v>244162.4356</v>
      </c>
      <c r="F13" s="66">
        <v>286.14879753435702</v>
      </c>
      <c r="G13" s="65">
        <v>451572.23190000001</v>
      </c>
      <c r="H13" s="66">
        <v>54.718962802548702</v>
      </c>
      <c r="I13" s="65">
        <v>88515.591499999995</v>
      </c>
      <c r="J13" s="66">
        <v>12.669194456670599</v>
      </c>
      <c r="K13" s="65">
        <v>62519.542099999999</v>
      </c>
      <c r="L13" s="66">
        <v>13.8448597330592</v>
      </c>
      <c r="M13" s="66">
        <v>0.41580677859763099</v>
      </c>
      <c r="N13" s="65">
        <v>8052743.6802000003</v>
      </c>
      <c r="O13" s="65">
        <v>26077704.111200001</v>
      </c>
      <c r="P13" s="65">
        <v>25778</v>
      </c>
      <c r="Q13" s="65">
        <v>23319</v>
      </c>
      <c r="R13" s="66">
        <v>10.545049101590999</v>
      </c>
      <c r="S13" s="65">
        <v>27.103261443866899</v>
      </c>
      <c r="T13" s="65">
        <v>28.6264305673485</v>
      </c>
      <c r="U13" s="67">
        <v>-5.6198739278527903</v>
      </c>
      <c r="V13" s="52"/>
      <c r="W13" s="52"/>
    </row>
    <row r="14" spans="1:23" ht="14.25" thickBot="1">
      <c r="A14" s="48"/>
      <c r="B14" s="50" t="s">
        <v>12</v>
      </c>
      <c r="C14" s="51"/>
      <c r="D14" s="65">
        <v>211330.7739</v>
      </c>
      <c r="E14" s="65">
        <v>159338.24950000001</v>
      </c>
      <c r="F14" s="66">
        <v>132.63028466997201</v>
      </c>
      <c r="G14" s="65">
        <v>163179.77619999999</v>
      </c>
      <c r="H14" s="66">
        <v>29.507944440972899</v>
      </c>
      <c r="I14" s="65">
        <v>13595.738600000001</v>
      </c>
      <c r="J14" s="66">
        <v>6.4333927090208798</v>
      </c>
      <c r="K14" s="65">
        <v>27748.042700000002</v>
      </c>
      <c r="L14" s="66">
        <v>17.004584358536501</v>
      </c>
      <c r="M14" s="66">
        <v>-0.51002891457998201</v>
      </c>
      <c r="N14" s="65">
        <v>2768744.5395</v>
      </c>
      <c r="O14" s="65">
        <v>12195179.245300001</v>
      </c>
      <c r="P14" s="65">
        <v>4793</v>
      </c>
      <c r="Q14" s="65">
        <v>3760</v>
      </c>
      <c r="R14" s="66">
        <v>27.4734042553191</v>
      </c>
      <c r="S14" s="65">
        <v>44.091544731900697</v>
      </c>
      <c r="T14" s="65">
        <v>48.9581118617021</v>
      </c>
      <c r="U14" s="67">
        <v>-11.0374158115636</v>
      </c>
      <c r="V14" s="52"/>
      <c r="W14" s="52"/>
    </row>
    <row r="15" spans="1:23" ht="14.25" thickBot="1">
      <c r="A15" s="48"/>
      <c r="B15" s="50" t="s">
        <v>13</v>
      </c>
      <c r="C15" s="51"/>
      <c r="D15" s="65">
        <v>182971.97169999999</v>
      </c>
      <c r="E15" s="65">
        <v>71125.191999999995</v>
      </c>
      <c r="F15" s="66">
        <v>257.25339581508598</v>
      </c>
      <c r="G15" s="65">
        <v>95215.848700000002</v>
      </c>
      <c r="H15" s="66">
        <v>92.165457954900305</v>
      </c>
      <c r="I15" s="65">
        <v>3017.8789999999999</v>
      </c>
      <c r="J15" s="66">
        <v>1.6493668248534299</v>
      </c>
      <c r="K15" s="65">
        <v>5033.6890999999996</v>
      </c>
      <c r="L15" s="66">
        <v>5.28660844673015</v>
      </c>
      <c r="M15" s="66">
        <v>-0.40046376721994997</v>
      </c>
      <c r="N15" s="65">
        <v>2037903.0571999999</v>
      </c>
      <c r="O15" s="65">
        <v>7845327.2777000004</v>
      </c>
      <c r="P15" s="65">
        <v>7370</v>
      </c>
      <c r="Q15" s="65">
        <v>6816</v>
      </c>
      <c r="R15" s="66">
        <v>8.1279342723004806</v>
      </c>
      <c r="S15" s="65">
        <v>24.826590461329701</v>
      </c>
      <c r="T15" s="65">
        <v>26.324629738849801</v>
      </c>
      <c r="U15" s="67">
        <v>-6.0340113148175698</v>
      </c>
      <c r="V15" s="52"/>
      <c r="W15" s="52"/>
    </row>
    <row r="16" spans="1:23" ht="14.25" thickBot="1">
      <c r="A16" s="48"/>
      <c r="B16" s="50" t="s">
        <v>14</v>
      </c>
      <c r="C16" s="51"/>
      <c r="D16" s="65">
        <v>975637.54390000005</v>
      </c>
      <c r="E16" s="65">
        <v>653073.7794</v>
      </c>
      <c r="F16" s="66">
        <v>149.39162689954401</v>
      </c>
      <c r="G16" s="65">
        <v>1187130.2078</v>
      </c>
      <c r="H16" s="66">
        <v>-17.8154563425642</v>
      </c>
      <c r="I16" s="65">
        <v>23381.098099999999</v>
      </c>
      <c r="J16" s="66">
        <v>2.3964942971071701</v>
      </c>
      <c r="K16" s="65">
        <v>127537.83719999999</v>
      </c>
      <c r="L16" s="66">
        <v>10.7433739249508</v>
      </c>
      <c r="M16" s="66">
        <v>-0.81667324291116306</v>
      </c>
      <c r="N16" s="65">
        <v>23275443.5535</v>
      </c>
      <c r="O16" s="65">
        <v>71686028.275000006</v>
      </c>
      <c r="P16" s="65">
        <v>55880</v>
      </c>
      <c r="Q16" s="65">
        <v>56917</v>
      </c>
      <c r="R16" s="66">
        <v>-1.8219512623645</v>
      </c>
      <c r="S16" s="65">
        <v>17.4595122387258</v>
      </c>
      <c r="T16" s="65">
        <v>17.239118727269499</v>
      </c>
      <c r="U16" s="67">
        <v>1.2623119617709999</v>
      </c>
      <c r="V16" s="52"/>
      <c r="W16" s="52"/>
    </row>
    <row r="17" spans="1:21" ht="12" thickBot="1">
      <c r="A17" s="48"/>
      <c r="B17" s="50" t="s">
        <v>15</v>
      </c>
      <c r="C17" s="51"/>
      <c r="D17" s="65">
        <v>748322.79480000003</v>
      </c>
      <c r="E17" s="65">
        <v>1028744.2311</v>
      </c>
      <c r="F17" s="66">
        <v>72.741384318611907</v>
      </c>
      <c r="G17" s="65">
        <v>1591252.8679</v>
      </c>
      <c r="H17" s="66">
        <v>-52.972729231427998</v>
      </c>
      <c r="I17" s="65">
        <v>6077.3341</v>
      </c>
      <c r="J17" s="66">
        <v>0.8121273522911</v>
      </c>
      <c r="K17" s="65">
        <v>154211.37700000001</v>
      </c>
      <c r="L17" s="66">
        <v>9.6911924000812704</v>
      </c>
      <c r="M17" s="66">
        <v>-0.96059088364148404</v>
      </c>
      <c r="N17" s="65">
        <v>28888749.8193</v>
      </c>
      <c r="O17" s="65">
        <v>96920722.059</v>
      </c>
      <c r="P17" s="65">
        <v>14612</v>
      </c>
      <c r="Q17" s="65">
        <v>15369</v>
      </c>
      <c r="R17" s="66">
        <v>-4.9254993818725996</v>
      </c>
      <c r="S17" s="65">
        <v>51.212893156309903</v>
      </c>
      <c r="T17" s="65">
        <v>51.846377597761702</v>
      </c>
      <c r="U17" s="67">
        <v>-1.23696280840521</v>
      </c>
    </row>
    <row r="18" spans="1:21" ht="12" thickBot="1">
      <c r="A18" s="48"/>
      <c r="B18" s="50" t="s">
        <v>16</v>
      </c>
      <c r="C18" s="51"/>
      <c r="D18" s="65">
        <v>2338152.4240999999</v>
      </c>
      <c r="E18" s="65">
        <v>1980755.3473</v>
      </c>
      <c r="F18" s="66">
        <v>118.043474035659</v>
      </c>
      <c r="G18" s="65">
        <v>2843042.7516000001</v>
      </c>
      <c r="H18" s="66">
        <v>-17.7588018054199</v>
      </c>
      <c r="I18" s="65">
        <v>353042.83179999999</v>
      </c>
      <c r="J18" s="66">
        <v>15.099222281707901</v>
      </c>
      <c r="K18" s="65">
        <v>369458.28820000001</v>
      </c>
      <c r="L18" s="66">
        <v>12.995171739576501</v>
      </c>
      <c r="M18" s="66">
        <v>-4.4431149399776999E-2</v>
      </c>
      <c r="N18" s="65">
        <v>51437110.053499997</v>
      </c>
      <c r="O18" s="65">
        <v>219522506.09349999</v>
      </c>
      <c r="P18" s="65">
        <v>109534</v>
      </c>
      <c r="Q18" s="65">
        <v>113825</v>
      </c>
      <c r="R18" s="66">
        <v>-3.7698220953217598</v>
      </c>
      <c r="S18" s="65">
        <v>21.346362080267301</v>
      </c>
      <c r="T18" s="65">
        <v>22.644132438392301</v>
      </c>
      <c r="U18" s="67">
        <v>-6.0795856139094697</v>
      </c>
    </row>
    <row r="19" spans="1:21" ht="12" thickBot="1">
      <c r="A19" s="48"/>
      <c r="B19" s="50" t="s">
        <v>17</v>
      </c>
      <c r="C19" s="51"/>
      <c r="D19" s="65">
        <v>849957.71920000005</v>
      </c>
      <c r="E19" s="65">
        <v>631555.65060000005</v>
      </c>
      <c r="F19" s="66">
        <v>134.58160312436601</v>
      </c>
      <c r="G19" s="65">
        <v>1108590.2387000001</v>
      </c>
      <c r="H19" s="66">
        <v>-23.329857189008699</v>
      </c>
      <c r="I19" s="65">
        <v>107567.0053</v>
      </c>
      <c r="J19" s="66">
        <v>12.6555713149172</v>
      </c>
      <c r="K19" s="65">
        <v>175132.64720000001</v>
      </c>
      <c r="L19" s="66">
        <v>15.7977800170215</v>
      </c>
      <c r="M19" s="66">
        <v>-0.38579695436705502</v>
      </c>
      <c r="N19" s="65">
        <v>18424270.953499999</v>
      </c>
      <c r="O19" s="65">
        <v>60009651.590700001</v>
      </c>
      <c r="P19" s="65">
        <v>19799</v>
      </c>
      <c r="Q19" s="65">
        <v>19144</v>
      </c>
      <c r="R19" s="66">
        <v>3.4214375261178498</v>
      </c>
      <c r="S19" s="65">
        <v>42.929325683115302</v>
      </c>
      <c r="T19" s="65">
        <v>43.6081368783953</v>
      </c>
      <c r="U19" s="67">
        <v>-1.5812295778663901</v>
      </c>
    </row>
    <row r="20" spans="1:21" ht="12" thickBot="1">
      <c r="A20" s="48"/>
      <c r="B20" s="50" t="s">
        <v>18</v>
      </c>
      <c r="C20" s="51"/>
      <c r="D20" s="65">
        <v>793487.35770000005</v>
      </c>
      <c r="E20" s="65">
        <v>1086720.9981</v>
      </c>
      <c r="F20" s="66">
        <v>73.016658285550506</v>
      </c>
      <c r="G20" s="65">
        <v>855423.49140000006</v>
      </c>
      <c r="H20" s="66">
        <v>-7.2404059886915499</v>
      </c>
      <c r="I20" s="65">
        <v>86415.439899999998</v>
      </c>
      <c r="J20" s="66">
        <v>10.8905881185661</v>
      </c>
      <c r="K20" s="65">
        <v>92613.228600000002</v>
      </c>
      <c r="L20" s="66">
        <v>10.8265940240228</v>
      </c>
      <c r="M20" s="66">
        <v>-6.6921203306370997E-2</v>
      </c>
      <c r="N20" s="65">
        <v>14427211.224300001</v>
      </c>
      <c r="O20" s="65">
        <v>81264211.760900006</v>
      </c>
      <c r="P20" s="65">
        <v>36517</v>
      </c>
      <c r="Q20" s="65">
        <v>33977</v>
      </c>
      <c r="R20" s="66">
        <v>7.4756452894605196</v>
      </c>
      <c r="S20" s="65">
        <v>21.729259186132499</v>
      </c>
      <c r="T20" s="65">
        <v>22.3406031756777</v>
      </c>
      <c r="U20" s="67">
        <v>-2.8134598805620299</v>
      </c>
    </row>
    <row r="21" spans="1:21" ht="12" thickBot="1">
      <c r="A21" s="48"/>
      <c r="B21" s="50" t="s">
        <v>19</v>
      </c>
      <c r="C21" s="51"/>
      <c r="D21" s="65">
        <v>560128.48349999997</v>
      </c>
      <c r="E21" s="65">
        <v>324686.33230000001</v>
      </c>
      <c r="F21" s="66">
        <v>172.51372410171501</v>
      </c>
      <c r="G21" s="65">
        <v>657849.59100000001</v>
      </c>
      <c r="H21" s="66">
        <v>-14.854627689507801</v>
      </c>
      <c r="I21" s="65">
        <v>15960.1469</v>
      </c>
      <c r="J21" s="66">
        <v>2.8493724868751502</v>
      </c>
      <c r="K21" s="65">
        <v>113899.19869999999</v>
      </c>
      <c r="L21" s="66">
        <v>17.313866308993401</v>
      </c>
      <c r="M21" s="66">
        <v>-0.85987480963726903</v>
      </c>
      <c r="N21" s="65">
        <v>11267802.8166</v>
      </c>
      <c r="O21" s="65">
        <v>34800334.848099999</v>
      </c>
      <c r="P21" s="65">
        <v>44539</v>
      </c>
      <c r="Q21" s="65">
        <v>42716</v>
      </c>
      <c r="R21" s="66">
        <v>4.2677216967880902</v>
      </c>
      <c r="S21" s="65">
        <v>12.5761351512158</v>
      </c>
      <c r="T21" s="65">
        <v>12.771026432718401</v>
      </c>
      <c r="U21" s="67">
        <v>-1.5496913730590001</v>
      </c>
    </row>
    <row r="22" spans="1:21" ht="12" thickBot="1">
      <c r="A22" s="48"/>
      <c r="B22" s="50" t="s">
        <v>20</v>
      </c>
      <c r="C22" s="51"/>
      <c r="D22" s="65">
        <v>1353055.9716</v>
      </c>
      <c r="E22" s="65">
        <v>896855.43130000005</v>
      </c>
      <c r="F22" s="66">
        <v>150.866675316749</v>
      </c>
      <c r="G22" s="65">
        <v>1633872.7037</v>
      </c>
      <c r="H22" s="66">
        <v>-17.187185480488999</v>
      </c>
      <c r="I22" s="65">
        <v>167160.30220000001</v>
      </c>
      <c r="J22" s="66">
        <v>12.3542784414403</v>
      </c>
      <c r="K22" s="65">
        <v>252515.84729999999</v>
      </c>
      <c r="L22" s="66">
        <v>15.4550502452341</v>
      </c>
      <c r="M22" s="66">
        <v>-0.338020548067202</v>
      </c>
      <c r="N22" s="65">
        <v>34592137.019400001</v>
      </c>
      <c r="O22" s="65">
        <v>92401199.778300002</v>
      </c>
      <c r="P22" s="65">
        <v>79316</v>
      </c>
      <c r="Q22" s="65">
        <v>81798</v>
      </c>
      <c r="R22" s="66">
        <v>-3.0343040172131301</v>
      </c>
      <c r="S22" s="65">
        <v>17.059054561500801</v>
      </c>
      <c r="T22" s="65">
        <v>17.403823490794402</v>
      </c>
      <c r="U22" s="67">
        <v>-2.02103186932557</v>
      </c>
    </row>
    <row r="23" spans="1:21" ht="12" thickBot="1">
      <c r="A23" s="48"/>
      <c r="B23" s="50" t="s">
        <v>21</v>
      </c>
      <c r="C23" s="51"/>
      <c r="D23" s="65">
        <v>4624838.3245999999</v>
      </c>
      <c r="E23" s="65">
        <v>2661803.1151999999</v>
      </c>
      <c r="F23" s="66">
        <v>173.74832489263599</v>
      </c>
      <c r="G23" s="65">
        <v>2249275.0806</v>
      </c>
      <c r="H23" s="66">
        <v>105.614616215208</v>
      </c>
      <c r="I23" s="65">
        <v>493904.13419999997</v>
      </c>
      <c r="J23" s="66">
        <v>10.679381624496401</v>
      </c>
      <c r="K23" s="65">
        <v>403981.60920000001</v>
      </c>
      <c r="L23" s="66">
        <v>17.9605248235017</v>
      </c>
      <c r="M23" s="66">
        <v>0.22259064014837801</v>
      </c>
      <c r="N23" s="65">
        <v>42484111.659699999</v>
      </c>
      <c r="O23" s="65">
        <v>154557396.53799999</v>
      </c>
      <c r="P23" s="65">
        <v>132784</v>
      </c>
      <c r="Q23" s="65">
        <v>125292</v>
      </c>
      <c r="R23" s="66">
        <v>5.9796315806276601</v>
      </c>
      <c r="S23" s="65">
        <v>34.829786153452197</v>
      </c>
      <c r="T23" s="65">
        <v>35.067309963924302</v>
      </c>
      <c r="U23" s="67">
        <v>-0.68195598280612901</v>
      </c>
    </row>
    <row r="24" spans="1:21" ht="12" thickBot="1">
      <c r="A24" s="48"/>
      <c r="B24" s="50" t="s">
        <v>22</v>
      </c>
      <c r="C24" s="51"/>
      <c r="D24" s="65">
        <v>300402.26490000001</v>
      </c>
      <c r="E24" s="65">
        <v>261695.6562</v>
      </c>
      <c r="F24" s="66">
        <v>114.790695903037</v>
      </c>
      <c r="G24" s="65">
        <v>394031.08779999998</v>
      </c>
      <c r="H24" s="66">
        <v>-23.7617857572506</v>
      </c>
      <c r="I24" s="65">
        <v>54938.015899999999</v>
      </c>
      <c r="J24" s="66">
        <v>18.288149697635699</v>
      </c>
      <c r="K24" s="65">
        <v>73422.851800000004</v>
      </c>
      <c r="L24" s="66">
        <v>18.6337713122949</v>
      </c>
      <c r="M24" s="66">
        <v>-0.25175862074047101</v>
      </c>
      <c r="N24" s="65">
        <v>6194696.9052999998</v>
      </c>
      <c r="O24" s="65">
        <v>23451370.399999999</v>
      </c>
      <c r="P24" s="65">
        <v>30344</v>
      </c>
      <c r="Q24" s="65">
        <v>28137</v>
      </c>
      <c r="R24" s="66">
        <v>7.8437644382841203</v>
      </c>
      <c r="S24" s="65">
        <v>9.8998900902979194</v>
      </c>
      <c r="T24" s="65">
        <v>10.7016917759534</v>
      </c>
      <c r="U24" s="67">
        <v>-8.0990968419057001</v>
      </c>
    </row>
    <row r="25" spans="1:21" ht="12" thickBot="1">
      <c r="A25" s="48"/>
      <c r="B25" s="50" t="s">
        <v>23</v>
      </c>
      <c r="C25" s="51"/>
      <c r="D25" s="65">
        <v>261094.66450000001</v>
      </c>
      <c r="E25" s="65">
        <v>199171.37419999999</v>
      </c>
      <c r="F25" s="66">
        <v>131.09045692370401</v>
      </c>
      <c r="G25" s="65">
        <v>289496.71919999999</v>
      </c>
      <c r="H25" s="66">
        <v>-9.8108381948115699</v>
      </c>
      <c r="I25" s="65">
        <v>19273.673500000001</v>
      </c>
      <c r="J25" s="66">
        <v>7.3818718344587202</v>
      </c>
      <c r="K25" s="65">
        <v>37076.886500000001</v>
      </c>
      <c r="L25" s="66">
        <v>12.8073598217137</v>
      </c>
      <c r="M25" s="66">
        <v>-0.48017011892301198</v>
      </c>
      <c r="N25" s="65">
        <v>5905524.8197999997</v>
      </c>
      <c r="O25" s="65">
        <v>27371336.771499999</v>
      </c>
      <c r="P25" s="65">
        <v>17094</v>
      </c>
      <c r="Q25" s="65">
        <v>17086</v>
      </c>
      <c r="R25" s="66">
        <v>4.6821959499010003E-2</v>
      </c>
      <c r="S25" s="65">
        <v>15.2740531473031</v>
      </c>
      <c r="T25" s="65">
        <v>16.054088850520898</v>
      </c>
      <c r="U25" s="67">
        <v>-5.1069332789081798</v>
      </c>
    </row>
    <row r="26" spans="1:21" ht="12" thickBot="1">
      <c r="A26" s="48"/>
      <c r="B26" s="50" t="s">
        <v>24</v>
      </c>
      <c r="C26" s="51"/>
      <c r="D26" s="65">
        <v>494862.24530000001</v>
      </c>
      <c r="E26" s="65">
        <v>611310.93929999997</v>
      </c>
      <c r="F26" s="66">
        <v>80.950988030192406</v>
      </c>
      <c r="G26" s="65">
        <v>431654.17099999997</v>
      </c>
      <c r="H26" s="66">
        <v>14.643221019634201</v>
      </c>
      <c r="I26" s="65">
        <v>96493.043399999995</v>
      </c>
      <c r="J26" s="66">
        <v>19.498970535022998</v>
      </c>
      <c r="K26" s="65">
        <v>105465.83809999999</v>
      </c>
      <c r="L26" s="66">
        <v>24.432947759005899</v>
      </c>
      <c r="M26" s="66">
        <v>-8.5077735707104002E-2</v>
      </c>
      <c r="N26" s="65">
        <v>7558714.0392000005</v>
      </c>
      <c r="O26" s="65">
        <v>47232156.279799998</v>
      </c>
      <c r="P26" s="65">
        <v>39460</v>
      </c>
      <c r="Q26" s="65">
        <v>38088</v>
      </c>
      <c r="R26" s="66">
        <v>3.60218441503886</v>
      </c>
      <c r="S26" s="65">
        <v>12.5408577116067</v>
      </c>
      <c r="T26" s="65">
        <v>12.9337995667927</v>
      </c>
      <c r="U26" s="67">
        <v>-3.1332933059461401</v>
      </c>
    </row>
    <row r="27" spans="1:21" ht="12" thickBot="1">
      <c r="A27" s="48"/>
      <c r="B27" s="50" t="s">
        <v>25</v>
      </c>
      <c r="C27" s="51"/>
      <c r="D27" s="65">
        <v>280791.0773</v>
      </c>
      <c r="E27" s="65">
        <v>357940.84860000003</v>
      </c>
      <c r="F27" s="66">
        <v>78.446223279138806</v>
      </c>
      <c r="G27" s="65">
        <v>262218.66239999997</v>
      </c>
      <c r="H27" s="66">
        <v>7.0827967506251799</v>
      </c>
      <c r="I27" s="65">
        <v>82517.255300000004</v>
      </c>
      <c r="J27" s="66">
        <v>29.3874207447973</v>
      </c>
      <c r="K27" s="65">
        <v>76302.430900000007</v>
      </c>
      <c r="L27" s="66">
        <v>29.098779698450599</v>
      </c>
      <c r="M27" s="66">
        <v>8.1449887332488993E-2</v>
      </c>
      <c r="N27" s="65">
        <v>4366488.4676000001</v>
      </c>
      <c r="O27" s="65">
        <v>15516640.524499999</v>
      </c>
      <c r="P27" s="65">
        <v>37398</v>
      </c>
      <c r="Q27" s="65">
        <v>35702</v>
      </c>
      <c r="R27" s="66">
        <v>4.7504341493473703</v>
      </c>
      <c r="S27" s="65">
        <v>7.5081843226910499</v>
      </c>
      <c r="T27" s="65">
        <v>7.6686469161391502</v>
      </c>
      <c r="U27" s="67">
        <v>-2.1371690751271601</v>
      </c>
    </row>
    <row r="28" spans="1:21" ht="12" thickBot="1">
      <c r="A28" s="48"/>
      <c r="B28" s="50" t="s">
        <v>26</v>
      </c>
      <c r="C28" s="51"/>
      <c r="D28" s="65">
        <v>709164.87840000005</v>
      </c>
      <c r="E28" s="65">
        <v>1135755.7109000001</v>
      </c>
      <c r="F28" s="66">
        <v>62.439913054721998</v>
      </c>
      <c r="G28" s="65">
        <v>637007.65689999994</v>
      </c>
      <c r="H28" s="66">
        <v>11.327528125981001</v>
      </c>
      <c r="I28" s="65">
        <v>61591.076699999998</v>
      </c>
      <c r="J28" s="66">
        <v>8.6850150897151401</v>
      </c>
      <c r="K28" s="65">
        <v>52561.307699999998</v>
      </c>
      <c r="L28" s="66">
        <v>8.2512835019581701</v>
      </c>
      <c r="M28" s="66">
        <v>0.171794983708139</v>
      </c>
      <c r="N28" s="65">
        <v>11462314.8654</v>
      </c>
      <c r="O28" s="65">
        <v>62702959.062200002</v>
      </c>
      <c r="P28" s="65">
        <v>36179</v>
      </c>
      <c r="Q28" s="65">
        <v>32961</v>
      </c>
      <c r="R28" s="66">
        <v>9.7630533054215505</v>
      </c>
      <c r="S28" s="65">
        <v>19.6015610823959</v>
      </c>
      <c r="T28" s="65">
        <v>19.743066217651201</v>
      </c>
      <c r="U28" s="67">
        <v>-0.72190747798338795</v>
      </c>
    </row>
    <row r="29" spans="1:21" ht="12" thickBot="1">
      <c r="A29" s="48"/>
      <c r="B29" s="50" t="s">
        <v>27</v>
      </c>
      <c r="C29" s="51"/>
      <c r="D29" s="65">
        <v>686599.50659999996</v>
      </c>
      <c r="E29" s="65">
        <v>722108.58530000004</v>
      </c>
      <c r="F29" s="66">
        <v>95.082584610838296</v>
      </c>
      <c r="G29" s="65">
        <v>572430.7108</v>
      </c>
      <c r="H29" s="66">
        <v>19.944561611735299</v>
      </c>
      <c r="I29" s="65">
        <v>114184.8207</v>
      </c>
      <c r="J29" s="66">
        <v>16.630483943316001</v>
      </c>
      <c r="K29" s="65">
        <v>113795.8901</v>
      </c>
      <c r="L29" s="66">
        <v>19.8794173605684</v>
      </c>
      <c r="M29" s="66">
        <v>3.4177912722350001E-3</v>
      </c>
      <c r="N29" s="65">
        <v>12081354.734999999</v>
      </c>
      <c r="O29" s="65">
        <v>37081518.741300002</v>
      </c>
      <c r="P29" s="65">
        <v>87704</v>
      </c>
      <c r="Q29" s="65">
        <v>79572</v>
      </c>
      <c r="R29" s="66">
        <v>10.219675262655199</v>
      </c>
      <c r="S29" s="65">
        <v>7.82859968302472</v>
      </c>
      <c r="T29" s="65">
        <v>8.1525461858442707</v>
      </c>
      <c r="U29" s="67">
        <v>-4.1379878386422204</v>
      </c>
    </row>
    <row r="30" spans="1:21" ht="12" thickBot="1">
      <c r="A30" s="48"/>
      <c r="B30" s="50" t="s">
        <v>28</v>
      </c>
      <c r="C30" s="51"/>
      <c r="D30" s="65">
        <v>894953.16150000005</v>
      </c>
      <c r="E30" s="65">
        <v>1193572.1823</v>
      </c>
      <c r="F30" s="66">
        <v>74.9810673180599</v>
      </c>
      <c r="G30" s="65">
        <v>965658.53799999994</v>
      </c>
      <c r="H30" s="66">
        <v>-7.3219853310094303</v>
      </c>
      <c r="I30" s="65">
        <v>137416.6183</v>
      </c>
      <c r="J30" s="66">
        <v>15.354615661637601</v>
      </c>
      <c r="K30" s="65">
        <v>191910.4866</v>
      </c>
      <c r="L30" s="66">
        <v>19.873534903701099</v>
      </c>
      <c r="M30" s="66">
        <v>-0.28395461480738099</v>
      </c>
      <c r="N30" s="65">
        <v>15306336.892000001</v>
      </c>
      <c r="O30" s="65">
        <v>68483985.507599995</v>
      </c>
      <c r="P30" s="65">
        <v>54738</v>
      </c>
      <c r="Q30" s="65">
        <v>52126</v>
      </c>
      <c r="R30" s="66">
        <v>5.0109350420135801</v>
      </c>
      <c r="S30" s="65">
        <v>16.349759974788999</v>
      </c>
      <c r="T30" s="65">
        <v>17.124541900395201</v>
      </c>
      <c r="U30" s="67">
        <v>-4.7387969413673403</v>
      </c>
    </row>
    <row r="31" spans="1:21" ht="12" thickBot="1">
      <c r="A31" s="48"/>
      <c r="B31" s="50" t="s">
        <v>29</v>
      </c>
      <c r="C31" s="51"/>
      <c r="D31" s="65">
        <v>562585.36580000003</v>
      </c>
      <c r="E31" s="65">
        <v>875116.37280000001</v>
      </c>
      <c r="F31" s="66">
        <v>64.286920378368194</v>
      </c>
      <c r="G31" s="65">
        <v>296835.66700000002</v>
      </c>
      <c r="H31" s="66">
        <v>89.527549531303507</v>
      </c>
      <c r="I31" s="65">
        <v>57091.9611</v>
      </c>
      <c r="J31" s="66">
        <v>10.1481418768892</v>
      </c>
      <c r="K31" s="65">
        <v>26965.882399999999</v>
      </c>
      <c r="L31" s="66">
        <v>9.0844481973926694</v>
      </c>
      <c r="M31" s="66">
        <v>1.1171923934519601</v>
      </c>
      <c r="N31" s="65">
        <v>6725936.5011</v>
      </c>
      <c r="O31" s="65">
        <v>73846420.330799997</v>
      </c>
      <c r="P31" s="65">
        <v>22041</v>
      </c>
      <c r="Q31" s="65">
        <v>20520</v>
      </c>
      <c r="R31" s="66">
        <v>7.4122807017543897</v>
      </c>
      <c r="S31" s="65">
        <v>25.524493707182099</v>
      </c>
      <c r="T31" s="65">
        <v>25.9921089083821</v>
      </c>
      <c r="U31" s="67">
        <v>-1.8320253736058101</v>
      </c>
    </row>
    <row r="32" spans="1:21" ht="12" thickBot="1">
      <c r="A32" s="48"/>
      <c r="B32" s="50" t="s">
        <v>30</v>
      </c>
      <c r="C32" s="51"/>
      <c r="D32" s="65">
        <v>177264.39430000001</v>
      </c>
      <c r="E32" s="65">
        <v>199753.2047</v>
      </c>
      <c r="F32" s="66">
        <v>88.741702325239302</v>
      </c>
      <c r="G32" s="65">
        <v>149754.83979999999</v>
      </c>
      <c r="H32" s="66">
        <v>18.369726505493599</v>
      </c>
      <c r="I32" s="65">
        <v>46283.720999999998</v>
      </c>
      <c r="J32" s="66">
        <v>26.109993032029902</v>
      </c>
      <c r="K32" s="65">
        <v>41014.398099999999</v>
      </c>
      <c r="L32" s="66">
        <v>27.387694551157999</v>
      </c>
      <c r="M32" s="66">
        <v>0.12847495377483101</v>
      </c>
      <c r="N32" s="65">
        <v>3686316.9490999999</v>
      </c>
      <c r="O32" s="65">
        <v>9491520.2959000003</v>
      </c>
      <c r="P32" s="65">
        <v>30559</v>
      </c>
      <c r="Q32" s="65">
        <v>28899</v>
      </c>
      <c r="R32" s="66">
        <v>5.7441433959652501</v>
      </c>
      <c r="S32" s="65">
        <v>5.8007262770378603</v>
      </c>
      <c r="T32" s="65">
        <v>6.1151033219142503</v>
      </c>
      <c r="U32" s="67">
        <v>-5.4196152319900097</v>
      </c>
    </row>
    <row r="33" spans="1:21" ht="12" thickBot="1">
      <c r="A33" s="48"/>
      <c r="B33" s="50" t="s">
        <v>31</v>
      </c>
      <c r="C33" s="51"/>
      <c r="D33" s="65">
        <v>38.461799999999997</v>
      </c>
      <c r="E33" s="68"/>
      <c r="F33" s="68"/>
      <c r="G33" s="65">
        <v>180.52500000000001</v>
      </c>
      <c r="H33" s="66">
        <v>-78.694474449522204</v>
      </c>
      <c r="I33" s="65">
        <v>7.4888000000000003</v>
      </c>
      <c r="J33" s="66">
        <v>19.470747598916301</v>
      </c>
      <c r="K33" s="65">
        <v>36.251300000000001</v>
      </c>
      <c r="L33" s="66">
        <v>20.081041407007302</v>
      </c>
      <c r="M33" s="66">
        <v>-0.79341982218568696</v>
      </c>
      <c r="N33" s="65">
        <v>1716.1284000000001</v>
      </c>
      <c r="O33" s="65">
        <v>3345.0346</v>
      </c>
      <c r="P33" s="65">
        <v>8</v>
      </c>
      <c r="Q33" s="65">
        <v>9</v>
      </c>
      <c r="R33" s="66">
        <v>-11.1111111111111</v>
      </c>
      <c r="S33" s="65">
        <v>4.8077249999999996</v>
      </c>
      <c r="T33" s="65">
        <v>4.2735444444444397</v>
      </c>
      <c r="U33" s="67">
        <v>11.1108800015715</v>
      </c>
    </row>
    <row r="34" spans="1:21" ht="12" thickBot="1">
      <c r="A34" s="48"/>
      <c r="B34" s="50" t="s">
        <v>36</v>
      </c>
      <c r="C34" s="51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5">
        <v>3</v>
      </c>
      <c r="O34" s="65">
        <v>3</v>
      </c>
      <c r="P34" s="68"/>
      <c r="Q34" s="68"/>
      <c r="R34" s="68"/>
      <c r="S34" s="68"/>
      <c r="T34" s="68"/>
      <c r="U34" s="69"/>
    </row>
    <row r="35" spans="1:21" ht="12" thickBot="1">
      <c r="A35" s="48"/>
      <c r="B35" s="50" t="s">
        <v>32</v>
      </c>
      <c r="C35" s="51"/>
      <c r="D35" s="65">
        <v>104643.5698</v>
      </c>
      <c r="E35" s="65">
        <v>118265.6587</v>
      </c>
      <c r="F35" s="66">
        <v>88.481788331679098</v>
      </c>
      <c r="G35" s="65">
        <v>110340.26420000001</v>
      </c>
      <c r="H35" s="66">
        <v>-5.1628428129139596</v>
      </c>
      <c r="I35" s="65">
        <v>9603.9028999999991</v>
      </c>
      <c r="J35" s="66">
        <v>9.1777286634577298</v>
      </c>
      <c r="K35" s="65">
        <v>18940.695899999999</v>
      </c>
      <c r="L35" s="66">
        <v>17.165715559343401</v>
      </c>
      <c r="M35" s="66">
        <v>-0.492948783365452</v>
      </c>
      <c r="N35" s="65">
        <v>2222862.1549999998</v>
      </c>
      <c r="O35" s="65">
        <v>16065586.480599999</v>
      </c>
      <c r="P35" s="65">
        <v>6913</v>
      </c>
      <c r="Q35" s="65">
        <v>6557</v>
      </c>
      <c r="R35" s="66">
        <v>5.4293121854506596</v>
      </c>
      <c r="S35" s="65">
        <v>15.1372153623608</v>
      </c>
      <c r="T35" s="65">
        <v>16.003451303950001</v>
      </c>
      <c r="U35" s="67">
        <v>-5.7225580851754998</v>
      </c>
    </row>
    <row r="36" spans="1:21" ht="12" thickBot="1">
      <c r="A36" s="48"/>
      <c r="B36" s="50" t="s">
        <v>37</v>
      </c>
      <c r="C36" s="51"/>
      <c r="D36" s="68"/>
      <c r="E36" s="65">
        <v>461118.38770000002</v>
      </c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48"/>
      <c r="B37" s="50" t="s">
        <v>38</v>
      </c>
      <c r="C37" s="51"/>
      <c r="D37" s="68"/>
      <c r="E37" s="65">
        <v>72268.300099999993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customHeight="1" thickBot="1">
      <c r="A38" s="48"/>
      <c r="B38" s="50" t="s">
        <v>39</v>
      </c>
      <c r="C38" s="51"/>
      <c r="D38" s="68"/>
      <c r="E38" s="65">
        <v>203171.18239999999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>
      <c r="A39" s="48"/>
      <c r="B39" s="50" t="s">
        <v>33</v>
      </c>
      <c r="C39" s="51"/>
      <c r="D39" s="65">
        <v>472575.21299999999</v>
      </c>
      <c r="E39" s="65">
        <v>450241.11180000001</v>
      </c>
      <c r="F39" s="66">
        <v>104.960475757247</v>
      </c>
      <c r="G39" s="65">
        <v>585597.37829999998</v>
      </c>
      <c r="H39" s="66">
        <v>-19.3003195519941</v>
      </c>
      <c r="I39" s="65">
        <v>30219.792099999999</v>
      </c>
      <c r="J39" s="66">
        <v>6.3947052804904496</v>
      </c>
      <c r="K39" s="65">
        <v>33385.733500000002</v>
      </c>
      <c r="L39" s="66">
        <v>5.7011412170114903</v>
      </c>
      <c r="M39" s="66">
        <v>-9.4829170070502997E-2</v>
      </c>
      <c r="N39" s="65">
        <v>6602317.5225999998</v>
      </c>
      <c r="O39" s="65">
        <v>19149498.870499998</v>
      </c>
      <c r="P39" s="65">
        <v>680</v>
      </c>
      <c r="Q39" s="65">
        <v>707</v>
      </c>
      <c r="R39" s="66">
        <v>-3.8189533239038198</v>
      </c>
      <c r="S39" s="65">
        <v>694.96354852941204</v>
      </c>
      <c r="T39" s="65">
        <v>712.31397920792097</v>
      </c>
      <c r="U39" s="67">
        <v>-2.4965957876817702</v>
      </c>
    </row>
    <row r="40" spans="1:21" ht="12" thickBot="1">
      <c r="A40" s="48"/>
      <c r="B40" s="50" t="s">
        <v>34</v>
      </c>
      <c r="C40" s="51"/>
      <c r="D40" s="65">
        <v>772000.6666</v>
      </c>
      <c r="E40" s="65">
        <v>374038.62089999998</v>
      </c>
      <c r="F40" s="66">
        <v>206.39597717006799</v>
      </c>
      <c r="G40" s="65">
        <v>661379.34140000003</v>
      </c>
      <c r="H40" s="66">
        <v>16.7258513043117</v>
      </c>
      <c r="I40" s="65">
        <v>51976.091</v>
      </c>
      <c r="J40" s="66">
        <v>6.73264846116132</v>
      </c>
      <c r="K40" s="65">
        <v>61059.014199999998</v>
      </c>
      <c r="L40" s="66">
        <v>9.2320715779768694</v>
      </c>
      <c r="M40" s="66">
        <v>-0.148756466494017</v>
      </c>
      <c r="N40" s="65">
        <v>10620915.485400001</v>
      </c>
      <c r="O40" s="65">
        <v>41209491.771700002</v>
      </c>
      <c r="P40" s="65">
        <v>4254</v>
      </c>
      <c r="Q40" s="65">
        <v>4105</v>
      </c>
      <c r="R40" s="66">
        <v>3.6297198538367801</v>
      </c>
      <c r="S40" s="65">
        <v>181.476414339445</v>
      </c>
      <c r="T40" s="65">
        <v>190.27134706455499</v>
      </c>
      <c r="U40" s="67">
        <v>-4.8463227340714203</v>
      </c>
    </row>
    <row r="41" spans="1:21" ht="12" thickBot="1">
      <c r="A41" s="48"/>
      <c r="B41" s="50" t="s">
        <v>40</v>
      </c>
      <c r="C41" s="51"/>
      <c r="D41" s="68"/>
      <c r="E41" s="65">
        <v>174263.04569999999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48"/>
      <c r="B42" s="50" t="s">
        <v>41</v>
      </c>
      <c r="C42" s="51"/>
      <c r="D42" s="68"/>
      <c r="E42" s="65">
        <v>64829.358699999997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>
      <c r="A43" s="49"/>
      <c r="B43" s="50" t="s">
        <v>35</v>
      </c>
      <c r="C43" s="51"/>
      <c r="D43" s="70">
        <v>44441.1901</v>
      </c>
      <c r="E43" s="70">
        <v>0</v>
      </c>
      <c r="F43" s="71"/>
      <c r="G43" s="70">
        <v>133780.856</v>
      </c>
      <c r="H43" s="72">
        <v>-66.7806056645354</v>
      </c>
      <c r="I43" s="70">
        <v>5140.7871999999998</v>
      </c>
      <c r="J43" s="72">
        <v>11.5676182128165</v>
      </c>
      <c r="K43" s="70">
        <v>17001.725399999999</v>
      </c>
      <c r="L43" s="72">
        <v>12.7086385214937</v>
      </c>
      <c r="M43" s="72">
        <v>-0.69763144157121804</v>
      </c>
      <c r="N43" s="70">
        <v>815118.20220000006</v>
      </c>
      <c r="O43" s="70">
        <v>3149510.1880999999</v>
      </c>
      <c r="P43" s="70">
        <v>63</v>
      </c>
      <c r="Q43" s="70">
        <v>49</v>
      </c>
      <c r="R43" s="72">
        <v>28.571428571428601</v>
      </c>
      <c r="S43" s="70">
        <v>705.41571587301598</v>
      </c>
      <c r="T43" s="70">
        <v>669.08616734693896</v>
      </c>
      <c r="U43" s="73">
        <v>5.1500906073684503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6:C26"/>
    <mergeCell ref="B27:C27"/>
    <mergeCell ref="B28:C28"/>
    <mergeCell ref="B29:C29"/>
    <mergeCell ref="B30:C30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97868</v>
      </c>
      <c r="D2" s="32">
        <v>1185796.45735812</v>
      </c>
      <c r="E2" s="32">
        <v>1138626.0925008501</v>
      </c>
      <c r="F2" s="32">
        <v>47170.364857264998</v>
      </c>
      <c r="G2" s="32">
        <v>1138626.0925008501</v>
      </c>
      <c r="H2" s="32">
        <v>3.9779478648770399E-2</v>
      </c>
    </row>
    <row r="3" spans="1:8" ht="14.25">
      <c r="A3" s="32">
        <v>2</v>
      </c>
      <c r="B3" s="33">
        <v>13</v>
      </c>
      <c r="C3" s="32">
        <v>50184.51</v>
      </c>
      <c r="D3" s="32">
        <v>380203.90143701702</v>
      </c>
      <c r="E3" s="32">
        <v>300916.40497743001</v>
      </c>
      <c r="F3" s="32">
        <v>79287.496459586997</v>
      </c>
      <c r="G3" s="32">
        <v>300916.40497743001</v>
      </c>
      <c r="H3" s="32">
        <v>0.20853940782804301</v>
      </c>
    </row>
    <row r="4" spans="1:8" ht="14.25">
      <c r="A4" s="32">
        <v>3</v>
      </c>
      <c r="B4" s="33">
        <v>14</v>
      </c>
      <c r="C4" s="32">
        <v>155223</v>
      </c>
      <c r="D4" s="32">
        <v>254525.30304700899</v>
      </c>
      <c r="E4" s="32">
        <v>192443.30110085499</v>
      </c>
      <c r="F4" s="32">
        <v>62082.001946153803</v>
      </c>
      <c r="G4" s="32">
        <v>192443.30110085499</v>
      </c>
      <c r="H4" s="32">
        <v>0.24391288882853401</v>
      </c>
    </row>
    <row r="5" spans="1:8" ht="14.25">
      <c r="A5" s="32">
        <v>4</v>
      </c>
      <c r="B5" s="33">
        <v>15</v>
      </c>
      <c r="C5" s="32">
        <v>7718</v>
      </c>
      <c r="D5" s="32">
        <v>127646.337498291</v>
      </c>
      <c r="E5" s="32">
        <v>101985.479695726</v>
      </c>
      <c r="F5" s="32">
        <v>25660.8578025641</v>
      </c>
      <c r="G5" s="32">
        <v>101985.479695726</v>
      </c>
      <c r="H5" s="32">
        <v>0.201030897599453</v>
      </c>
    </row>
    <row r="6" spans="1:8" ht="14.25">
      <c r="A6" s="32">
        <v>5</v>
      </c>
      <c r="B6" s="33">
        <v>16</v>
      </c>
      <c r="C6" s="32">
        <v>6965</v>
      </c>
      <c r="D6" s="32">
        <v>445132.88925128197</v>
      </c>
      <c r="E6" s="32">
        <v>418771.539624786</v>
      </c>
      <c r="F6" s="32">
        <v>26361.349626495699</v>
      </c>
      <c r="G6" s="32">
        <v>418771.539624786</v>
      </c>
      <c r="H6" s="32">
        <v>5.9221302813269497E-2</v>
      </c>
    </row>
    <row r="7" spans="1:8" ht="14.25">
      <c r="A7" s="32">
        <v>6</v>
      </c>
      <c r="B7" s="33">
        <v>17</v>
      </c>
      <c r="C7" s="32">
        <v>41939</v>
      </c>
      <c r="D7" s="32">
        <v>698668.45812478603</v>
      </c>
      <c r="E7" s="32">
        <v>610152.28187350405</v>
      </c>
      <c r="F7" s="32">
        <v>88516.176251282101</v>
      </c>
      <c r="G7" s="32">
        <v>610152.28187350405</v>
      </c>
      <c r="H7" s="32">
        <v>0.126692675505715</v>
      </c>
    </row>
    <row r="8" spans="1:8" ht="14.25">
      <c r="A8" s="32">
        <v>7</v>
      </c>
      <c r="B8" s="33">
        <v>18</v>
      </c>
      <c r="C8" s="32">
        <v>96966</v>
      </c>
      <c r="D8" s="32">
        <v>211330.75941623899</v>
      </c>
      <c r="E8" s="32">
        <v>197735.034090598</v>
      </c>
      <c r="F8" s="32">
        <v>13595.725325641</v>
      </c>
      <c r="G8" s="32">
        <v>197735.034090598</v>
      </c>
      <c r="H8" s="32">
        <v>6.4333868686208301E-2</v>
      </c>
    </row>
    <row r="9" spans="1:8" ht="14.25">
      <c r="A9" s="32">
        <v>8</v>
      </c>
      <c r="B9" s="33">
        <v>19</v>
      </c>
      <c r="C9" s="32">
        <v>24000</v>
      </c>
      <c r="D9" s="32">
        <v>182972.002644444</v>
      </c>
      <c r="E9" s="32">
        <v>179954.091094017</v>
      </c>
      <c r="F9" s="32">
        <v>3017.91155042735</v>
      </c>
      <c r="G9" s="32">
        <v>179954.091094017</v>
      </c>
      <c r="H9" s="32">
        <v>1.6493843357509901E-2</v>
      </c>
    </row>
    <row r="10" spans="1:8" ht="14.25">
      <c r="A10" s="32">
        <v>9</v>
      </c>
      <c r="B10" s="33">
        <v>21</v>
      </c>
      <c r="C10" s="32">
        <v>261153</v>
      </c>
      <c r="D10" s="32">
        <v>975637.48690000002</v>
      </c>
      <c r="E10" s="32">
        <v>952256.44579999999</v>
      </c>
      <c r="F10" s="32">
        <v>23381.041099999999</v>
      </c>
      <c r="G10" s="32">
        <v>952256.44579999999</v>
      </c>
      <c r="H10" s="32">
        <v>2.3964885947844398E-2</v>
      </c>
    </row>
    <row r="11" spans="1:8" ht="14.25">
      <c r="A11" s="32">
        <v>10</v>
      </c>
      <c r="B11" s="33">
        <v>22</v>
      </c>
      <c r="C11" s="32">
        <v>35608</v>
      </c>
      <c r="D11" s="32">
        <v>748322.970886325</v>
      </c>
      <c r="E11" s="32">
        <v>742245.46093504305</v>
      </c>
      <c r="F11" s="32">
        <v>6077.5099512820498</v>
      </c>
      <c r="G11" s="32">
        <v>742245.46093504305</v>
      </c>
      <c r="H11" s="32">
        <v>8.1215066057423804E-3</v>
      </c>
    </row>
    <row r="12" spans="1:8" ht="14.25">
      <c r="A12" s="32">
        <v>11</v>
      </c>
      <c r="B12" s="33">
        <v>23</v>
      </c>
      <c r="C12" s="32">
        <v>260470.74400000001</v>
      </c>
      <c r="D12" s="32">
        <v>2338152.7004316198</v>
      </c>
      <c r="E12" s="32">
        <v>1985109.5914034201</v>
      </c>
      <c r="F12" s="32">
        <v>353043.10902820498</v>
      </c>
      <c r="G12" s="32">
        <v>1985109.5914034201</v>
      </c>
      <c r="H12" s="32">
        <v>0.150992323539448</v>
      </c>
    </row>
    <row r="13" spans="1:8" ht="14.25">
      <c r="A13" s="32">
        <v>12</v>
      </c>
      <c r="B13" s="33">
        <v>24</v>
      </c>
      <c r="C13" s="32">
        <v>34294.644</v>
      </c>
      <c r="D13" s="32">
        <v>849957.61683931598</v>
      </c>
      <c r="E13" s="32">
        <v>742390.71359914495</v>
      </c>
      <c r="F13" s="32">
        <v>107566.903240171</v>
      </c>
      <c r="G13" s="32">
        <v>742390.71359914495</v>
      </c>
      <c r="H13" s="32">
        <v>0.12655560831394499</v>
      </c>
    </row>
    <row r="14" spans="1:8" ht="14.25">
      <c r="A14" s="32">
        <v>13</v>
      </c>
      <c r="B14" s="33">
        <v>25</v>
      </c>
      <c r="C14" s="32">
        <v>74289</v>
      </c>
      <c r="D14" s="32">
        <v>793487.42599999998</v>
      </c>
      <c r="E14" s="32">
        <v>707071.91780000005</v>
      </c>
      <c r="F14" s="32">
        <v>86415.508199999997</v>
      </c>
      <c r="G14" s="32">
        <v>707071.91780000005</v>
      </c>
      <c r="H14" s="32">
        <v>0.108905957887227</v>
      </c>
    </row>
    <row r="15" spans="1:8" ht="14.25">
      <c r="A15" s="32">
        <v>14</v>
      </c>
      <c r="B15" s="33">
        <v>26</v>
      </c>
      <c r="C15" s="32">
        <v>102983</v>
      </c>
      <c r="D15" s="32">
        <v>560128.37524039799</v>
      </c>
      <c r="E15" s="32">
        <v>544168.33645529801</v>
      </c>
      <c r="F15" s="32">
        <v>15960.038785099499</v>
      </c>
      <c r="G15" s="32">
        <v>544168.33645529801</v>
      </c>
      <c r="H15" s="32">
        <v>2.84935373578417E-2</v>
      </c>
    </row>
    <row r="16" spans="1:8" ht="14.25">
      <c r="A16" s="32">
        <v>15</v>
      </c>
      <c r="B16" s="33">
        <v>27</v>
      </c>
      <c r="C16" s="32">
        <v>190294.58600000001</v>
      </c>
      <c r="D16" s="32">
        <v>1353056.1777999999</v>
      </c>
      <c r="E16" s="32">
        <v>1185895.6701</v>
      </c>
      <c r="F16" s="32">
        <v>167160.50769999999</v>
      </c>
      <c r="G16" s="32">
        <v>1185895.6701</v>
      </c>
      <c r="H16" s="32">
        <v>0.123542917465404</v>
      </c>
    </row>
    <row r="17" spans="1:8" ht="14.25">
      <c r="A17" s="32">
        <v>16</v>
      </c>
      <c r="B17" s="33">
        <v>29</v>
      </c>
      <c r="C17" s="32">
        <v>381746</v>
      </c>
      <c r="D17" s="32">
        <v>4624840.47659487</v>
      </c>
      <c r="E17" s="32">
        <v>4130934.2893350399</v>
      </c>
      <c r="F17" s="32">
        <v>493906.18725982902</v>
      </c>
      <c r="G17" s="32">
        <v>4130934.2893350399</v>
      </c>
      <c r="H17" s="32">
        <v>0.106794210472634</v>
      </c>
    </row>
    <row r="18" spans="1:8" ht="14.25">
      <c r="A18" s="32">
        <v>17</v>
      </c>
      <c r="B18" s="33">
        <v>31</v>
      </c>
      <c r="C18" s="32">
        <v>46559.508999999998</v>
      </c>
      <c r="D18" s="32">
        <v>300402.23870924301</v>
      </c>
      <c r="E18" s="32">
        <v>245464.23279140401</v>
      </c>
      <c r="F18" s="32">
        <v>54938.005917839</v>
      </c>
      <c r="G18" s="32">
        <v>245464.23279140401</v>
      </c>
      <c r="H18" s="32">
        <v>0.18288147969167801</v>
      </c>
    </row>
    <row r="19" spans="1:8" ht="14.25">
      <c r="A19" s="32">
        <v>18</v>
      </c>
      <c r="B19" s="33">
        <v>32</v>
      </c>
      <c r="C19" s="32">
        <v>16600.384999999998</v>
      </c>
      <c r="D19" s="32">
        <v>261094.65862725201</v>
      </c>
      <c r="E19" s="32">
        <v>241820.996229696</v>
      </c>
      <c r="F19" s="32">
        <v>19273.6623975566</v>
      </c>
      <c r="G19" s="32">
        <v>241820.996229696</v>
      </c>
      <c r="H19" s="32">
        <v>7.3818677482300907E-2</v>
      </c>
    </row>
    <row r="20" spans="1:8" ht="14.25">
      <c r="A20" s="32">
        <v>19</v>
      </c>
      <c r="B20" s="33">
        <v>33</v>
      </c>
      <c r="C20" s="32">
        <v>37762.285000000003</v>
      </c>
      <c r="D20" s="32">
        <v>494862.25123680499</v>
      </c>
      <c r="E20" s="32">
        <v>398369.26791929401</v>
      </c>
      <c r="F20" s="32">
        <v>96492.983317511302</v>
      </c>
      <c r="G20" s="32">
        <v>398369.26791929401</v>
      </c>
      <c r="H20" s="32">
        <v>0.19498958159840901</v>
      </c>
    </row>
    <row r="21" spans="1:8" ht="14.25">
      <c r="A21" s="32">
        <v>20</v>
      </c>
      <c r="B21" s="33">
        <v>34</v>
      </c>
      <c r="C21" s="32">
        <v>48187.928999999996</v>
      </c>
      <c r="D21" s="32">
        <v>280791.05894943699</v>
      </c>
      <c r="E21" s="32">
        <v>198273.82421911499</v>
      </c>
      <c r="F21" s="32">
        <v>82517.234730321798</v>
      </c>
      <c r="G21" s="32">
        <v>198273.82421911499</v>
      </c>
      <c r="H21" s="32">
        <v>0.29387415339738798</v>
      </c>
    </row>
    <row r="22" spans="1:8" ht="14.25">
      <c r="A22" s="32">
        <v>21</v>
      </c>
      <c r="B22" s="33">
        <v>35</v>
      </c>
      <c r="C22" s="32">
        <v>30479.258999999998</v>
      </c>
      <c r="D22" s="32">
        <v>709164.87859026506</v>
      </c>
      <c r="E22" s="32">
        <v>647573.810107428</v>
      </c>
      <c r="F22" s="32">
        <v>61591.068482837502</v>
      </c>
      <c r="G22" s="32">
        <v>647573.810107428</v>
      </c>
      <c r="H22" s="32">
        <v>8.6850139286752601E-2</v>
      </c>
    </row>
    <row r="23" spans="1:8" ht="14.25">
      <c r="A23" s="32">
        <v>22</v>
      </c>
      <c r="B23" s="33">
        <v>36</v>
      </c>
      <c r="C23" s="32">
        <v>132138.97399999999</v>
      </c>
      <c r="D23" s="32">
        <v>686599.50586106197</v>
      </c>
      <c r="E23" s="32">
        <v>572414.66311262897</v>
      </c>
      <c r="F23" s="32">
        <v>114184.842748433</v>
      </c>
      <c r="G23" s="32">
        <v>572414.66311262897</v>
      </c>
      <c r="H23" s="32">
        <v>0.166304871724651</v>
      </c>
    </row>
    <row r="24" spans="1:8" ht="14.25">
      <c r="A24" s="32">
        <v>23</v>
      </c>
      <c r="B24" s="33">
        <v>37</v>
      </c>
      <c r="C24" s="32">
        <v>81690.396999999997</v>
      </c>
      <c r="D24" s="32">
        <v>894953.16776902694</v>
      </c>
      <c r="E24" s="32">
        <v>757536.56106155703</v>
      </c>
      <c r="F24" s="32">
        <v>137416.60670746901</v>
      </c>
      <c r="G24" s="32">
        <v>757536.56106155703</v>
      </c>
      <c r="H24" s="32">
        <v>0.15354614258758001</v>
      </c>
    </row>
    <row r="25" spans="1:8" ht="14.25">
      <c r="A25" s="32">
        <v>24</v>
      </c>
      <c r="B25" s="33">
        <v>38</v>
      </c>
      <c r="C25" s="32">
        <v>103484.315</v>
      </c>
      <c r="D25" s="32">
        <v>562585.37547522096</v>
      </c>
      <c r="E25" s="32">
        <v>505493.39971769898</v>
      </c>
      <c r="F25" s="32">
        <v>57091.975757522101</v>
      </c>
      <c r="G25" s="32">
        <v>505493.39971769898</v>
      </c>
      <c r="H25" s="32">
        <v>0.101481443077499</v>
      </c>
    </row>
    <row r="26" spans="1:8" ht="14.25">
      <c r="A26" s="32">
        <v>25</v>
      </c>
      <c r="B26" s="33">
        <v>39</v>
      </c>
      <c r="C26" s="32">
        <v>105166.7</v>
      </c>
      <c r="D26" s="32">
        <v>177264.35288849601</v>
      </c>
      <c r="E26" s="32">
        <v>130980.665185373</v>
      </c>
      <c r="F26" s="32">
        <v>46283.687703122203</v>
      </c>
      <c r="G26" s="32">
        <v>130980.665185373</v>
      </c>
      <c r="H26" s="32">
        <v>0.261099803479586</v>
      </c>
    </row>
    <row r="27" spans="1:8" ht="14.25">
      <c r="A27" s="32">
        <v>26</v>
      </c>
      <c r="B27" s="33">
        <v>40</v>
      </c>
      <c r="C27" s="32">
        <v>10</v>
      </c>
      <c r="D27" s="32">
        <v>38.461599999999997</v>
      </c>
      <c r="E27" s="32">
        <v>30.972999999999999</v>
      </c>
      <c r="F27" s="32">
        <v>7.4885999999999999</v>
      </c>
      <c r="G27" s="32">
        <v>30.972999999999999</v>
      </c>
      <c r="H27" s="32">
        <v>0.194703288474738</v>
      </c>
    </row>
    <row r="28" spans="1:8" ht="14.25">
      <c r="A28" s="32">
        <v>27</v>
      </c>
      <c r="B28" s="33">
        <v>42</v>
      </c>
      <c r="C28" s="32">
        <v>5537.4359999999997</v>
      </c>
      <c r="D28" s="32">
        <v>104643.5689</v>
      </c>
      <c r="E28" s="32">
        <v>95039.664699999994</v>
      </c>
      <c r="F28" s="32">
        <v>9603.9042000000009</v>
      </c>
      <c r="G28" s="32">
        <v>95039.664699999994</v>
      </c>
      <c r="H28" s="32">
        <v>9.1777299847042998E-2</v>
      </c>
    </row>
    <row r="29" spans="1:8" ht="14.25">
      <c r="A29" s="32">
        <v>28</v>
      </c>
      <c r="B29" s="33">
        <v>75</v>
      </c>
      <c r="C29" s="32">
        <v>718</v>
      </c>
      <c r="D29" s="32">
        <v>472575.21367521398</v>
      </c>
      <c r="E29" s="32">
        <v>442355.41991453001</v>
      </c>
      <c r="F29" s="32">
        <v>30219.793760683799</v>
      </c>
      <c r="G29" s="32">
        <v>442355.41991453001</v>
      </c>
      <c r="H29" s="32">
        <v>6.3947056227652496E-2</v>
      </c>
    </row>
    <row r="30" spans="1:8" ht="14.25">
      <c r="A30" s="32">
        <v>29</v>
      </c>
      <c r="B30" s="33">
        <v>76</v>
      </c>
      <c r="C30" s="32">
        <v>4880</v>
      </c>
      <c r="D30" s="32">
        <v>772000.65651452995</v>
      </c>
      <c r="E30" s="32">
        <v>720024.57321880304</v>
      </c>
      <c r="F30" s="32">
        <v>51976.083295726501</v>
      </c>
      <c r="G30" s="32">
        <v>720024.57321880304</v>
      </c>
      <c r="H30" s="32">
        <v>6.7326475511550604E-2</v>
      </c>
    </row>
    <row r="31" spans="1:8" ht="14.25">
      <c r="A31" s="32">
        <v>30</v>
      </c>
      <c r="B31" s="33">
        <v>99</v>
      </c>
      <c r="C31" s="32">
        <v>67</v>
      </c>
      <c r="D31" s="32">
        <v>44441.189849481903</v>
      </c>
      <c r="E31" s="32">
        <v>39300.4039180092</v>
      </c>
      <c r="F31" s="32">
        <v>5140.7859314726602</v>
      </c>
      <c r="G31" s="32">
        <v>39300.4039180092</v>
      </c>
      <c r="H31" s="32">
        <v>0.115676154236284</v>
      </c>
    </row>
    <row r="32" spans="1:8" ht="14.25">
      <c r="A32" s="32">
        <v>31</v>
      </c>
      <c r="B32" s="33">
        <v>99</v>
      </c>
      <c r="C32" s="32">
        <v>93</v>
      </c>
      <c r="D32" s="32">
        <v>130054.920127071</v>
      </c>
      <c r="E32" s="32">
        <v>118360.932455941</v>
      </c>
      <c r="F32" s="32">
        <v>11693.9876711293</v>
      </c>
      <c r="G32" s="32">
        <v>118360.932455941</v>
      </c>
      <c r="H32" s="32">
        <v>8.9915765275958903E-2</v>
      </c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2014-02-17T00:49:56Z</dcterms:modified>
</cp:coreProperties>
</file>