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<sst xmlns="http://schemas.openxmlformats.org/spreadsheetml/2006/main" count="114" uniqueCount="71">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</sst>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7" t="s">
        <v>5</v>
      </c>
      <c r="B3" s="37"/>
      <c r="C3" s="37"/>
      <c r="D3" s="37"/>
      <c r="E3" s="15">
        <f>RA!D7</f>
        <v>16600143.9356</v>
      </c>
      <c r="F3" s="25">
        <f>RA!I7</f>
        <v>1413800.0671999999</v>
      </c>
      <c r="G3" s="16">
        <f>E3-F3</f>
        <v>15186343.8684</v>
      </c>
      <c r="H3" s="27">
        <f>RA!J7</f>
        <v>8.5167940271169602</v>
      </c>
      <c r="I3" s="20">
        <f>SUM(I4:I39)</f>
        <v>16600147.510751516</v>
      </c>
      <c r="J3" s="21">
        <f>SUM(J4:J39)</f>
        <v>15186344.067471374</v>
      </c>
      <c r="K3" s="22">
        <f>E3-I3</f>
        <v>-3.5751515161246061</v>
      </c>
      <c r="L3" s="22">
        <f>G3-J3</f>
        <v>-0.19907137379050255</v>
      </c>
    </row>
    <row r="4" spans="1:12" x14ac:dyDescent="0.15">
      <c r="A4" s="38">
        <f>RA!A8</f>
        <v>41705</v>
      </c>
      <c r="B4" s="12">
        <v>12</v>
      </c>
      <c r="C4" s="35" t="s">
        <v>6</v>
      </c>
      <c r="D4" s="35"/>
      <c r="E4" s="15">
        <f>VLOOKUP(C4,RA!B8:D39,3,0)</f>
        <v>637780.17429999996</v>
      </c>
      <c r="F4" s="25">
        <f>VLOOKUP(C4,RA!B8:I43,8,0)</f>
        <v>-68243.668999999994</v>
      </c>
      <c r="G4" s="16">
        <f t="shared" ref="G4:G39" si="0">E4-F4</f>
        <v>706023.84329999995</v>
      </c>
      <c r="H4" s="27">
        <f>RA!J8</f>
        <v>-10.700186639526899</v>
      </c>
      <c r="I4" s="20">
        <f>VLOOKUP(B4,RMS!B:D,3,FALSE)</f>
        <v>637780.819491453</v>
      </c>
      <c r="J4" s="21">
        <f>VLOOKUP(B4,RMS!B:E,4,FALSE)</f>
        <v>706023.84746752097</v>
      </c>
      <c r="K4" s="22">
        <f t="shared" ref="K4:K39" si="1">E4-I4</f>
        <v>-0.64519145304802805</v>
      </c>
      <c r="L4" s="22">
        <f t="shared" ref="L4:L39" si="2">G4-J4</f>
        <v>-4.1675210231915116E-3</v>
      </c>
    </row>
    <row r="5" spans="1:12" x14ac:dyDescent="0.15">
      <c r="A5" s="38"/>
      <c r="B5" s="12">
        <v>13</v>
      </c>
      <c r="C5" s="35" t="s">
        <v>7</v>
      </c>
      <c r="D5" s="35"/>
      <c r="E5" s="15">
        <f>VLOOKUP(C5,RA!B8:D40,3,0)</f>
        <v>112518.40700000001</v>
      </c>
      <c r="F5" s="25">
        <f>VLOOKUP(C5,RA!B9:I44,8,0)</f>
        <v>23463.282500000001</v>
      </c>
      <c r="G5" s="16">
        <f t="shared" si="0"/>
        <v>89055.124500000005</v>
      </c>
      <c r="H5" s="27">
        <f>RA!J9</f>
        <v>20.8528392158983</v>
      </c>
      <c r="I5" s="20">
        <f>VLOOKUP(B5,RMS!B:D,3,FALSE)</f>
        <v>112518.42969768601</v>
      </c>
      <c r="J5" s="21">
        <f>VLOOKUP(B5,RMS!B:E,4,FALSE)</f>
        <v>89055.121851841803</v>
      </c>
      <c r="K5" s="22">
        <f t="shared" si="1"/>
        <v>-2.2697685999446549E-2</v>
      </c>
      <c r="L5" s="22">
        <f t="shared" si="2"/>
        <v>2.6481582026463002E-3</v>
      </c>
    </row>
    <row r="6" spans="1:12" x14ac:dyDescent="0.15">
      <c r="A6" s="38"/>
      <c r="B6" s="12">
        <v>14</v>
      </c>
      <c r="C6" s="35" t="s">
        <v>8</v>
      </c>
      <c r="D6" s="35"/>
      <c r="E6" s="15">
        <f>VLOOKUP(C6,RA!B10:D41,3,0)</f>
        <v>126067.48</v>
      </c>
      <c r="F6" s="25">
        <f>VLOOKUP(C6,RA!B10:I45,8,0)</f>
        <v>32358.6996</v>
      </c>
      <c r="G6" s="16">
        <f t="shared" si="0"/>
        <v>93708.780399999989</v>
      </c>
      <c r="H6" s="27">
        <f>RA!J10</f>
        <v>25.667761106988099</v>
      </c>
      <c r="I6" s="20">
        <f>VLOOKUP(B6,RMS!B:D,3,FALSE)</f>
        <v>126069.64336581199</v>
      </c>
      <c r="J6" s="21">
        <f>VLOOKUP(B6,RMS!B:E,4,FALSE)</f>
        <v>93708.780565812005</v>
      </c>
      <c r="K6" s="22">
        <f t="shared" si="1"/>
        <v>-2.1633658119972097</v>
      </c>
      <c r="L6" s="22">
        <f t="shared" si="2"/>
        <v>-1.6581201634835452E-4</v>
      </c>
    </row>
    <row r="7" spans="1:12" x14ac:dyDescent="0.15">
      <c r="A7" s="38"/>
      <c r="B7" s="12">
        <v>15</v>
      </c>
      <c r="C7" s="35" t="s">
        <v>9</v>
      </c>
      <c r="D7" s="35"/>
      <c r="E7" s="15">
        <f>VLOOKUP(C7,RA!B10:D42,3,0)</f>
        <v>70773.652100000007</v>
      </c>
      <c r="F7" s="25">
        <f>VLOOKUP(C7,RA!B11:I46,8,0)</f>
        <v>12740.0571</v>
      </c>
      <c r="G7" s="16">
        <f t="shared" si="0"/>
        <v>58033.595000000008</v>
      </c>
      <c r="H7" s="27">
        <f>RA!J11</f>
        <v>18.001129971361198</v>
      </c>
      <c r="I7" s="20">
        <f>VLOOKUP(B7,RMS!B:D,3,FALSE)</f>
        <v>70773.677318803399</v>
      </c>
      <c r="J7" s="21">
        <f>VLOOKUP(B7,RMS!B:E,4,FALSE)</f>
        <v>58033.595227350401</v>
      </c>
      <c r="K7" s="22">
        <f t="shared" si="1"/>
        <v>-2.5218803391908295E-2</v>
      </c>
      <c r="L7" s="22">
        <f t="shared" si="2"/>
        <v>-2.2735039237886667E-4</v>
      </c>
    </row>
    <row r="8" spans="1:12" x14ac:dyDescent="0.15">
      <c r="A8" s="38"/>
      <c r="B8" s="12">
        <v>16</v>
      </c>
      <c r="C8" s="35" t="s">
        <v>10</v>
      </c>
      <c r="D8" s="35"/>
      <c r="E8" s="15">
        <f>VLOOKUP(C8,RA!B12:D43,3,0)</f>
        <v>116166.53660000001</v>
      </c>
      <c r="F8" s="25">
        <f>VLOOKUP(C8,RA!B12:I47,8,0)</f>
        <v>10877.480600000001</v>
      </c>
      <c r="G8" s="16">
        <f t="shared" si="0"/>
        <v>105289.05600000001</v>
      </c>
      <c r="H8" s="27">
        <f>RA!J12</f>
        <v>9.3636953621633605</v>
      </c>
      <c r="I8" s="20">
        <f>VLOOKUP(B8,RMS!B:D,3,FALSE)</f>
        <v>116166.547150427</v>
      </c>
      <c r="J8" s="21">
        <f>VLOOKUP(B8,RMS!B:E,4,FALSE)</f>
        <v>105289.05550598299</v>
      </c>
      <c r="K8" s="22">
        <f t="shared" si="1"/>
        <v>-1.0550426988629624E-2</v>
      </c>
      <c r="L8" s="22">
        <f t="shared" si="2"/>
        <v>4.9401701835449785E-4</v>
      </c>
    </row>
    <row r="9" spans="1:12" x14ac:dyDescent="0.15">
      <c r="A9" s="38"/>
      <c r="B9" s="12">
        <v>17</v>
      </c>
      <c r="C9" s="35" t="s">
        <v>11</v>
      </c>
      <c r="D9" s="35"/>
      <c r="E9" s="15">
        <f>VLOOKUP(C9,RA!B12:D44,3,0)</f>
        <v>323182.93219999998</v>
      </c>
      <c r="F9" s="25">
        <f>VLOOKUP(C9,RA!B13:I48,8,0)</f>
        <v>40349.646500000003</v>
      </c>
      <c r="G9" s="16">
        <f t="shared" si="0"/>
        <v>282833.28570000001</v>
      </c>
      <c r="H9" s="27">
        <f>RA!J13</f>
        <v>12.485079649883801</v>
      </c>
      <c r="I9" s="20">
        <f>VLOOKUP(B9,RMS!B:D,3,FALSE)</f>
        <v>323183.07741538499</v>
      </c>
      <c r="J9" s="21">
        <f>VLOOKUP(B9,RMS!B:E,4,FALSE)</f>
        <v>282833.28554700903</v>
      </c>
      <c r="K9" s="22">
        <f t="shared" si="1"/>
        <v>-0.1452153850113973</v>
      </c>
      <c r="L9" s="22">
        <f t="shared" si="2"/>
        <v>1.5299097867682576E-4</v>
      </c>
    </row>
    <row r="10" spans="1:12" x14ac:dyDescent="0.15">
      <c r="A10" s="38"/>
      <c r="B10" s="12">
        <v>18</v>
      </c>
      <c r="C10" s="35" t="s">
        <v>12</v>
      </c>
      <c r="D10" s="35"/>
      <c r="E10" s="15">
        <f>VLOOKUP(C10,RA!B14:D45,3,0)</f>
        <v>121590.44130000001</v>
      </c>
      <c r="F10" s="25">
        <f>VLOOKUP(C10,RA!B14:I49,8,0)</f>
        <v>18334.4447</v>
      </c>
      <c r="G10" s="16">
        <f t="shared" si="0"/>
        <v>103255.99660000001</v>
      </c>
      <c r="H10" s="27">
        <f>RA!J14</f>
        <v>15.078853653276401</v>
      </c>
      <c r="I10" s="20">
        <f>VLOOKUP(B10,RMS!B:D,3,FALSE)</f>
        <v>121590.43875897401</v>
      </c>
      <c r="J10" s="21">
        <f>VLOOKUP(B10,RMS!B:E,4,FALSE)</f>
        <v>103255.994984615</v>
      </c>
      <c r="K10" s="22">
        <f t="shared" si="1"/>
        <v>2.5410259986529127E-3</v>
      </c>
      <c r="L10" s="22">
        <f t="shared" si="2"/>
        <v>1.6153850156115368E-3</v>
      </c>
    </row>
    <row r="11" spans="1:12" x14ac:dyDescent="0.15">
      <c r="A11" s="38"/>
      <c r="B11" s="12">
        <v>19</v>
      </c>
      <c r="C11" s="35" t="s">
        <v>13</v>
      </c>
      <c r="D11" s="35"/>
      <c r="E11" s="15">
        <f>VLOOKUP(C11,RA!B14:D46,3,0)</f>
        <v>110591.13039999999</v>
      </c>
      <c r="F11" s="25">
        <f>VLOOKUP(C11,RA!B15:I50,8,0)</f>
        <v>-8862.8114999999998</v>
      </c>
      <c r="G11" s="16">
        <f t="shared" si="0"/>
        <v>119453.94189999999</v>
      </c>
      <c r="H11" s="27">
        <f>RA!J15</f>
        <v>-8.0140346408829206</v>
      </c>
      <c r="I11" s="20">
        <f>VLOOKUP(B11,RMS!B:D,3,FALSE)</f>
        <v>110591.169946154</v>
      </c>
      <c r="J11" s="21">
        <f>VLOOKUP(B11,RMS!B:E,4,FALSE)</f>
        <v>119453.94310598299</v>
      </c>
      <c r="K11" s="22">
        <f t="shared" si="1"/>
        <v>-3.9546154002891853E-2</v>
      </c>
      <c r="L11" s="22">
        <f t="shared" si="2"/>
        <v>-1.2059830041835085E-3</v>
      </c>
    </row>
    <row r="12" spans="1:12" x14ac:dyDescent="0.15">
      <c r="A12" s="38"/>
      <c r="B12" s="12">
        <v>21</v>
      </c>
      <c r="C12" s="35" t="s">
        <v>14</v>
      </c>
      <c r="D12" s="35"/>
      <c r="E12" s="15">
        <f>VLOOKUP(C12,RA!B16:D47,3,0)</f>
        <v>570413.66139999998</v>
      </c>
      <c r="F12" s="25">
        <f>VLOOKUP(C12,RA!B16:I51,8,0)</f>
        <v>34756.728199999998</v>
      </c>
      <c r="G12" s="16">
        <f t="shared" si="0"/>
        <v>535656.93319999997</v>
      </c>
      <c r="H12" s="27">
        <f>RA!J16</f>
        <v>6.09324961023803</v>
      </c>
      <c r="I12" s="20">
        <f>VLOOKUP(B12,RMS!B:D,3,FALSE)</f>
        <v>570413.55440000002</v>
      </c>
      <c r="J12" s="21">
        <f>VLOOKUP(B12,RMS!B:E,4,FALSE)</f>
        <v>535656.93319999997</v>
      </c>
      <c r="K12" s="22">
        <f t="shared" si="1"/>
        <v>0.10699999995995313</v>
      </c>
      <c r="L12" s="22">
        <f t="shared" si="2"/>
        <v>0</v>
      </c>
    </row>
    <row r="13" spans="1:12" x14ac:dyDescent="0.15">
      <c r="A13" s="38"/>
      <c r="B13" s="12">
        <v>22</v>
      </c>
      <c r="C13" s="35" t="s">
        <v>15</v>
      </c>
      <c r="D13" s="35"/>
      <c r="E13" s="15">
        <f>VLOOKUP(C13,RA!B16:D48,3,0)</f>
        <v>476137.7746</v>
      </c>
      <c r="F13" s="25">
        <f>VLOOKUP(C13,RA!B17:I52,8,0)</f>
        <v>30642.390200000002</v>
      </c>
      <c r="G13" s="16">
        <f t="shared" si="0"/>
        <v>445495.38439999998</v>
      </c>
      <c r="H13" s="27">
        <f>RA!J17</f>
        <v>6.4356141929176802</v>
      </c>
      <c r="I13" s="20">
        <f>VLOOKUP(B13,RMS!B:D,3,FALSE)</f>
        <v>476137.83358717902</v>
      </c>
      <c r="J13" s="21">
        <f>VLOOKUP(B13,RMS!B:E,4,FALSE)</f>
        <v>445495.38518717902</v>
      </c>
      <c r="K13" s="22">
        <f t="shared" si="1"/>
        <v>-5.898717901436612E-2</v>
      </c>
      <c r="L13" s="22">
        <f t="shared" si="2"/>
        <v>-7.8717904398217797E-4</v>
      </c>
    </row>
    <row r="14" spans="1:12" x14ac:dyDescent="0.15">
      <c r="A14" s="38"/>
      <c r="B14" s="12">
        <v>23</v>
      </c>
      <c r="C14" s="35" t="s">
        <v>16</v>
      </c>
      <c r="D14" s="35"/>
      <c r="E14" s="15">
        <f>VLOOKUP(C14,RA!B18:D49,3,0)</f>
        <v>1945385.6133999999</v>
      </c>
      <c r="F14" s="25">
        <f>VLOOKUP(C14,RA!B18:I53,8,0)</f>
        <v>259374.37359999999</v>
      </c>
      <c r="G14" s="16">
        <f t="shared" si="0"/>
        <v>1686011.2397999999</v>
      </c>
      <c r="H14" s="27">
        <f>RA!J18</f>
        <v>13.332800027583501</v>
      </c>
      <c r="I14" s="20">
        <f>VLOOKUP(B14,RMS!B:D,3,FALSE)</f>
        <v>1945385.7124649601</v>
      </c>
      <c r="J14" s="21">
        <f>VLOOKUP(B14,RMS!B:E,4,FALSE)</f>
        <v>1686011.2377931599</v>
      </c>
      <c r="K14" s="22">
        <f t="shared" si="1"/>
        <v>-9.9064960144460201E-2</v>
      </c>
      <c r="L14" s="22">
        <f t="shared" si="2"/>
        <v>2.0068399608135223E-3</v>
      </c>
    </row>
    <row r="15" spans="1:12" x14ac:dyDescent="0.15">
      <c r="A15" s="38"/>
      <c r="B15" s="12">
        <v>24</v>
      </c>
      <c r="C15" s="35" t="s">
        <v>17</v>
      </c>
      <c r="D15" s="35"/>
      <c r="E15" s="15">
        <f>VLOOKUP(C15,RA!B18:D50,3,0)</f>
        <v>698769.89509999997</v>
      </c>
      <c r="F15" s="25">
        <f>VLOOKUP(C15,RA!B19:I54,8,0)</f>
        <v>61546.974600000001</v>
      </c>
      <c r="G15" s="16">
        <f t="shared" si="0"/>
        <v>637222.92050000001</v>
      </c>
      <c r="H15" s="27">
        <f>RA!J19</f>
        <v>8.8079030066388508</v>
      </c>
      <c r="I15" s="20">
        <f>VLOOKUP(B15,RMS!B:D,3,FALSE)</f>
        <v>698769.87973333301</v>
      </c>
      <c r="J15" s="21">
        <f>VLOOKUP(B15,RMS!B:E,4,FALSE)</f>
        <v>637222.92071709398</v>
      </c>
      <c r="K15" s="22">
        <f t="shared" si="1"/>
        <v>1.5366666950285435E-2</v>
      </c>
      <c r="L15" s="22">
        <f t="shared" si="2"/>
        <v>-2.1709396969527006E-4</v>
      </c>
    </row>
    <row r="16" spans="1:12" x14ac:dyDescent="0.15">
      <c r="A16" s="38"/>
      <c r="B16" s="12">
        <v>25</v>
      </c>
      <c r="C16" s="35" t="s">
        <v>18</v>
      </c>
      <c r="D16" s="35"/>
      <c r="E16" s="15">
        <f>VLOOKUP(C16,RA!B20:D51,3,0)</f>
        <v>877115.09100000001</v>
      </c>
      <c r="F16" s="25">
        <f>VLOOKUP(C16,RA!B20:I55,8,0)</f>
        <v>52229.253199999999</v>
      </c>
      <c r="G16" s="16">
        <f t="shared" si="0"/>
        <v>824885.83779999998</v>
      </c>
      <c r="H16" s="27">
        <f>RA!J20</f>
        <v>5.9546636166587197</v>
      </c>
      <c r="I16" s="20">
        <f>VLOOKUP(B16,RMS!B:D,3,FALSE)</f>
        <v>877115.10470000003</v>
      </c>
      <c r="J16" s="21">
        <f>VLOOKUP(B16,RMS!B:E,4,FALSE)</f>
        <v>824885.83779999998</v>
      </c>
      <c r="K16" s="22">
        <f t="shared" si="1"/>
        <v>-1.3700000010430813E-2</v>
      </c>
      <c r="L16" s="22">
        <f t="shared" si="2"/>
        <v>0</v>
      </c>
    </row>
    <row r="17" spans="1:12" x14ac:dyDescent="0.15">
      <c r="A17" s="38"/>
      <c r="B17" s="12">
        <v>26</v>
      </c>
      <c r="C17" s="35" t="s">
        <v>19</v>
      </c>
      <c r="D17" s="35"/>
      <c r="E17" s="15">
        <f>VLOOKUP(C17,RA!B20:D52,3,0)</f>
        <v>377709.50339999999</v>
      </c>
      <c r="F17" s="25">
        <f>VLOOKUP(C17,RA!B21:I56,8,0)</f>
        <v>44718.9735</v>
      </c>
      <c r="G17" s="16">
        <f t="shared" si="0"/>
        <v>332990.52989999996</v>
      </c>
      <c r="H17" s="27">
        <f>RA!J21</f>
        <v>11.8395150499144</v>
      </c>
      <c r="I17" s="20">
        <f>VLOOKUP(B17,RMS!B:D,3,FALSE)</f>
        <v>377709.04454156302</v>
      </c>
      <c r="J17" s="21">
        <f>VLOOKUP(B17,RMS!B:E,4,FALSE)</f>
        <v>332990.52990617201</v>
      </c>
      <c r="K17" s="22">
        <f t="shared" si="1"/>
        <v>0.45885843696305528</v>
      </c>
      <c r="L17" s="22">
        <f t="shared" si="2"/>
        <v>-6.1720493249595165E-6</v>
      </c>
    </row>
    <row r="18" spans="1:12" x14ac:dyDescent="0.15">
      <c r="A18" s="38"/>
      <c r="B18" s="12">
        <v>27</v>
      </c>
      <c r="C18" s="35" t="s">
        <v>20</v>
      </c>
      <c r="D18" s="35"/>
      <c r="E18" s="15">
        <f>VLOOKUP(C18,RA!B22:D53,3,0)</f>
        <v>1060328.862</v>
      </c>
      <c r="F18" s="25">
        <f>VLOOKUP(C18,RA!B22:I57,8,0)</f>
        <v>109424.81269999999</v>
      </c>
      <c r="G18" s="16">
        <f t="shared" si="0"/>
        <v>950904.04929999996</v>
      </c>
      <c r="H18" s="27">
        <f>RA!J22</f>
        <v>10.3198938198855</v>
      </c>
      <c r="I18" s="20">
        <f>VLOOKUP(B18,RMS!B:D,3,FALSE)</f>
        <v>1060329.1185999999</v>
      </c>
      <c r="J18" s="21">
        <f>VLOOKUP(B18,RMS!B:E,4,FALSE)</f>
        <v>950904.04539999994</v>
      </c>
      <c r="K18" s="22">
        <f t="shared" si="1"/>
        <v>-0.25659999996423721</v>
      </c>
      <c r="L18" s="22">
        <f t="shared" si="2"/>
        <v>3.9000000106170774E-3</v>
      </c>
    </row>
    <row r="19" spans="1:12" x14ac:dyDescent="0.15">
      <c r="A19" s="38"/>
      <c r="B19" s="12">
        <v>29</v>
      </c>
      <c r="C19" s="35" t="s">
        <v>21</v>
      </c>
      <c r="D19" s="35"/>
      <c r="E19" s="15">
        <f>VLOOKUP(C19,RA!B22:D54,3,0)</f>
        <v>2940289.2467</v>
      </c>
      <c r="F19" s="25">
        <f>VLOOKUP(C19,RA!B23:I58,8,0)</f>
        <v>37473.397900000004</v>
      </c>
      <c r="G19" s="16">
        <f t="shared" si="0"/>
        <v>2902815.8487999998</v>
      </c>
      <c r="H19" s="27">
        <f>RA!J23</f>
        <v>1.2744799832893301</v>
      </c>
      <c r="I19" s="20">
        <f>VLOOKUP(B19,RMS!B:D,3,FALSE)</f>
        <v>2940290.0109880301</v>
      </c>
      <c r="J19" s="21">
        <f>VLOOKUP(B19,RMS!B:E,4,FALSE)</f>
        <v>2902815.8867222201</v>
      </c>
      <c r="K19" s="22">
        <f t="shared" si="1"/>
        <v>-0.76428803009912372</v>
      </c>
      <c r="L19" s="22">
        <f t="shared" si="2"/>
        <v>-3.7922220304608345E-2</v>
      </c>
    </row>
    <row r="20" spans="1:12" x14ac:dyDescent="0.15">
      <c r="A20" s="38"/>
      <c r="B20" s="12">
        <v>31</v>
      </c>
      <c r="C20" s="35" t="s">
        <v>22</v>
      </c>
      <c r="D20" s="35"/>
      <c r="E20" s="15">
        <f>VLOOKUP(C20,RA!B24:D55,3,0)</f>
        <v>318785.69300000003</v>
      </c>
      <c r="F20" s="25">
        <f>VLOOKUP(C20,RA!B24:I59,8,0)</f>
        <v>32111.317800000001</v>
      </c>
      <c r="G20" s="16">
        <f t="shared" si="0"/>
        <v>286674.37520000001</v>
      </c>
      <c r="H20" s="27">
        <f>RA!J24</f>
        <v>10.073010961630599</v>
      </c>
      <c r="I20" s="20">
        <f>VLOOKUP(B20,RMS!B:D,3,FALSE)</f>
        <v>318785.71154091199</v>
      </c>
      <c r="J20" s="21">
        <f>VLOOKUP(B20,RMS!B:E,4,FALSE)</f>
        <v>286674.36955782102</v>
      </c>
      <c r="K20" s="22">
        <f t="shared" si="1"/>
        <v>-1.8540911958552897E-2</v>
      </c>
      <c r="L20" s="22">
        <f t="shared" si="2"/>
        <v>5.6421789922751486E-3</v>
      </c>
    </row>
    <row r="21" spans="1:12" x14ac:dyDescent="0.15">
      <c r="A21" s="38"/>
      <c r="B21" s="12">
        <v>32</v>
      </c>
      <c r="C21" s="35" t="s">
        <v>23</v>
      </c>
      <c r="D21" s="35"/>
      <c r="E21" s="15">
        <f>VLOOKUP(C21,RA!B24:D56,3,0)</f>
        <v>252526.9436</v>
      </c>
      <c r="F21" s="25">
        <f>VLOOKUP(C21,RA!B25:I60,8,0)</f>
        <v>16506.7399</v>
      </c>
      <c r="G21" s="16">
        <f t="shared" si="0"/>
        <v>236020.20370000001</v>
      </c>
      <c r="H21" s="27">
        <f>RA!J25</f>
        <v>6.5366252268694502</v>
      </c>
      <c r="I21" s="20">
        <f>VLOOKUP(B21,RMS!B:D,3,FALSE)</f>
        <v>252526.947658672</v>
      </c>
      <c r="J21" s="21">
        <f>VLOOKUP(B21,RMS!B:E,4,FALSE)</f>
        <v>236020.19482533101</v>
      </c>
      <c r="K21" s="22">
        <f t="shared" si="1"/>
        <v>-4.0586719987913966E-3</v>
      </c>
      <c r="L21" s="22">
        <f t="shared" si="2"/>
        <v>8.8746690016705543E-3</v>
      </c>
    </row>
    <row r="22" spans="1:12" x14ac:dyDescent="0.15">
      <c r="A22" s="38"/>
      <c r="B22" s="12">
        <v>33</v>
      </c>
      <c r="C22" s="35" t="s">
        <v>24</v>
      </c>
      <c r="D22" s="35"/>
      <c r="E22" s="15">
        <f>VLOOKUP(C22,RA!B26:D57,3,0)</f>
        <v>523234.52639999997</v>
      </c>
      <c r="F22" s="25">
        <f>VLOOKUP(C22,RA!B26:I61,8,0)</f>
        <v>103285.5343</v>
      </c>
      <c r="G22" s="16">
        <f t="shared" si="0"/>
        <v>419948.99209999997</v>
      </c>
      <c r="H22" s="27">
        <f>RA!J26</f>
        <v>19.7398162943553</v>
      </c>
      <c r="I22" s="20">
        <f>VLOOKUP(B22,RMS!B:D,3,FALSE)</f>
        <v>523234.50689375203</v>
      </c>
      <c r="J22" s="21">
        <f>VLOOKUP(B22,RMS!B:E,4,FALSE)</f>
        <v>419948.982357662</v>
      </c>
      <c r="K22" s="22">
        <f t="shared" si="1"/>
        <v>1.9506247946992517E-2</v>
      </c>
      <c r="L22" s="22">
        <f t="shared" si="2"/>
        <v>9.7423379775136709E-3</v>
      </c>
    </row>
    <row r="23" spans="1:12" x14ac:dyDescent="0.15">
      <c r="A23" s="38"/>
      <c r="B23" s="12">
        <v>34</v>
      </c>
      <c r="C23" s="35" t="s">
        <v>25</v>
      </c>
      <c r="D23" s="35"/>
      <c r="E23" s="15">
        <f>VLOOKUP(C23,RA!B26:D58,3,0)</f>
        <v>293553.86219999997</v>
      </c>
      <c r="F23" s="25">
        <f>VLOOKUP(C23,RA!B27:I62,8,0)</f>
        <v>87801.741800000003</v>
      </c>
      <c r="G23" s="16">
        <f t="shared" si="0"/>
        <v>205752.12039999996</v>
      </c>
      <c r="H23" s="27">
        <f>RA!J27</f>
        <v>29.909925606831301</v>
      </c>
      <c r="I23" s="20">
        <f>VLOOKUP(B23,RMS!B:D,3,FALSE)</f>
        <v>293553.85821282101</v>
      </c>
      <c r="J23" s="21">
        <f>VLOOKUP(B23,RMS!B:E,4,FALSE)</f>
        <v>205752.11601516101</v>
      </c>
      <c r="K23" s="22">
        <f t="shared" si="1"/>
        <v>3.9871789631433785E-3</v>
      </c>
      <c r="L23" s="22">
        <f t="shared" si="2"/>
        <v>4.3848389468621463E-3</v>
      </c>
    </row>
    <row r="24" spans="1:12" x14ac:dyDescent="0.15">
      <c r="A24" s="38"/>
      <c r="B24" s="12">
        <v>35</v>
      </c>
      <c r="C24" s="35" t="s">
        <v>26</v>
      </c>
      <c r="D24" s="35"/>
      <c r="E24" s="15">
        <f>VLOOKUP(C24,RA!B28:D59,3,0)</f>
        <v>896254.34100000001</v>
      </c>
      <c r="F24" s="25">
        <f>VLOOKUP(C24,RA!B28:I63,8,0)</f>
        <v>76057.623000000007</v>
      </c>
      <c r="G24" s="16">
        <f t="shared" si="0"/>
        <v>820196.71799999999</v>
      </c>
      <c r="H24" s="27">
        <f>RA!J28</f>
        <v>8.4861650896037304</v>
      </c>
      <c r="I24" s="20">
        <f>VLOOKUP(B24,RMS!B:D,3,FALSE)</f>
        <v>896254.34097699099</v>
      </c>
      <c r="J24" s="21">
        <f>VLOOKUP(B24,RMS!B:E,4,FALSE)</f>
        <v>820196.722496573</v>
      </c>
      <c r="K24" s="22">
        <f t="shared" si="1"/>
        <v>2.3009022697806358E-5</v>
      </c>
      <c r="L24" s="22">
        <f t="shared" si="2"/>
        <v>-4.4965730048716068E-3</v>
      </c>
    </row>
    <row r="25" spans="1:12" x14ac:dyDescent="0.15">
      <c r="A25" s="38"/>
      <c r="B25" s="12">
        <v>36</v>
      </c>
      <c r="C25" s="35" t="s">
        <v>27</v>
      </c>
      <c r="D25" s="35"/>
      <c r="E25" s="15">
        <f>VLOOKUP(C25,RA!B28:D60,3,0)</f>
        <v>697090.94380000001</v>
      </c>
      <c r="F25" s="25">
        <f>VLOOKUP(C25,RA!B29:I64,8,0)</f>
        <v>126515.1819</v>
      </c>
      <c r="G25" s="16">
        <f t="shared" si="0"/>
        <v>570575.76190000004</v>
      </c>
      <c r="H25" s="27">
        <f>RA!J29</f>
        <v>18.1490210173062</v>
      </c>
      <c r="I25" s="20">
        <f>VLOOKUP(B25,RMS!B:D,3,FALSE)</f>
        <v>697090.94190265494</v>
      </c>
      <c r="J25" s="21">
        <f>VLOOKUP(B25,RMS!B:E,4,FALSE)</f>
        <v>570575.82189976296</v>
      </c>
      <c r="K25" s="22">
        <f t="shared" si="1"/>
        <v>1.8973450642079115E-3</v>
      </c>
      <c r="L25" s="22">
        <f t="shared" si="2"/>
        <v>-5.9999762917868793E-2</v>
      </c>
    </row>
    <row r="26" spans="1:12" x14ac:dyDescent="0.15">
      <c r="A26" s="38"/>
      <c r="B26" s="12">
        <v>37</v>
      </c>
      <c r="C26" s="35" t="s">
        <v>28</v>
      </c>
      <c r="D26" s="35"/>
      <c r="E26" s="15">
        <f>VLOOKUP(C26,RA!B30:D61,3,0)</f>
        <v>1107050.8451</v>
      </c>
      <c r="F26" s="25">
        <f>VLOOKUP(C26,RA!B30:I65,8,0)</f>
        <v>151680.9762</v>
      </c>
      <c r="G26" s="16">
        <f t="shared" si="0"/>
        <v>955369.8689</v>
      </c>
      <c r="H26" s="27">
        <f>RA!J30</f>
        <v>13.7013558926734</v>
      </c>
      <c r="I26" s="20">
        <f>VLOOKUP(B26,RMS!B:D,3,FALSE)</f>
        <v>1107050.8602362799</v>
      </c>
      <c r="J26" s="21">
        <f>VLOOKUP(B26,RMS!B:E,4,FALSE)</f>
        <v>955369.87240624998</v>
      </c>
      <c r="K26" s="22">
        <f t="shared" si="1"/>
        <v>-1.5136279864236712E-2</v>
      </c>
      <c r="L26" s="22">
        <f t="shared" si="2"/>
        <v>-3.5062499810010195E-3</v>
      </c>
    </row>
    <row r="27" spans="1:12" x14ac:dyDescent="0.15">
      <c r="A27" s="38"/>
      <c r="B27" s="12">
        <v>38</v>
      </c>
      <c r="C27" s="35" t="s">
        <v>29</v>
      </c>
      <c r="D27" s="35"/>
      <c r="E27" s="15">
        <f>VLOOKUP(C27,RA!B30:D62,3,0)</f>
        <v>954893.10629999998</v>
      </c>
      <c r="F27" s="25">
        <f>VLOOKUP(C27,RA!B31:I66,8,0)</f>
        <v>29312.319500000001</v>
      </c>
      <c r="G27" s="16">
        <f t="shared" si="0"/>
        <v>925580.7868</v>
      </c>
      <c r="H27" s="27">
        <f>RA!J31</f>
        <v>3.0696964201133201</v>
      </c>
      <c r="I27" s="20">
        <f>VLOOKUP(B27,RMS!B:D,3,FALSE)</f>
        <v>954893.06450265495</v>
      </c>
      <c r="J27" s="21">
        <f>VLOOKUP(B27,RMS!B:E,4,FALSE)</f>
        <v>925580.93051238905</v>
      </c>
      <c r="K27" s="22">
        <f t="shared" si="1"/>
        <v>4.1797345038503408E-2</v>
      </c>
      <c r="L27" s="22">
        <f t="shared" si="2"/>
        <v>-0.14371238905005157</v>
      </c>
    </row>
    <row r="28" spans="1:12" x14ac:dyDescent="0.15">
      <c r="A28" s="38"/>
      <c r="B28" s="12">
        <v>39</v>
      </c>
      <c r="C28" s="35" t="s">
        <v>30</v>
      </c>
      <c r="D28" s="35"/>
      <c r="E28" s="15">
        <f>VLOOKUP(C28,RA!B32:D63,3,0)</f>
        <v>163201.24369999999</v>
      </c>
      <c r="F28" s="25">
        <f>VLOOKUP(C28,RA!B32:I67,8,0)</f>
        <v>46228.391199999998</v>
      </c>
      <c r="G28" s="16">
        <f t="shared" si="0"/>
        <v>116972.85249999999</v>
      </c>
      <c r="H28" s="27">
        <f>RA!J32</f>
        <v>28.326004233753299</v>
      </c>
      <c r="I28" s="20">
        <f>VLOOKUP(B28,RMS!B:D,3,FALSE)</f>
        <v>163201.195052492</v>
      </c>
      <c r="J28" s="21">
        <f>VLOOKUP(B28,RMS!B:E,4,FALSE)</f>
        <v>116972.83166122199</v>
      </c>
      <c r="K28" s="22">
        <f t="shared" si="1"/>
        <v>4.8647507996065542E-2</v>
      </c>
      <c r="L28" s="22">
        <f t="shared" si="2"/>
        <v>2.0838778000324965E-2</v>
      </c>
    </row>
    <row r="29" spans="1:12" x14ac:dyDescent="0.15">
      <c r="A29" s="38"/>
      <c r="B29" s="12">
        <v>40</v>
      </c>
      <c r="C29" s="35" t="s">
        <v>31</v>
      </c>
      <c r="D29" s="35"/>
      <c r="E29" s="15">
        <f>VLOOKUP(C29,RA!B32:D64,3,0)</f>
        <v>3.8462000000000001</v>
      </c>
      <c r="F29" s="25">
        <f>VLOOKUP(C29,RA!B33:I68,8,0)</f>
        <v>0.74890000000000001</v>
      </c>
      <c r="G29" s="16">
        <f t="shared" si="0"/>
        <v>3.0973000000000002</v>
      </c>
      <c r="H29" s="27">
        <f>RA!J33</f>
        <v>19.471166346003798</v>
      </c>
      <c r="I29" s="20">
        <f>VLOOKUP(B29,RMS!B:D,3,FALSE)</f>
        <v>3.8462000000000001</v>
      </c>
      <c r="J29" s="21">
        <f>VLOOKUP(B29,RMS!B:E,4,FALSE)</f>
        <v>3.0973000000000002</v>
      </c>
      <c r="K29" s="22">
        <f t="shared" si="1"/>
        <v>0</v>
      </c>
      <c r="L29" s="22">
        <f t="shared" si="2"/>
        <v>0</v>
      </c>
    </row>
    <row r="30" spans="1:12" x14ac:dyDescent="0.15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8"/>
      <c r="B31" s="12">
        <v>42</v>
      </c>
      <c r="C31" s="35" t="s">
        <v>32</v>
      </c>
      <c r="D31" s="35"/>
      <c r="E31" s="15">
        <f>VLOOKUP(C31,RA!B34:D66,3,0)</f>
        <v>116180.64810000001</v>
      </c>
      <c r="F31" s="25">
        <f>VLOOKUP(C31,RA!B35:I70,8,0)</f>
        <v>6482.2110000000002</v>
      </c>
      <c r="G31" s="16">
        <f t="shared" si="0"/>
        <v>109698.43710000001</v>
      </c>
      <c r="H31" s="27">
        <f>RA!J35</f>
        <v>5.5794240314622598</v>
      </c>
      <c r="I31" s="20">
        <f>VLOOKUP(B31,RMS!B:D,3,FALSE)</f>
        <v>116180.6477</v>
      </c>
      <c r="J31" s="21">
        <f>VLOOKUP(B31,RMS!B:E,4,FALSE)</f>
        <v>109698.4397</v>
      </c>
      <c r="K31" s="22">
        <f t="shared" si="1"/>
        <v>4.0000000444706529E-4</v>
      </c>
      <c r="L31" s="22">
        <f t="shared" si="2"/>
        <v>-2.5999999925261363E-3</v>
      </c>
    </row>
    <row r="32" spans="1:12" x14ac:dyDescent="0.15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8"/>
      <c r="B35" s="12">
        <v>75</v>
      </c>
      <c r="C35" s="35" t="s">
        <v>33</v>
      </c>
      <c r="D35" s="35"/>
      <c r="E35" s="15">
        <f>VLOOKUP(C35,RA!B8:D70,3,0)</f>
        <v>213530.7684</v>
      </c>
      <c r="F35" s="25">
        <f>VLOOKUP(C35,RA!B8:I74,8,0)</f>
        <v>10641.155000000001</v>
      </c>
      <c r="G35" s="16">
        <f t="shared" si="0"/>
        <v>202889.6134</v>
      </c>
      <c r="H35" s="27">
        <f>RA!J39</f>
        <v>4.98342935762133</v>
      </c>
      <c r="I35" s="20">
        <f>VLOOKUP(B35,RMS!B:D,3,FALSE)</f>
        <v>213530.76923076899</v>
      </c>
      <c r="J35" s="21">
        <f>VLOOKUP(B35,RMS!B:E,4,FALSE)</f>
        <v>202889.615384615</v>
      </c>
      <c r="K35" s="22">
        <f t="shared" si="1"/>
        <v>-8.3076898590661585E-4</v>
      </c>
      <c r="L35" s="22">
        <f t="shared" si="2"/>
        <v>-1.9846149953082204E-3</v>
      </c>
    </row>
    <row r="36" spans="1:12" x14ac:dyDescent="0.15">
      <c r="A36" s="38"/>
      <c r="B36" s="12">
        <v>76</v>
      </c>
      <c r="C36" s="35" t="s">
        <v>34</v>
      </c>
      <c r="D36" s="35"/>
      <c r="E36" s="15">
        <f>VLOOKUP(C36,RA!B8:D71,3,0)</f>
        <v>471274.43280000001</v>
      </c>
      <c r="F36" s="25">
        <f>VLOOKUP(C36,RA!B8:I75,8,0)</f>
        <v>32291.044300000001</v>
      </c>
      <c r="G36" s="16">
        <f t="shared" si="0"/>
        <v>438983.3885</v>
      </c>
      <c r="H36" s="27">
        <f>RA!J40</f>
        <v>6.8518557453134097</v>
      </c>
      <c r="I36" s="20">
        <f>VLOOKUP(B36,RMS!B:D,3,FALSE)</f>
        <v>471274.42515042698</v>
      </c>
      <c r="J36" s="21">
        <f>VLOOKUP(B36,RMS!B:E,4,FALSE)</f>
        <v>438983.38690256397</v>
      </c>
      <c r="K36" s="22">
        <f t="shared" si="1"/>
        <v>7.6495730318129063E-3</v>
      </c>
      <c r="L36" s="22">
        <f t="shared" si="2"/>
        <v>1.5974360285326838E-3</v>
      </c>
    </row>
    <row r="37" spans="1:12" x14ac:dyDescent="0.15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38"/>
      <c r="B39" s="12">
        <v>99</v>
      </c>
      <c r="C39" s="35" t="s">
        <v>35</v>
      </c>
      <c r="D39" s="35"/>
      <c r="E39" s="15">
        <f>VLOOKUP(C39,RA!B8:D74,3,0)</f>
        <v>27742.333500000001</v>
      </c>
      <c r="F39" s="25">
        <f>VLOOKUP(C39,RA!B8:I78,8,0)</f>
        <v>3701.0479999999998</v>
      </c>
      <c r="G39" s="16">
        <f t="shared" si="0"/>
        <v>24041.285500000002</v>
      </c>
      <c r="H39" s="27">
        <f>RA!J43</f>
        <v>13.3407955751091</v>
      </c>
      <c r="I39" s="20">
        <f>VLOOKUP(B39,RMS!B:D,3,FALSE)</f>
        <v>27742.333333333299</v>
      </c>
      <c r="J39" s="21">
        <f>VLOOKUP(B39,RMS!B:E,4,FALSE)</f>
        <v>24041.285470085499</v>
      </c>
      <c r="K39" s="22">
        <f t="shared" si="1"/>
        <v>1.666667012614198E-4</v>
      </c>
      <c r="L39" s="22">
        <f t="shared" si="2"/>
        <v>2.9914503102190793E-5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1.25" x14ac:dyDescent="0.1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4" t="s">
        <v>47</v>
      </c>
      <c r="W1" s="41"/>
    </row>
    <row r="2" spans="1:23" ht="12.75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4"/>
      <c r="W2" s="41"/>
    </row>
    <row r="3" spans="1:23" ht="23.25" thickBo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5" t="s">
        <v>48</v>
      </c>
      <c r="W3" s="41"/>
    </row>
    <row r="4" spans="1:23" ht="15" thickTop="1" thickBot="1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3"/>
      <c r="W4" s="41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2" t="s">
        <v>4</v>
      </c>
      <c r="C6" s="43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4" t="s">
        <v>5</v>
      </c>
      <c r="B7" s="45"/>
      <c r="C7" s="46"/>
      <c r="D7" s="63">
        <v>16600143.9356</v>
      </c>
      <c r="E7" s="63">
        <v>15683591</v>
      </c>
      <c r="F7" s="64">
        <v>105.84402472367501</v>
      </c>
      <c r="G7" s="63">
        <v>12679993.0536</v>
      </c>
      <c r="H7" s="64">
        <v>30.916033356083201</v>
      </c>
      <c r="I7" s="63">
        <v>1413800.0671999999</v>
      </c>
      <c r="J7" s="64">
        <v>8.5167940271169602</v>
      </c>
      <c r="K7" s="63">
        <v>1480147.4302000001</v>
      </c>
      <c r="L7" s="64">
        <v>11.673093383752001</v>
      </c>
      <c r="M7" s="64">
        <v>-4.4824834098475999E-2</v>
      </c>
      <c r="N7" s="63">
        <v>121380456.4025</v>
      </c>
      <c r="O7" s="63">
        <v>1732389416.8806</v>
      </c>
      <c r="P7" s="63">
        <v>997930</v>
      </c>
      <c r="Q7" s="63">
        <v>854047</v>
      </c>
      <c r="R7" s="64">
        <v>16.847199275918101</v>
      </c>
      <c r="S7" s="63">
        <v>16.634577511047901</v>
      </c>
      <c r="T7" s="63">
        <v>16.077304024719901</v>
      </c>
      <c r="U7" s="65">
        <v>3.35009101347968</v>
      </c>
      <c r="V7" s="53"/>
      <c r="W7" s="53"/>
    </row>
    <row r="8" spans="1:23" ht="14.25" thickBot="1" x14ac:dyDescent="0.2">
      <c r="A8" s="47">
        <v>41705</v>
      </c>
      <c r="B8" s="50" t="s">
        <v>6</v>
      </c>
      <c r="C8" s="51"/>
      <c r="D8" s="66">
        <v>637780.17429999996</v>
      </c>
      <c r="E8" s="66">
        <v>680565</v>
      </c>
      <c r="F8" s="67">
        <v>93.713337344706204</v>
      </c>
      <c r="G8" s="66">
        <v>518031.71620000002</v>
      </c>
      <c r="H8" s="67">
        <v>23.1160476000214</v>
      </c>
      <c r="I8" s="66">
        <v>-68243.668999999994</v>
      </c>
      <c r="J8" s="67">
        <v>-10.700186639526899</v>
      </c>
      <c r="K8" s="66">
        <v>119768.1747</v>
      </c>
      <c r="L8" s="67">
        <v>23.119853660419601</v>
      </c>
      <c r="M8" s="67">
        <v>-1.56979802164423</v>
      </c>
      <c r="N8" s="66">
        <v>5677094.2591000004</v>
      </c>
      <c r="O8" s="66">
        <v>72704125.801400006</v>
      </c>
      <c r="P8" s="66">
        <v>36554</v>
      </c>
      <c r="Q8" s="66">
        <v>32106</v>
      </c>
      <c r="R8" s="67">
        <v>13.8541082663677</v>
      </c>
      <c r="S8" s="66">
        <v>17.447616520763798</v>
      </c>
      <c r="T8" s="66">
        <v>19.115978078863801</v>
      </c>
      <c r="U8" s="68">
        <v>-9.5621173018933607</v>
      </c>
      <c r="V8" s="53"/>
      <c r="W8" s="53"/>
    </row>
    <row r="9" spans="1:23" ht="12" customHeight="1" thickBot="1" x14ac:dyDescent="0.2">
      <c r="A9" s="48"/>
      <c r="B9" s="50" t="s">
        <v>7</v>
      </c>
      <c r="C9" s="51"/>
      <c r="D9" s="66">
        <v>112518.40700000001</v>
      </c>
      <c r="E9" s="66">
        <v>129374</v>
      </c>
      <c r="F9" s="67">
        <v>86.971421614853099</v>
      </c>
      <c r="G9" s="66">
        <v>69103.429199999999</v>
      </c>
      <c r="H9" s="67">
        <v>62.826083021651201</v>
      </c>
      <c r="I9" s="66">
        <v>23463.282500000001</v>
      </c>
      <c r="J9" s="67">
        <v>20.8528392158983</v>
      </c>
      <c r="K9" s="66">
        <v>15224.0998</v>
      </c>
      <c r="L9" s="67">
        <v>22.030889025692499</v>
      </c>
      <c r="M9" s="67">
        <v>0.54119342412613503</v>
      </c>
      <c r="N9" s="66">
        <v>944608.29870000004</v>
      </c>
      <c r="O9" s="66">
        <v>12175435.9133</v>
      </c>
      <c r="P9" s="66">
        <v>7518</v>
      </c>
      <c r="Q9" s="66">
        <v>6172</v>
      </c>
      <c r="R9" s="67">
        <v>21.808165910563801</v>
      </c>
      <c r="S9" s="66">
        <v>14.966534583665901</v>
      </c>
      <c r="T9" s="66">
        <v>14.6559618276086</v>
      </c>
      <c r="U9" s="68">
        <v>2.0751146788266199</v>
      </c>
      <c r="V9" s="53"/>
      <c r="W9" s="53"/>
    </row>
    <row r="10" spans="1:23" ht="14.25" thickBot="1" x14ac:dyDescent="0.2">
      <c r="A10" s="48"/>
      <c r="B10" s="50" t="s">
        <v>8</v>
      </c>
      <c r="C10" s="51"/>
      <c r="D10" s="66">
        <v>126067.48</v>
      </c>
      <c r="E10" s="66">
        <v>128666</v>
      </c>
      <c r="F10" s="67">
        <v>97.980414406292297</v>
      </c>
      <c r="G10" s="66">
        <v>95881.9283</v>
      </c>
      <c r="H10" s="67">
        <v>31.482003162842101</v>
      </c>
      <c r="I10" s="66">
        <v>32358.6996</v>
      </c>
      <c r="J10" s="67">
        <v>25.667761106988099</v>
      </c>
      <c r="K10" s="66">
        <v>18635.440200000001</v>
      </c>
      <c r="L10" s="67">
        <v>19.4358212547546</v>
      </c>
      <c r="M10" s="67">
        <v>0.73640650570733501</v>
      </c>
      <c r="N10" s="66">
        <v>1032496.1197</v>
      </c>
      <c r="O10" s="66">
        <v>17417859.911600001</v>
      </c>
      <c r="P10" s="66">
        <v>97160</v>
      </c>
      <c r="Q10" s="66">
        <v>83029</v>
      </c>
      <c r="R10" s="67">
        <v>17.019354683303401</v>
      </c>
      <c r="S10" s="66">
        <v>1.29752449567723</v>
      </c>
      <c r="T10" s="66">
        <v>1.19061156824724</v>
      </c>
      <c r="U10" s="68">
        <v>8.2397617760728199</v>
      </c>
      <c r="V10" s="53"/>
      <c r="W10" s="53"/>
    </row>
    <row r="11" spans="1:23" ht="14.25" thickBot="1" x14ac:dyDescent="0.2">
      <c r="A11" s="48"/>
      <c r="B11" s="50" t="s">
        <v>9</v>
      </c>
      <c r="C11" s="51"/>
      <c r="D11" s="66">
        <v>70773.652100000007</v>
      </c>
      <c r="E11" s="66">
        <v>57535</v>
      </c>
      <c r="F11" s="67">
        <v>123.009736855827</v>
      </c>
      <c r="G11" s="66">
        <v>39047.827700000002</v>
      </c>
      <c r="H11" s="67">
        <v>81.248628332786893</v>
      </c>
      <c r="I11" s="66">
        <v>12740.0571</v>
      </c>
      <c r="J11" s="67">
        <v>18.001129971361198</v>
      </c>
      <c r="K11" s="66">
        <v>8712.1893</v>
      </c>
      <c r="L11" s="67">
        <v>22.311585082106902</v>
      </c>
      <c r="M11" s="67">
        <v>0.46232556035025502</v>
      </c>
      <c r="N11" s="66">
        <v>619250.59169999999</v>
      </c>
      <c r="O11" s="66">
        <v>7815967.2867000001</v>
      </c>
      <c r="P11" s="66">
        <v>4929</v>
      </c>
      <c r="Q11" s="66">
        <v>4319</v>
      </c>
      <c r="R11" s="67">
        <v>14.123639731419299</v>
      </c>
      <c r="S11" s="66">
        <v>14.3586228646784</v>
      </c>
      <c r="T11" s="66">
        <v>15.246854850659901</v>
      </c>
      <c r="U11" s="68">
        <v>-6.1860527597423696</v>
      </c>
      <c r="V11" s="53"/>
      <c r="W11" s="53"/>
    </row>
    <row r="12" spans="1:23" ht="14.25" thickBot="1" x14ac:dyDescent="0.2">
      <c r="A12" s="48"/>
      <c r="B12" s="50" t="s">
        <v>10</v>
      </c>
      <c r="C12" s="51"/>
      <c r="D12" s="66">
        <v>116166.53660000001</v>
      </c>
      <c r="E12" s="66">
        <v>191350</v>
      </c>
      <c r="F12" s="67">
        <v>60.7089295009146</v>
      </c>
      <c r="G12" s="66">
        <v>148306.1649</v>
      </c>
      <c r="H12" s="67">
        <v>-21.671134387212501</v>
      </c>
      <c r="I12" s="66">
        <v>10877.480600000001</v>
      </c>
      <c r="J12" s="67">
        <v>9.3636953621633605</v>
      </c>
      <c r="K12" s="66">
        <v>10463.1736</v>
      </c>
      <c r="L12" s="67">
        <v>7.0551170998556403</v>
      </c>
      <c r="M12" s="67">
        <v>3.9596686037972E-2</v>
      </c>
      <c r="N12" s="66">
        <v>1274029.0488</v>
      </c>
      <c r="O12" s="66">
        <v>20762325.6109</v>
      </c>
      <c r="P12" s="66">
        <v>1449</v>
      </c>
      <c r="Q12" s="66">
        <v>1424</v>
      </c>
      <c r="R12" s="67">
        <v>1.75561797752808</v>
      </c>
      <c r="S12" s="66">
        <v>80.170142581090403</v>
      </c>
      <c r="T12" s="66">
        <v>134.48262766853901</v>
      </c>
      <c r="U12" s="68">
        <v>-67.746524253107097</v>
      </c>
      <c r="V12" s="53"/>
      <c r="W12" s="53"/>
    </row>
    <row r="13" spans="1:23" ht="14.25" thickBot="1" x14ac:dyDescent="0.2">
      <c r="A13" s="48"/>
      <c r="B13" s="50" t="s">
        <v>11</v>
      </c>
      <c r="C13" s="51"/>
      <c r="D13" s="66">
        <v>323182.93219999998</v>
      </c>
      <c r="E13" s="66">
        <v>293191</v>
      </c>
      <c r="F13" s="67">
        <v>110.229485966486</v>
      </c>
      <c r="G13" s="66">
        <v>277333.44219999999</v>
      </c>
      <c r="H13" s="67">
        <v>16.532261539138698</v>
      </c>
      <c r="I13" s="66">
        <v>40349.646500000003</v>
      </c>
      <c r="J13" s="67">
        <v>12.485079649883801</v>
      </c>
      <c r="K13" s="66">
        <v>50304.709499999997</v>
      </c>
      <c r="L13" s="67">
        <v>18.138710247472599</v>
      </c>
      <c r="M13" s="67">
        <v>-0.197895248753996</v>
      </c>
      <c r="N13" s="66">
        <v>2765245.3267999999</v>
      </c>
      <c r="O13" s="66">
        <v>33773297.591399997</v>
      </c>
      <c r="P13" s="66">
        <v>13327</v>
      </c>
      <c r="Q13" s="66">
        <v>11755</v>
      </c>
      <c r="R13" s="67">
        <v>13.3730327520204</v>
      </c>
      <c r="S13" s="66">
        <v>24.250238778419799</v>
      </c>
      <c r="T13" s="66">
        <v>24.366396265418999</v>
      </c>
      <c r="U13" s="68">
        <v>-0.478995229946309</v>
      </c>
      <c r="V13" s="53"/>
      <c r="W13" s="53"/>
    </row>
    <row r="14" spans="1:23" ht="14.25" thickBot="1" x14ac:dyDescent="0.2">
      <c r="A14" s="48"/>
      <c r="B14" s="50" t="s">
        <v>12</v>
      </c>
      <c r="C14" s="51"/>
      <c r="D14" s="66">
        <v>121590.44130000001</v>
      </c>
      <c r="E14" s="66">
        <v>136017</v>
      </c>
      <c r="F14" s="67">
        <v>89.393562054743199</v>
      </c>
      <c r="G14" s="66">
        <v>139192.323</v>
      </c>
      <c r="H14" s="67">
        <v>-12.645727379663001</v>
      </c>
      <c r="I14" s="66">
        <v>18334.4447</v>
      </c>
      <c r="J14" s="67">
        <v>15.078853653276401</v>
      </c>
      <c r="K14" s="66">
        <v>19980.025300000001</v>
      </c>
      <c r="L14" s="67">
        <v>14.3542581008581</v>
      </c>
      <c r="M14" s="67">
        <v>-8.2361287100071998E-2</v>
      </c>
      <c r="N14" s="66">
        <v>981927.25390000001</v>
      </c>
      <c r="O14" s="66">
        <v>15149160.9296</v>
      </c>
      <c r="P14" s="66">
        <v>2782</v>
      </c>
      <c r="Q14" s="66">
        <v>2636</v>
      </c>
      <c r="R14" s="67">
        <v>5.5386949924127498</v>
      </c>
      <c r="S14" s="66">
        <v>43.706125557153101</v>
      </c>
      <c r="T14" s="66">
        <v>45.237125113808801</v>
      </c>
      <c r="U14" s="68">
        <v>-3.5029404623240601</v>
      </c>
      <c r="V14" s="53"/>
      <c r="W14" s="53"/>
    </row>
    <row r="15" spans="1:23" ht="14.25" thickBot="1" x14ac:dyDescent="0.2">
      <c r="A15" s="48"/>
      <c r="B15" s="50" t="s">
        <v>13</v>
      </c>
      <c r="C15" s="51"/>
      <c r="D15" s="66">
        <v>110591.13039999999</v>
      </c>
      <c r="E15" s="66">
        <v>65593</v>
      </c>
      <c r="F15" s="67">
        <v>168.602031314317</v>
      </c>
      <c r="G15" s="66">
        <v>70962.297699999996</v>
      </c>
      <c r="H15" s="67">
        <v>55.844911994725301</v>
      </c>
      <c r="I15" s="66">
        <v>-8862.8114999999998</v>
      </c>
      <c r="J15" s="67">
        <v>-8.0140346408829206</v>
      </c>
      <c r="K15" s="66">
        <v>14752.884700000001</v>
      </c>
      <c r="L15" s="67">
        <v>20.789750583287599</v>
      </c>
      <c r="M15" s="67">
        <v>-1.6007510856503899</v>
      </c>
      <c r="N15" s="66">
        <v>1024547.8903</v>
      </c>
      <c r="O15" s="66">
        <v>10862412.207800001</v>
      </c>
      <c r="P15" s="66">
        <v>4836</v>
      </c>
      <c r="Q15" s="66">
        <v>4728</v>
      </c>
      <c r="R15" s="67">
        <v>2.28426395939085</v>
      </c>
      <c r="S15" s="66">
        <v>22.8683065343259</v>
      </c>
      <c r="T15" s="66">
        <v>23.3190825930626</v>
      </c>
      <c r="U15" s="68">
        <v>-1.9711825099951901</v>
      </c>
      <c r="V15" s="53"/>
      <c r="W15" s="53"/>
    </row>
    <row r="16" spans="1:23" ht="14.25" thickBot="1" x14ac:dyDescent="0.2">
      <c r="A16" s="48"/>
      <c r="B16" s="50" t="s">
        <v>14</v>
      </c>
      <c r="C16" s="51"/>
      <c r="D16" s="66">
        <v>570413.66139999998</v>
      </c>
      <c r="E16" s="66">
        <v>559534</v>
      </c>
      <c r="F16" s="67">
        <v>101.944414709383</v>
      </c>
      <c r="G16" s="66">
        <v>536718.65029999998</v>
      </c>
      <c r="H16" s="67">
        <v>6.2779653886009497</v>
      </c>
      <c r="I16" s="66">
        <v>34756.728199999998</v>
      </c>
      <c r="J16" s="67">
        <v>6.09324961023803</v>
      </c>
      <c r="K16" s="66">
        <v>32829.707600000002</v>
      </c>
      <c r="L16" s="67">
        <v>6.11674432808507</v>
      </c>
      <c r="M16" s="67">
        <v>5.8697464609766999E-2</v>
      </c>
      <c r="N16" s="66">
        <v>4720198.3717</v>
      </c>
      <c r="O16" s="66">
        <v>84603168.229300007</v>
      </c>
      <c r="P16" s="66">
        <v>38434</v>
      </c>
      <c r="Q16" s="66">
        <v>31783</v>
      </c>
      <c r="R16" s="67">
        <v>20.926281345373301</v>
      </c>
      <c r="S16" s="66">
        <v>14.841381625644001</v>
      </c>
      <c r="T16" s="66">
        <v>15.5217266085643</v>
      </c>
      <c r="U16" s="68">
        <v>-4.5841081381858304</v>
      </c>
      <c r="V16" s="53"/>
      <c r="W16" s="53"/>
    </row>
    <row r="17" spans="1:23" ht="12" thickBot="1" x14ac:dyDescent="0.2">
      <c r="A17" s="48"/>
      <c r="B17" s="50" t="s">
        <v>15</v>
      </c>
      <c r="C17" s="51"/>
      <c r="D17" s="66">
        <v>476137.7746</v>
      </c>
      <c r="E17" s="66">
        <v>555153</v>
      </c>
      <c r="F17" s="67">
        <v>85.766946157185501</v>
      </c>
      <c r="G17" s="66">
        <v>389831.29879999999</v>
      </c>
      <c r="H17" s="67">
        <v>22.1394423858919</v>
      </c>
      <c r="I17" s="66">
        <v>30642.390200000002</v>
      </c>
      <c r="J17" s="67">
        <v>6.4356141929176802</v>
      </c>
      <c r="K17" s="66">
        <v>51668.885499999997</v>
      </c>
      <c r="L17" s="67">
        <v>13.2541654964724</v>
      </c>
      <c r="M17" s="67">
        <v>-0.406946948758939</v>
      </c>
      <c r="N17" s="66">
        <v>3640079.0619999999</v>
      </c>
      <c r="O17" s="66">
        <v>107676401.42649999</v>
      </c>
      <c r="P17" s="66">
        <v>11716</v>
      </c>
      <c r="Q17" s="66">
        <v>10409</v>
      </c>
      <c r="R17" s="67">
        <v>12.5564415409742</v>
      </c>
      <c r="S17" s="66">
        <v>40.639960276544898</v>
      </c>
      <c r="T17" s="66">
        <v>43.186926659621498</v>
      </c>
      <c r="U17" s="68">
        <v>-6.2671478164474097</v>
      </c>
      <c r="V17" s="52"/>
      <c r="W17" s="52"/>
    </row>
    <row r="18" spans="1:23" ht="12" thickBot="1" x14ac:dyDescent="0.2">
      <c r="A18" s="48"/>
      <c r="B18" s="50" t="s">
        <v>16</v>
      </c>
      <c r="C18" s="51"/>
      <c r="D18" s="66">
        <v>1945385.6133999999</v>
      </c>
      <c r="E18" s="66">
        <v>1634379</v>
      </c>
      <c r="F18" s="67">
        <v>119.029038760288</v>
      </c>
      <c r="G18" s="66">
        <v>1157228.6965999999</v>
      </c>
      <c r="H18" s="67">
        <v>68.107273792608794</v>
      </c>
      <c r="I18" s="66">
        <v>259374.37359999999</v>
      </c>
      <c r="J18" s="67">
        <v>13.332800027583501</v>
      </c>
      <c r="K18" s="66">
        <v>223631.22200000001</v>
      </c>
      <c r="L18" s="67">
        <v>19.324721436397201</v>
      </c>
      <c r="M18" s="67">
        <v>0.159830775328858</v>
      </c>
      <c r="N18" s="66">
        <v>13671284.974400001</v>
      </c>
      <c r="O18" s="66">
        <v>255139851.7234</v>
      </c>
      <c r="P18" s="66">
        <v>93656</v>
      </c>
      <c r="Q18" s="66">
        <v>74654</v>
      </c>
      <c r="R18" s="67">
        <v>25.453425134621099</v>
      </c>
      <c r="S18" s="66">
        <v>20.771606874092399</v>
      </c>
      <c r="T18" s="66">
        <v>20.058523994695499</v>
      </c>
      <c r="U18" s="68">
        <v>3.4329692628945798</v>
      </c>
      <c r="V18" s="52"/>
      <c r="W18" s="52"/>
    </row>
    <row r="19" spans="1:23" ht="12" thickBot="1" x14ac:dyDescent="0.2">
      <c r="A19" s="48"/>
      <c r="B19" s="50" t="s">
        <v>17</v>
      </c>
      <c r="C19" s="51"/>
      <c r="D19" s="66">
        <v>698769.89509999997</v>
      </c>
      <c r="E19" s="66">
        <v>625691</v>
      </c>
      <c r="F19" s="67">
        <v>111.679710128482</v>
      </c>
      <c r="G19" s="66">
        <v>538883.59550000005</v>
      </c>
      <c r="H19" s="67">
        <v>29.6699140473279</v>
      </c>
      <c r="I19" s="66">
        <v>61546.974600000001</v>
      </c>
      <c r="J19" s="67">
        <v>8.8079030066388508</v>
      </c>
      <c r="K19" s="66">
        <v>58145.681100000002</v>
      </c>
      <c r="L19" s="67">
        <v>10.790026192215</v>
      </c>
      <c r="M19" s="67">
        <v>5.8496064293243E-2</v>
      </c>
      <c r="N19" s="66">
        <v>5721981.1076999996</v>
      </c>
      <c r="O19" s="66">
        <v>74931718.143900007</v>
      </c>
      <c r="P19" s="66">
        <v>17666</v>
      </c>
      <c r="Q19" s="66">
        <v>14594</v>
      </c>
      <c r="R19" s="67">
        <v>21.049746471152499</v>
      </c>
      <c r="S19" s="66">
        <v>39.554505553039697</v>
      </c>
      <c r="T19" s="66">
        <v>37.1890629299712</v>
      </c>
      <c r="U19" s="68">
        <v>5.9802103199005296</v>
      </c>
      <c r="V19" s="52"/>
      <c r="W19" s="52"/>
    </row>
    <row r="20" spans="1:23" ht="12" thickBot="1" x14ac:dyDescent="0.2">
      <c r="A20" s="48"/>
      <c r="B20" s="50" t="s">
        <v>18</v>
      </c>
      <c r="C20" s="51"/>
      <c r="D20" s="66">
        <v>877115.09100000001</v>
      </c>
      <c r="E20" s="66">
        <v>655265</v>
      </c>
      <c r="F20" s="67">
        <v>133.85654521453199</v>
      </c>
      <c r="G20" s="66">
        <v>713565.79720000003</v>
      </c>
      <c r="H20" s="67">
        <v>22.920001833294101</v>
      </c>
      <c r="I20" s="66">
        <v>52229.253199999999</v>
      </c>
      <c r="J20" s="67">
        <v>5.9546636166587197</v>
      </c>
      <c r="K20" s="66">
        <v>46694.682399999998</v>
      </c>
      <c r="L20" s="67">
        <v>6.5438509781757803</v>
      </c>
      <c r="M20" s="67">
        <v>0.11852678968001699</v>
      </c>
      <c r="N20" s="66">
        <v>7219563.2449000003</v>
      </c>
      <c r="O20" s="66">
        <v>104134076.1098</v>
      </c>
      <c r="P20" s="66">
        <v>37349</v>
      </c>
      <c r="Q20" s="66">
        <v>32905</v>
      </c>
      <c r="R20" s="67">
        <v>13.505546269563901</v>
      </c>
      <c r="S20" s="66">
        <v>23.484299204797999</v>
      </c>
      <c r="T20" s="66">
        <v>22.664030369244799</v>
      </c>
      <c r="U20" s="68">
        <v>3.49283931532266</v>
      </c>
      <c r="V20" s="52"/>
      <c r="W20" s="52"/>
    </row>
    <row r="21" spans="1:23" ht="12" thickBot="1" x14ac:dyDescent="0.2">
      <c r="A21" s="48"/>
      <c r="B21" s="50" t="s">
        <v>19</v>
      </c>
      <c r="C21" s="51"/>
      <c r="D21" s="66">
        <v>377709.50339999999</v>
      </c>
      <c r="E21" s="66">
        <v>332327</v>
      </c>
      <c r="F21" s="67">
        <v>113.655978418846</v>
      </c>
      <c r="G21" s="66">
        <v>272305.59779999999</v>
      </c>
      <c r="H21" s="67">
        <v>38.707946678869199</v>
      </c>
      <c r="I21" s="66">
        <v>44718.9735</v>
      </c>
      <c r="J21" s="67">
        <v>11.8395150499144</v>
      </c>
      <c r="K21" s="66">
        <v>42020.2192</v>
      </c>
      <c r="L21" s="67">
        <v>15.431272636144101</v>
      </c>
      <c r="M21" s="67">
        <v>6.4225136169685004E-2</v>
      </c>
      <c r="N21" s="66">
        <v>3013066.9586999998</v>
      </c>
      <c r="O21" s="66">
        <v>43183729.604199998</v>
      </c>
      <c r="P21" s="66">
        <v>36015</v>
      </c>
      <c r="Q21" s="66">
        <v>31172</v>
      </c>
      <c r="R21" s="67">
        <v>15.5363788014885</v>
      </c>
      <c r="S21" s="66">
        <v>10.487560832986301</v>
      </c>
      <c r="T21" s="66">
        <v>10.592308536507099</v>
      </c>
      <c r="U21" s="68">
        <v>-0.998780414139807</v>
      </c>
      <c r="V21" s="52"/>
      <c r="W21" s="52"/>
    </row>
    <row r="22" spans="1:23" ht="12" thickBot="1" x14ac:dyDescent="0.2">
      <c r="A22" s="48"/>
      <c r="B22" s="50" t="s">
        <v>20</v>
      </c>
      <c r="C22" s="51"/>
      <c r="D22" s="66">
        <v>1060328.862</v>
      </c>
      <c r="E22" s="66">
        <v>814201</v>
      </c>
      <c r="F22" s="67">
        <v>130.229373582199</v>
      </c>
      <c r="G22" s="66">
        <v>670628.17700000003</v>
      </c>
      <c r="H22" s="67">
        <v>58.109798896803603</v>
      </c>
      <c r="I22" s="66">
        <v>109424.81269999999</v>
      </c>
      <c r="J22" s="67">
        <v>10.3198938198855</v>
      </c>
      <c r="K22" s="66">
        <v>96351.328500000003</v>
      </c>
      <c r="L22" s="67">
        <v>14.367324816416099</v>
      </c>
      <c r="M22" s="67">
        <v>0.13568556244660401</v>
      </c>
      <c r="N22" s="66">
        <v>8262788.9773000004</v>
      </c>
      <c r="O22" s="66">
        <v>113623921.4227</v>
      </c>
      <c r="P22" s="66">
        <v>66016</v>
      </c>
      <c r="Q22" s="66">
        <v>54289</v>
      </c>
      <c r="R22" s="67">
        <v>21.601060988413899</v>
      </c>
      <c r="S22" s="66">
        <v>16.061695073921499</v>
      </c>
      <c r="T22" s="66">
        <v>16.0548581572694</v>
      </c>
      <c r="U22" s="68">
        <v>4.2566594749676001E-2</v>
      </c>
      <c r="V22" s="52"/>
      <c r="W22" s="52"/>
    </row>
    <row r="23" spans="1:23" ht="12" thickBot="1" x14ac:dyDescent="0.2">
      <c r="A23" s="48"/>
      <c r="B23" s="50" t="s">
        <v>21</v>
      </c>
      <c r="C23" s="51"/>
      <c r="D23" s="66">
        <v>2940289.2467</v>
      </c>
      <c r="E23" s="66">
        <v>2555256</v>
      </c>
      <c r="F23" s="67">
        <v>115.06828461414401</v>
      </c>
      <c r="G23" s="66">
        <v>2922435.8459000001</v>
      </c>
      <c r="H23" s="67">
        <v>0.61090821976630405</v>
      </c>
      <c r="I23" s="66">
        <v>37473.397900000004</v>
      </c>
      <c r="J23" s="67">
        <v>1.2744799832893301</v>
      </c>
      <c r="K23" s="66">
        <v>156523.92689999999</v>
      </c>
      <c r="L23" s="67">
        <v>5.3559405630612398</v>
      </c>
      <c r="M23" s="67">
        <v>-0.76058997086150903</v>
      </c>
      <c r="N23" s="66">
        <v>20162398.236200001</v>
      </c>
      <c r="O23" s="66">
        <v>208534399.59079999</v>
      </c>
      <c r="P23" s="66">
        <v>85581</v>
      </c>
      <c r="Q23" s="66">
        <v>68566</v>
      </c>
      <c r="R23" s="67">
        <v>24.8155062275764</v>
      </c>
      <c r="S23" s="66">
        <v>34.3567993678503</v>
      </c>
      <c r="T23" s="66">
        <v>29.923559679724601</v>
      </c>
      <c r="U23" s="68">
        <v>12.9035293441046</v>
      </c>
      <c r="V23" s="52"/>
      <c r="W23" s="52"/>
    </row>
    <row r="24" spans="1:23" ht="12" thickBot="1" x14ac:dyDescent="0.2">
      <c r="A24" s="48"/>
      <c r="B24" s="50" t="s">
        <v>22</v>
      </c>
      <c r="C24" s="51"/>
      <c r="D24" s="66">
        <v>318785.69300000003</v>
      </c>
      <c r="E24" s="66">
        <v>256900</v>
      </c>
      <c r="F24" s="67">
        <v>124.08940949785899</v>
      </c>
      <c r="G24" s="66">
        <v>186031.46979999999</v>
      </c>
      <c r="H24" s="67">
        <v>71.361164507662195</v>
      </c>
      <c r="I24" s="66">
        <v>32111.317800000001</v>
      </c>
      <c r="J24" s="67">
        <v>10.073010961630599</v>
      </c>
      <c r="K24" s="66">
        <v>27567.623899999999</v>
      </c>
      <c r="L24" s="67">
        <v>14.8187959433087</v>
      </c>
      <c r="M24" s="67">
        <v>0.164819932123349</v>
      </c>
      <c r="N24" s="66">
        <v>1952193.301</v>
      </c>
      <c r="O24" s="66">
        <v>28502174.083000001</v>
      </c>
      <c r="P24" s="66">
        <v>35899</v>
      </c>
      <c r="Q24" s="66">
        <v>28882</v>
      </c>
      <c r="R24" s="67">
        <v>24.2954089052005</v>
      </c>
      <c r="S24" s="66">
        <v>8.8800716733056593</v>
      </c>
      <c r="T24" s="66">
        <v>8.8107095526625603</v>
      </c>
      <c r="U24" s="68">
        <v>0.78109865770132503</v>
      </c>
      <c r="V24" s="52"/>
      <c r="W24" s="52"/>
    </row>
    <row r="25" spans="1:23" ht="12" thickBot="1" x14ac:dyDescent="0.2">
      <c r="A25" s="48"/>
      <c r="B25" s="50" t="s">
        <v>23</v>
      </c>
      <c r="C25" s="51"/>
      <c r="D25" s="66">
        <v>252526.9436</v>
      </c>
      <c r="E25" s="66">
        <v>208856</v>
      </c>
      <c r="F25" s="67">
        <v>120.909594936224</v>
      </c>
      <c r="G25" s="66">
        <v>128405.0891</v>
      </c>
      <c r="H25" s="67">
        <v>96.664279718178307</v>
      </c>
      <c r="I25" s="66">
        <v>16506.7399</v>
      </c>
      <c r="J25" s="67">
        <v>6.5366252268694502</v>
      </c>
      <c r="K25" s="66">
        <v>13400.001399999999</v>
      </c>
      <c r="L25" s="67">
        <v>10.4357245448148</v>
      </c>
      <c r="M25" s="67">
        <v>0.23184613249368799</v>
      </c>
      <c r="N25" s="66">
        <v>1712579.9885</v>
      </c>
      <c r="O25" s="66">
        <v>31971596.738899998</v>
      </c>
      <c r="P25" s="66">
        <v>19031</v>
      </c>
      <c r="Q25" s="66">
        <v>15821</v>
      </c>
      <c r="R25" s="67">
        <v>20.289488654320198</v>
      </c>
      <c r="S25" s="66">
        <v>13.269241952603601</v>
      </c>
      <c r="T25" s="66">
        <v>13.7584440237659</v>
      </c>
      <c r="U25" s="68">
        <v>-3.68673713923984</v>
      </c>
      <c r="V25" s="52"/>
      <c r="W25" s="52"/>
    </row>
    <row r="26" spans="1:23" ht="12" thickBot="1" x14ac:dyDescent="0.2">
      <c r="A26" s="48"/>
      <c r="B26" s="50" t="s">
        <v>24</v>
      </c>
      <c r="C26" s="51"/>
      <c r="D26" s="66">
        <v>523234.52639999997</v>
      </c>
      <c r="E26" s="66">
        <v>376228</v>
      </c>
      <c r="F26" s="67">
        <v>139.073786746335</v>
      </c>
      <c r="G26" s="66">
        <v>351024.75870000001</v>
      </c>
      <c r="H26" s="67">
        <v>49.0591513652111</v>
      </c>
      <c r="I26" s="66">
        <v>103285.5343</v>
      </c>
      <c r="J26" s="67">
        <v>19.7398162943553</v>
      </c>
      <c r="K26" s="66">
        <v>77788.705700000006</v>
      </c>
      <c r="L26" s="67">
        <v>22.16046127005</v>
      </c>
      <c r="M26" s="67">
        <v>0.327770315376259</v>
      </c>
      <c r="N26" s="66">
        <v>3713536.8021999998</v>
      </c>
      <c r="O26" s="66">
        <v>56818540.554499999</v>
      </c>
      <c r="P26" s="66">
        <v>43726</v>
      </c>
      <c r="Q26" s="66">
        <v>37973</v>
      </c>
      <c r="R26" s="67">
        <v>15.150238327232501</v>
      </c>
      <c r="S26" s="66">
        <v>11.966210638979099</v>
      </c>
      <c r="T26" s="66">
        <v>12.0667624075001</v>
      </c>
      <c r="U26" s="68">
        <v>-0.84029749729984304</v>
      </c>
      <c r="V26" s="52"/>
      <c r="W26" s="52"/>
    </row>
    <row r="27" spans="1:23" ht="12" thickBot="1" x14ac:dyDescent="0.2">
      <c r="A27" s="48"/>
      <c r="B27" s="50" t="s">
        <v>25</v>
      </c>
      <c r="C27" s="51"/>
      <c r="D27" s="66">
        <v>293553.86219999997</v>
      </c>
      <c r="E27" s="66">
        <v>244354</v>
      </c>
      <c r="F27" s="67">
        <v>120.134666181032</v>
      </c>
      <c r="G27" s="66">
        <v>187607.38810000001</v>
      </c>
      <c r="H27" s="67">
        <v>56.472442355802997</v>
      </c>
      <c r="I27" s="66">
        <v>87801.741800000003</v>
      </c>
      <c r="J27" s="67">
        <v>29.909925606831301</v>
      </c>
      <c r="K27" s="66">
        <v>53950.036599999999</v>
      </c>
      <c r="L27" s="67">
        <v>28.756882736005601</v>
      </c>
      <c r="M27" s="67">
        <v>0.62746398952396598</v>
      </c>
      <c r="N27" s="66">
        <v>2093370.8776</v>
      </c>
      <c r="O27" s="66">
        <v>20763771.3343</v>
      </c>
      <c r="P27" s="66">
        <v>40319</v>
      </c>
      <c r="Q27" s="66">
        <v>34524</v>
      </c>
      <c r="R27" s="67">
        <v>16.78542463214</v>
      </c>
      <c r="S27" s="66">
        <v>7.2807823160296596</v>
      </c>
      <c r="T27" s="66">
        <v>7.1160488008342</v>
      </c>
      <c r="U27" s="68">
        <v>2.2625798718467198</v>
      </c>
      <c r="V27" s="52"/>
      <c r="W27" s="52"/>
    </row>
    <row r="28" spans="1:23" ht="12" thickBot="1" x14ac:dyDescent="0.2">
      <c r="A28" s="48"/>
      <c r="B28" s="50" t="s">
        <v>26</v>
      </c>
      <c r="C28" s="51"/>
      <c r="D28" s="66">
        <v>896254.34100000001</v>
      </c>
      <c r="E28" s="66">
        <v>693305</v>
      </c>
      <c r="F28" s="67">
        <v>129.272735808915</v>
      </c>
      <c r="G28" s="66">
        <v>515241.40500000003</v>
      </c>
      <c r="H28" s="67">
        <v>73.948431221283499</v>
      </c>
      <c r="I28" s="66">
        <v>76057.623000000007</v>
      </c>
      <c r="J28" s="67">
        <v>8.4861650896037304</v>
      </c>
      <c r="K28" s="66">
        <v>36689.084600000002</v>
      </c>
      <c r="L28" s="67">
        <v>7.12075625987395</v>
      </c>
      <c r="M28" s="67">
        <v>1.0730313614856399</v>
      </c>
      <c r="N28" s="66">
        <v>5716601.0307</v>
      </c>
      <c r="O28" s="66">
        <v>77037157.1118</v>
      </c>
      <c r="P28" s="66">
        <v>48678</v>
      </c>
      <c r="Q28" s="66">
        <v>42516</v>
      </c>
      <c r="R28" s="67">
        <v>14.493367202935399</v>
      </c>
      <c r="S28" s="66">
        <v>18.411897386909899</v>
      </c>
      <c r="T28" s="66">
        <v>17.725741777213301</v>
      </c>
      <c r="U28" s="68">
        <v>3.72669690297342</v>
      </c>
      <c r="V28" s="52"/>
      <c r="W28" s="52"/>
    </row>
    <row r="29" spans="1:23" ht="12" thickBot="1" x14ac:dyDescent="0.2">
      <c r="A29" s="48"/>
      <c r="B29" s="50" t="s">
        <v>27</v>
      </c>
      <c r="C29" s="51"/>
      <c r="D29" s="66">
        <v>697090.94380000001</v>
      </c>
      <c r="E29" s="66">
        <v>533613</v>
      </c>
      <c r="F29" s="67">
        <v>130.63604968394699</v>
      </c>
      <c r="G29" s="66">
        <v>433482.33669999999</v>
      </c>
      <c r="H29" s="67">
        <v>60.811845093110499</v>
      </c>
      <c r="I29" s="66">
        <v>126515.1819</v>
      </c>
      <c r="J29" s="67">
        <v>18.1490210173062</v>
      </c>
      <c r="K29" s="66">
        <v>86656.079899999997</v>
      </c>
      <c r="L29" s="67">
        <v>19.9906830252168</v>
      </c>
      <c r="M29" s="67">
        <v>0.45996890288594799</v>
      </c>
      <c r="N29" s="66">
        <v>4838176.8402000004</v>
      </c>
      <c r="O29" s="66">
        <v>49955706.468599997</v>
      </c>
      <c r="P29" s="66">
        <v>94981</v>
      </c>
      <c r="Q29" s="66">
        <v>86140</v>
      </c>
      <c r="R29" s="67">
        <v>10.263524495008101</v>
      </c>
      <c r="S29" s="66">
        <v>7.33926726187343</v>
      </c>
      <c r="T29" s="66">
        <v>7.1846791037845401</v>
      </c>
      <c r="U29" s="68">
        <v>2.10631596551818</v>
      </c>
      <c r="V29" s="52"/>
      <c r="W29" s="52"/>
    </row>
    <row r="30" spans="1:23" ht="12" thickBot="1" x14ac:dyDescent="0.2">
      <c r="A30" s="48"/>
      <c r="B30" s="50" t="s">
        <v>28</v>
      </c>
      <c r="C30" s="51"/>
      <c r="D30" s="66">
        <v>1107050.8451</v>
      </c>
      <c r="E30" s="66">
        <v>919334</v>
      </c>
      <c r="F30" s="67">
        <v>120.418786327929</v>
      </c>
      <c r="G30" s="66">
        <v>775078.33810000005</v>
      </c>
      <c r="H30" s="67">
        <v>42.830832792177603</v>
      </c>
      <c r="I30" s="66">
        <v>151680.9762</v>
      </c>
      <c r="J30" s="67">
        <v>13.7013558926734</v>
      </c>
      <c r="K30" s="66">
        <v>123855.6366</v>
      </c>
      <c r="L30" s="67">
        <v>15.979757207976601</v>
      </c>
      <c r="M30" s="67">
        <v>0.22465945324607101</v>
      </c>
      <c r="N30" s="66">
        <v>7285857.3364000004</v>
      </c>
      <c r="O30" s="66">
        <v>86392340.134200007</v>
      </c>
      <c r="P30" s="66">
        <v>70379</v>
      </c>
      <c r="Q30" s="66">
        <v>62536</v>
      </c>
      <c r="R30" s="67">
        <v>12.5415760521939</v>
      </c>
      <c r="S30" s="66">
        <v>15.729846191335501</v>
      </c>
      <c r="T30" s="66">
        <v>15.338599616221099</v>
      </c>
      <c r="U30" s="68">
        <v>2.4872879896939999</v>
      </c>
      <c r="V30" s="52"/>
      <c r="W30" s="52"/>
    </row>
    <row r="31" spans="1:23" ht="12" thickBot="1" x14ac:dyDescent="0.2">
      <c r="A31" s="48"/>
      <c r="B31" s="50" t="s">
        <v>29</v>
      </c>
      <c r="C31" s="51"/>
      <c r="D31" s="66">
        <v>954893.10629999998</v>
      </c>
      <c r="E31" s="66">
        <v>561906</v>
      </c>
      <c r="F31" s="67">
        <v>169.93822922339299</v>
      </c>
      <c r="G31" s="66">
        <v>668934.36399999994</v>
      </c>
      <c r="H31" s="67">
        <v>42.748400693614201</v>
      </c>
      <c r="I31" s="66">
        <v>29312.319500000001</v>
      </c>
      <c r="J31" s="67">
        <v>3.0696964201133201</v>
      </c>
      <c r="K31" s="66">
        <v>5715.9384</v>
      </c>
      <c r="L31" s="67">
        <v>0.85448419271221598</v>
      </c>
      <c r="M31" s="67">
        <v>4.1281727423794496</v>
      </c>
      <c r="N31" s="66">
        <v>5726190.6217999998</v>
      </c>
      <c r="O31" s="66">
        <v>87954831.956200004</v>
      </c>
      <c r="P31" s="66">
        <v>44732</v>
      </c>
      <c r="Q31" s="66">
        <v>40265</v>
      </c>
      <c r="R31" s="67">
        <v>11.094002235191899</v>
      </c>
      <c r="S31" s="66">
        <v>21.3469799315926</v>
      </c>
      <c r="T31" s="66">
        <v>20.569678932075</v>
      </c>
      <c r="U31" s="68">
        <v>3.6412691725409898</v>
      </c>
      <c r="V31" s="52"/>
      <c r="W31" s="52"/>
    </row>
    <row r="32" spans="1:23" ht="12" thickBot="1" x14ac:dyDescent="0.2">
      <c r="A32" s="48"/>
      <c r="B32" s="50" t="s">
        <v>30</v>
      </c>
      <c r="C32" s="51"/>
      <c r="D32" s="66">
        <v>163201.24369999999</v>
      </c>
      <c r="E32" s="66">
        <v>131830</v>
      </c>
      <c r="F32" s="67">
        <v>123.796741030115</v>
      </c>
      <c r="G32" s="66">
        <v>105168.10769999999</v>
      </c>
      <c r="H32" s="67">
        <v>55.181306642450899</v>
      </c>
      <c r="I32" s="66">
        <v>46228.391199999998</v>
      </c>
      <c r="J32" s="67">
        <v>28.326004233753299</v>
      </c>
      <c r="K32" s="66">
        <v>29612.159599999999</v>
      </c>
      <c r="L32" s="67">
        <v>28.156976718142499</v>
      </c>
      <c r="M32" s="67">
        <v>0.56112866553643703</v>
      </c>
      <c r="N32" s="66">
        <v>1184473.3737999999</v>
      </c>
      <c r="O32" s="66">
        <v>12539505.551000001</v>
      </c>
      <c r="P32" s="66">
        <v>33482</v>
      </c>
      <c r="Q32" s="66">
        <v>30777</v>
      </c>
      <c r="R32" s="67">
        <v>8.7890307697306298</v>
      </c>
      <c r="S32" s="66">
        <v>4.8742979421778898</v>
      </c>
      <c r="T32" s="66">
        <v>4.6595637651492998</v>
      </c>
      <c r="U32" s="68">
        <v>4.4054380666898902</v>
      </c>
      <c r="V32" s="52"/>
      <c r="W32" s="52"/>
    </row>
    <row r="33" spans="1:23" ht="12" thickBot="1" x14ac:dyDescent="0.2">
      <c r="A33" s="48"/>
      <c r="B33" s="50" t="s">
        <v>31</v>
      </c>
      <c r="C33" s="51"/>
      <c r="D33" s="66">
        <v>3.8462000000000001</v>
      </c>
      <c r="E33" s="69"/>
      <c r="F33" s="69"/>
      <c r="G33" s="66">
        <v>65.145499999999998</v>
      </c>
      <c r="H33" s="67">
        <v>-94.095985140953701</v>
      </c>
      <c r="I33" s="66">
        <v>0.74890000000000001</v>
      </c>
      <c r="J33" s="67">
        <v>19.471166346003798</v>
      </c>
      <c r="K33" s="66">
        <v>8.0184999999999995</v>
      </c>
      <c r="L33" s="67">
        <v>12.3086015150701</v>
      </c>
      <c r="M33" s="67">
        <v>-0.90660347945376296</v>
      </c>
      <c r="N33" s="66">
        <v>118.25190000000001</v>
      </c>
      <c r="O33" s="66">
        <v>3294.3861000000002</v>
      </c>
      <c r="P33" s="66">
        <v>1</v>
      </c>
      <c r="Q33" s="66">
        <v>4</v>
      </c>
      <c r="R33" s="67">
        <v>-75</v>
      </c>
      <c r="S33" s="66">
        <v>3.8462000000000001</v>
      </c>
      <c r="T33" s="66">
        <v>7.3931750000000003</v>
      </c>
      <c r="U33" s="68">
        <v>-92.220243357079696</v>
      </c>
      <c r="V33" s="52"/>
      <c r="W33" s="52"/>
    </row>
    <row r="34" spans="1:23" ht="12" thickBot="1" x14ac:dyDescent="0.2">
      <c r="A34" s="48"/>
      <c r="B34" s="50" t="s">
        <v>36</v>
      </c>
      <c r="C34" s="5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3</v>
      </c>
      <c r="P34" s="69"/>
      <c r="Q34" s="69"/>
      <c r="R34" s="69"/>
      <c r="S34" s="69"/>
      <c r="T34" s="69"/>
      <c r="U34" s="70"/>
      <c r="V34" s="52"/>
      <c r="W34" s="52"/>
    </row>
    <row r="35" spans="1:23" ht="12" thickBot="1" x14ac:dyDescent="0.2">
      <c r="A35" s="48"/>
      <c r="B35" s="50" t="s">
        <v>32</v>
      </c>
      <c r="C35" s="51"/>
      <c r="D35" s="66">
        <v>116180.64810000001</v>
      </c>
      <c r="E35" s="66">
        <v>101978</v>
      </c>
      <c r="F35" s="67">
        <v>113.92716870305399</v>
      </c>
      <c r="G35" s="66">
        <v>71982.027499999997</v>
      </c>
      <c r="H35" s="67">
        <v>61.402300178332702</v>
      </c>
      <c r="I35" s="66">
        <v>6482.2110000000002</v>
      </c>
      <c r="J35" s="67">
        <v>5.5794240314622598</v>
      </c>
      <c r="K35" s="66">
        <v>9793.6105000000007</v>
      </c>
      <c r="L35" s="67">
        <v>13.605633017213901</v>
      </c>
      <c r="M35" s="67">
        <v>-0.33811835788241701</v>
      </c>
      <c r="N35" s="66">
        <v>726213.95600000001</v>
      </c>
      <c r="O35" s="66">
        <v>17917986.146200001</v>
      </c>
      <c r="P35" s="66">
        <v>8919</v>
      </c>
      <c r="Q35" s="66">
        <v>7488</v>
      </c>
      <c r="R35" s="67">
        <v>19.110576923076898</v>
      </c>
      <c r="S35" s="66">
        <v>13.0261966700303</v>
      </c>
      <c r="T35" s="66">
        <v>13.082985857371799</v>
      </c>
      <c r="U35" s="68">
        <v>-0.43596138443217702</v>
      </c>
      <c r="V35" s="52"/>
      <c r="W35" s="52"/>
    </row>
    <row r="36" spans="1:23" ht="12" customHeight="1" thickBot="1" x14ac:dyDescent="0.2">
      <c r="A36" s="48"/>
      <c r="B36" s="50" t="s">
        <v>37</v>
      </c>
      <c r="C36" s="51"/>
      <c r="D36" s="69"/>
      <c r="E36" s="66">
        <v>541008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thickBot="1" x14ac:dyDescent="0.2">
      <c r="A37" s="48"/>
      <c r="B37" s="50" t="s">
        <v>38</v>
      </c>
      <c r="C37" s="51"/>
      <c r="D37" s="69"/>
      <c r="E37" s="66">
        <v>375579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thickBot="1" x14ac:dyDescent="0.2">
      <c r="A38" s="48"/>
      <c r="B38" s="50" t="s">
        <v>39</v>
      </c>
      <c r="C38" s="51"/>
      <c r="D38" s="69"/>
      <c r="E38" s="66">
        <v>236662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52"/>
      <c r="W38" s="52"/>
    </row>
    <row r="39" spans="1:23" ht="12" customHeight="1" thickBot="1" x14ac:dyDescent="0.2">
      <c r="A39" s="48"/>
      <c r="B39" s="50" t="s">
        <v>33</v>
      </c>
      <c r="C39" s="51"/>
      <c r="D39" s="66">
        <v>213530.7684</v>
      </c>
      <c r="E39" s="66">
        <v>448339</v>
      </c>
      <c r="F39" s="67">
        <v>47.627078706068403</v>
      </c>
      <c r="G39" s="66">
        <v>287405.12920000002</v>
      </c>
      <c r="H39" s="67">
        <v>-25.703911758858101</v>
      </c>
      <c r="I39" s="66">
        <v>10641.155000000001</v>
      </c>
      <c r="J39" s="67">
        <v>4.98342935762133</v>
      </c>
      <c r="K39" s="66">
        <v>14208.583199999999</v>
      </c>
      <c r="L39" s="67">
        <v>4.9437472600262797</v>
      </c>
      <c r="M39" s="67">
        <v>-0.25107557521991403</v>
      </c>
      <c r="N39" s="66">
        <v>1909257.6873999999</v>
      </c>
      <c r="O39" s="66">
        <v>24884014.643199999</v>
      </c>
      <c r="P39" s="66">
        <v>383</v>
      </c>
      <c r="Q39" s="66">
        <v>347</v>
      </c>
      <c r="R39" s="67">
        <v>10.3746397694525</v>
      </c>
      <c r="S39" s="66">
        <v>557.52158851174897</v>
      </c>
      <c r="T39" s="66">
        <v>522.21975504322802</v>
      </c>
      <c r="U39" s="68">
        <v>6.33192224228599</v>
      </c>
      <c r="V39" s="52"/>
      <c r="W39" s="52"/>
    </row>
    <row r="40" spans="1:23" ht="12" thickBot="1" x14ac:dyDescent="0.2">
      <c r="A40" s="48"/>
      <c r="B40" s="50" t="s">
        <v>34</v>
      </c>
      <c r="C40" s="51"/>
      <c r="D40" s="66">
        <v>471274.43280000001</v>
      </c>
      <c r="E40" s="66">
        <v>416963</v>
      </c>
      <c r="F40" s="67">
        <v>113.025480150517</v>
      </c>
      <c r="G40" s="66">
        <v>369328.1409</v>
      </c>
      <c r="H40" s="67">
        <v>27.603174686762699</v>
      </c>
      <c r="I40" s="66">
        <v>32291.044300000001</v>
      </c>
      <c r="J40" s="67">
        <v>6.8518557453134097</v>
      </c>
      <c r="K40" s="66">
        <v>31305.374400000001</v>
      </c>
      <c r="L40" s="67">
        <v>8.47630357213324</v>
      </c>
      <c r="M40" s="67">
        <v>3.1485644841865001E-2</v>
      </c>
      <c r="N40" s="66">
        <v>3608969.0943</v>
      </c>
      <c r="O40" s="66">
        <v>51481094.161300004</v>
      </c>
      <c r="P40" s="66">
        <v>2378</v>
      </c>
      <c r="Q40" s="66">
        <v>2210</v>
      </c>
      <c r="R40" s="67">
        <v>7.60180995475113</v>
      </c>
      <c r="S40" s="66">
        <v>198.18100622371699</v>
      </c>
      <c r="T40" s="66">
        <v>179.55601321267</v>
      </c>
      <c r="U40" s="68">
        <v>9.3979707571082098</v>
      </c>
      <c r="V40" s="52"/>
      <c r="W40" s="52"/>
    </row>
    <row r="41" spans="1:23" ht="12" thickBot="1" x14ac:dyDescent="0.2">
      <c r="A41" s="48"/>
      <c r="B41" s="50" t="s">
        <v>40</v>
      </c>
      <c r="C41" s="51"/>
      <c r="D41" s="69"/>
      <c r="E41" s="66">
        <v>158829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 x14ac:dyDescent="0.2">
      <c r="A42" s="48"/>
      <c r="B42" s="50" t="s">
        <v>41</v>
      </c>
      <c r="C42" s="51"/>
      <c r="D42" s="69"/>
      <c r="E42" s="66">
        <v>63810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52"/>
      <c r="W42" s="52"/>
    </row>
    <row r="43" spans="1:23" ht="12" thickBot="1" x14ac:dyDescent="0.2">
      <c r="A43" s="49"/>
      <c r="B43" s="50" t="s">
        <v>35</v>
      </c>
      <c r="C43" s="51"/>
      <c r="D43" s="71">
        <v>27742.333500000001</v>
      </c>
      <c r="E43" s="72"/>
      <c r="F43" s="72"/>
      <c r="G43" s="71">
        <v>40782.565000000002</v>
      </c>
      <c r="H43" s="73">
        <v>-31.975015548923899</v>
      </c>
      <c r="I43" s="71">
        <v>3701.0479999999998</v>
      </c>
      <c r="J43" s="73">
        <v>13.3407955751091</v>
      </c>
      <c r="K43" s="71">
        <v>3890.2266</v>
      </c>
      <c r="L43" s="73">
        <v>9.5389453802133293</v>
      </c>
      <c r="M43" s="73">
        <v>-4.8629198103781003E-2</v>
      </c>
      <c r="N43" s="71">
        <v>182357.51879999999</v>
      </c>
      <c r="O43" s="71">
        <v>3679549.108</v>
      </c>
      <c r="P43" s="71">
        <v>34</v>
      </c>
      <c r="Q43" s="71">
        <v>23</v>
      </c>
      <c r="R43" s="73">
        <v>47.826086956521699</v>
      </c>
      <c r="S43" s="71">
        <v>815.95098529411803</v>
      </c>
      <c r="T43" s="71">
        <v>725.45077826087004</v>
      </c>
      <c r="U43" s="74">
        <v>11.0913778724866</v>
      </c>
      <c r="V43" s="52"/>
      <c r="W43" s="52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37:C37"/>
    <mergeCell ref="B38:C38"/>
    <mergeCell ref="B39:C39"/>
    <mergeCell ref="B40:C40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74606</v>
      </c>
      <c r="D2" s="32">
        <v>637780.819491453</v>
      </c>
      <c r="E2" s="32">
        <v>706023.84746752097</v>
      </c>
      <c r="F2" s="32">
        <v>-68243.027976068406</v>
      </c>
      <c r="G2" s="32">
        <v>706023.84746752097</v>
      </c>
      <c r="H2" s="32">
        <v>-0.10700075306511</v>
      </c>
    </row>
    <row r="3" spans="1:8" ht="14.25" x14ac:dyDescent="0.2">
      <c r="A3" s="32">
        <v>2</v>
      </c>
      <c r="B3" s="33">
        <v>13</v>
      </c>
      <c r="C3" s="32">
        <v>15418.927</v>
      </c>
      <c r="D3" s="32">
        <v>112518.42969768601</v>
      </c>
      <c r="E3" s="32">
        <v>89055.121851841803</v>
      </c>
      <c r="F3" s="32">
        <v>23463.307845843701</v>
      </c>
      <c r="G3" s="32">
        <v>89055.121851841803</v>
      </c>
      <c r="H3" s="32">
        <v>0.208528575353255</v>
      </c>
    </row>
    <row r="4" spans="1:8" ht="14.25" x14ac:dyDescent="0.2">
      <c r="A4" s="32">
        <v>3</v>
      </c>
      <c r="B4" s="33">
        <v>14</v>
      </c>
      <c r="C4" s="32">
        <v>114828</v>
      </c>
      <c r="D4" s="32">
        <v>126069.64336581199</v>
      </c>
      <c r="E4" s="32">
        <v>93708.780565812005</v>
      </c>
      <c r="F4" s="32">
        <v>32360.862799999999</v>
      </c>
      <c r="G4" s="32">
        <v>93708.780565812005</v>
      </c>
      <c r="H4" s="32">
        <v>0.25669036523011002</v>
      </c>
    </row>
    <row r="5" spans="1:8" ht="14.25" x14ac:dyDescent="0.2">
      <c r="A5" s="32">
        <v>4</v>
      </c>
      <c r="B5" s="33">
        <v>15</v>
      </c>
      <c r="C5" s="32">
        <v>8207</v>
      </c>
      <c r="D5" s="32">
        <v>70773.677318803399</v>
      </c>
      <c r="E5" s="32">
        <v>58033.595227350401</v>
      </c>
      <c r="F5" s="32">
        <v>12740.082091453</v>
      </c>
      <c r="G5" s="32">
        <v>58033.595227350401</v>
      </c>
      <c r="H5" s="32">
        <v>0.18001158868804701</v>
      </c>
    </row>
    <row r="6" spans="1:8" ht="14.25" x14ac:dyDescent="0.2">
      <c r="A6" s="32">
        <v>5</v>
      </c>
      <c r="B6" s="33">
        <v>16</v>
      </c>
      <c r="C6" s="32">
        <v>3479</v>
      </c>
      <c r="D6" s="32">
        <v>116166.547150427</v>
      </c>
      <c r="E6" s="32">
        <v>105289.05550598299</v>
      </c>
      <c r="F6" s="32">
        <v>10877.491644444401</v>
      </c>
      <c r="G6" s="32">
        <v>105289.05550598299</v>
      </c>
      <c r="H6" s="32">
        <v>9.3637040191604196E-2</v>
      </c>
    </row>
    <row r="7" spans="1:8" ht="14.25" x14ac:dyDescent="0.2">
      <c r="A7" s="32">
        <v>6</v>
      </c>
      <c r="B7" s="33">
        <v>17</v>
      </c>
      <c r="C7" s="32">
        <v>24245</v>
      </c>
      <c r="D7" s="32">
        <v>323183.07741538499</v>
      </c>
      <c r="E7" s="32">
        <v>282833.28554700903</v>
      </c>
      <c r="F7" s="32">
        <v>40349.791868376102</v>
      </c>
      <c r="G7" s="32">
        <v>282833.28554700903</v>
      </c>
      <c r="H7" s="32">
        <v>0.124851190201753</v>
      </c>
    </row>
    <row r="8" spans="1:8" ht="14.25" x14ac:dyDescent="0.2">
      <c r="A8" s="32">
        <v>7</v>
      </c>
      <c r="B8" s="33">
        <v>18</v>
      </c>
      <c r="C8" s="32">
        <v>28306</v>
      </c>
      <c r="D8" s="32">
        <v>121590.43875897401</v>
      </c>
      <c r="E8" s="32">
        <v>103255.994984615</v>
      </c>
      <c r="F8" s="32">
        <v>18334.443774358999</v>
      </c>
      <c r="G8" s="32">
        <v>103255.994984615</v>
      </c>
      <c r="H8" s="32">
        <v>0.15078853207120099</v>
      </c>
    </row>
    <row r="9" spans="1:8" ht="14.25" x14ac:dyDescent="0.2">
      <c r="A9" s="32">
        <v>8</v>
      </c>
      <c r="B9" s="33">
        <v>19</v>
      </c>
      <c r="C9" s="32">
        <v>23308</v>
      </c>
      <c r="D9" s="32">
        <v>110591.169946154</v>
      </c>
      <c r="E9" s="32">
        <v>119453.94310598299</v>
      </c>
      <c r="F9" s="32">
        <v>-8862.7731598290593</v>
      </c>
      <c r="G9" s="32">
        <v>119453.94310598299</v>
      </c>
      <c r="H9" s="32">
        <v>-8.01399710677108E-2</v>
      </c>
    </row>
    <row r="10" spans="1:8" ht="14.25" x14ac:dyDescent="0.2">
      <c r="A10" s="32">
        <v>9</v>
      </c>
      <c r="B10" s="33">
        <v>21</v>
      </c>
      <c r="C10" s="32">
        <v>132857</v>
      </c>
      <c r="D10" s="32">
        <v>570413.55440000002</v>
      </c>
      <c r="E10" s="32">
        <v>535656.93319999997</v>
      </c>
      <c r="F10" s="32">
        <v>34756.621200000001</v>
      </c>
      <c r="G10" s="32">
        <v>535656.93319999997</v>
      </c>
      <c r="H10" s="32">
        <v>6.0932319949092699E-2</v>
      </c>
    </row>
    <row r="11" spans="1:8" ht="14.25" x14ac:dyDescent="0.2">
      <c r="A11" s="32">
        <v>10</v>
      </c>
      <c r="B11" s="33">
        <v>22</v>
      </c>
      <c r="C11" s="32">
        <v>29141</v>
      </c>
      <c r="D11" s="32">
        <v>476137.83358717902</v>
      </c>
      <c r="E11" s="32">
        <v>445495.38518717902</v>
      </c>
      <c r="F11" s="32">
        <v>30642.448400000001</v>
      </c>
      <c r="G11" s="32">
        <v>445495.38518717902</v>
      </c>
      <c r="H11" s="32">
        <v>6.43562561898149E-2</v>
      </c>
    </row>
    <row r="12" spans="1:8" ht="14.25" x14ac:dyDescent="0.2">
      <c r="A12" s="32">
        <v>11</v>
      </c>
      <c r="B12" s="33">
        <v>23</v>
      </c>
      <c r="C12" s="32">
        <v>245398.66899999999</v>
      </c>
      <c r="D12" s="32">
        <v>1945385.7124649601</v>
      </c>
      <c r="E12" s="32">
        <v>1686011.2377931599</v>
      </c>
      <c r="F12" s="32">
        <v>259374.474671795</v>
      </c>
      <c r="G12" s="32">
        <v>1686011.2377931599</v>
      </c>
      <c r="H12" s="32">
        <v>0.133328045440997</v>
      </c>
    </row>
    <row r="13" spans="1:8" ht="14.25" x14ac:dyDescent="0.2">
      <c r="A13" s="32">
        <v>12</v>
      </c>
      <c r="B13" s="33">
        <v>24</v>
      </c>
      <c r="C13" s="32">
        <v>32963.817999999999</v>
      </c>
      <c r="D13" s="32">
        <v>698769.87973333301</v>
      </c>
      <c r="E13" s="32">
        <v>637222.92071709398</v>
      </c>
      <c r="F13" s="32">
        <v>61546.9590162393</v>
      </c>
      <c r="G13" s="32">
        <v>637222.92071709398</v>
      </c>
      <c r="H13" s="32">
        <v>8.8079009701630295E-2</v>
      </c>
    </row>
    <row r="14" spans="1:8" ht="14.25" x14ac:dyDescent="0.2">
      <c r="A14" s="32">
        <v>13</v>
      </c>
      <c r="B14" s="33">
        <v>25</v>
      </c>
      <c r="C14" s="32">
        <v>76935</v>
      </c>
      <c r="D14" s="32">
        <v>877115.10470000003</v>
      </c>
      <c r="E14" s="32">
        <v>824885.83779999998</v>
      </c>
      <c r="F14" s="32">
        <v>52229.266900000002</v>
      </c>
      <c r="G14" s="32">
        <v>824885.83779999998</v>
      </c>
      <c r="H14" s="32">
        <v>5.9546650855891899E-2</v>
      </c>
    </row>
    <row r="15" spans="1:8" ht="14.25" x14ac:dyDescent="0.2">
      <c r="A15" s="32">
        <v>14</v>
      </c>
      <c r="B15" s="33">
        <v>26</v>
      </c>
      <c r="C15" s="32">
        <v>83207</v>
      </c>
      <c r="D15" s="32">
        <v>377709.04454156302</v>
      </c>
      <c r="E15" s="32">
        <v>332990.52990617201</v>
      </c>
      <c r="F15" s="32">
        <v>44718.514635390697</v>
      </c>
      <c r="G15" s="32">
        <v>332990.52990617201</v>
      </c>
      <c r="H15" s="32">
        <v>0.11839407946840901</v>
      </c>
    </row>
    <row r="16" spans="1:8" ht="14.25" x14ac:dyDescent="0.2">
      <c r="A16" s="32">
        <v>15</v>
      </c>
      <c r="B16" s="33">
        <v>27</v>
      </c>
      <c r="C16" s="32">
        <v>165321.50899999999</v>
      </c>
      <c r="D16" s="32">
        <v>1060329.1185999999</v>
      </c>
      <c r="E16" s="32">
        <v>950904.04539999994</v>
      </c>
      <c r="F16" s="32">
        <v>109425.0732</v>
      </c>
      <c r="G16" s="32">
        <v>950904.04539999994</v>
      </c>
      <c r="H16" s="32">
        <v>0.103199158903114</v>
      </c>
    </row>
    <row r="17" spans="1:8" ht="14.25" x14ac:dyDescent="0.2">
      <c r="A17" s="32">
        <v>16</v>
      </c>
      <c r="B17" s="33">
        <v>29</v>
      </c>
      <c r="C17" s="32">
        <v>290346</v>
      </c>
      <c r="D17" s="32">
        <v>2940290.0109880301</v>
      </c>
      <c r="E17" s="32">
        <v>2902815.8867222201</v>
      </c>
      <c r="F17" s="32">
        <v>37474.124265812003</v>
      </c>
      <c r="G17" s="32">
        <v>2902815.8867222201</v>
      </c>
      <c r="H17" s="32">
        <v>1.27450435588901E-2</v>
      </c>
    </row>
    <row r="18" spans="1:8" ht="14.25" x14ac:dyDescent="0.2">
      <c r="A18" s="32">
        <v>17</v>
      </c>
      <c r="B18" s="33">
        <v>31</v>
      </c>
      <c r="C18" s="32">
        <v>45795.892</v>
      </c>
      <c r="D18" s="32">
        <v>318785.71154091199</v>
      </c>
      <c r="E18" s="32">
        <v>286674.36955782102</v>
      </c>
      <c r="F18" s="32">
        <v>32111.341983090901</v>
      </c>
      <c r="G18" s="32">
        <v>286674.36955782102</v>
      </c>
      <c r="H18" s="32">
        <v>0.100730179617758</v>
      </c>
    </row>
    <row r="19" spans="1:8" ht="14.25" x14ac:dyDescent="0.2">
      <c r="A19" s="32">
        <v>18</v>
      </c>
      <c r="B19" s="33">
        <v>32</v>
      </c>
      <c r="C19" s="32">
        <v>16477.184000000001</v>
      </c>
      <c r="D19" s="32">
        <v>252526.947658672</v>
      </c>
      <c r="E19" s="32">
        <v>236020.19482533101</v>
      </c>
      <c r="F19" s="32">
        <v>16506.752833340401</v>
      </c>
      <c r="G19" s="32">
        <v>236020.19482533101</v>
      </c>
      <c r="H19" s="32">
        <v>6.5366302433796999E-2</v>
      </c>
    </row>
    <row r="20" spans="1:8" ht="14.25" x14ac:dyDescent="0.2">
      <c r="A20" s="32">
        <v>19</v>
      </c>
      <c r="B20" s="33">
        <v>33</v>
      </c>
      <c r="C20" s="32">
        <v>46200.686999999998</v>
      </c>
      <c r="D20" s="32">
        <v>523234.50689375203</v>
      </c>
      <c r="E20" s="32">
        <v>419948.982357662</v>
      </c>
      <c r="F20" s="32">
        <v>103285.52453609</v>
      </c>
      <c r="G20" s="32">
        <v>419948.982357662</v>
      </c>
      <c r="H20" s="32">
        <v>0.197398151641905</v>
      </c>
    </row>
    <row r="21" spans="1:8" ht="14.25" x14ac:dyDescent="0.2">
      <c r="A21" s="32">
        <v>20</v>
      </c>
      <c r="B21" s="33">
        <v>34</v>
      </c>
      <c r="C21" s="32">
        <v>57437.072</v>
      </c>
      <c r="D21" s="32">
        <v>293553.85821282101</v>
      </c>
      <c r="E21" s="32">
        <v>205752.11601516101</v>
      </c>
      <c r="F21" s="32">
        <v>87801.742197659201</v>
      </c>
      <c r="G21" s="32">
        <v>205752.11601516101</v>
      </c>
      <c r="H21" s="32">
        <v>0.29909926148545002</v>
      </c>
    </row>
    <row r="22" spans="1:8" ht="14.25" x14ac:dyDescent="0.2">
      <c r="A22" s="32">
        <v>21</v>
      </c>
      <c r="B22" s="33">
        <v>35</v>
      </c>
      <c r="C22" s="32">
        <v>41274.654999999999</v>
      </c>
      <c r="D22" s="32">
        <v>896254.34097699099</v>
      </c>
      <c r="E22" s="32">
        <v>820196.722496573</v>
      </c>
      <c r="F22" s="32">
        <v>76057.618480418299</v>
      </c>
      <c r="G22" s="32">
        <v>820196.722496573</v>
      </c>
      <c r="H22" s="32">
        <v>8.4861645855471304E-2</v>
      </c>
    </row>
    <row r="23" spans="1:8" ht="14.25" x14ac:dyDescent="0.2">
      <c r="A23" s="32">
        <v>22</v>
      </c>
      <c r="B23" s="33">
        <v>36</v>
      </c>
      <c r="C23" s="32">
        <v>119071.516</v>
      </c>
      <c r="D23" s="32">
        <v>697090.94190265494</v>
      </c>
      <c r="E23" s="32">
        <v>570575.82189976296</v>
      </c>
      <c r="F23" s="32">
        <v>126515.120002892</v>
      </c>
      <c r="G23" s="32">
        <v>570575.82189976296</v>
      </c>
      <c r="H23" s="32">
        <v>0.18149012187359501</v>
      </c>
    </row>
    <row r="24" spans="1:8" ht="14.25" x14ac:dyDescent="0.2">
      <c r="A24" s="32">
        <v>23</v>
      </c>
      <c r="B24" s="33">
        <v>37</v>
      </c>
      <c r="C24" s="32">
        <v>113881.011</v>
      </c>
      <c r="D24" s="32">
        <v>1107050.8602362799</v>
      </c>
      <c r="E24" s="32">
        <v>955369.87240624998</v>
      </c>
      <c r="F24" s="32">
        <v>151680.98783003399</v>
      </c>
      <c r="G24" s="32">
        <v>955369.87240624998</v>
      </c>
      <c r="H24" s="32">
        <v>0.13701356755881999</v>
      </c>
    </row>
    <row r="25" spans="1:8" ht="14.25" x14ac:dyDescent="0.2">
      <c r="A25" s="32">
        <v>24</v>
      </c>
      <c r="B25" s="33">
        <v>38</v>
      </c>
      <c r="C25" s="32">
        <v>184400.05799999999</v>
      </c>
      <c r="D25" s="32">
        <v>954893.06450265495</v>
      </c>
      <c r="E25" s="32">
        <v>925580.93051238905</v>
      </c>
      <c r="F25" s="32">
        <v>29312.133990265502</v>
      </c>
      <c r="G25" s="32">
        <v>925580.93051238905</v>
      </c>
      <c r="H25" s="32">
        <v>3.0696771272008701E-2</v>
      </c>
    </row>
    <row r="26" spans="1:8" ht="14.25" x14ac:dyDescent="0.2">
      <c r="A26" s="32">
        <v>25</v>
      </c>
      <c r="B26" s="33">
        <v>39</v>
      </c>
      <c r="C26" s="32">
        <v>114042.736</v>
      </c>
      <c r="D26" s="32">
        <v>163201.195052492</v>
      </c>
      <c r="E26" s="32">
        <v>116972.83166122199</v>
      </c>
      <c r="F26" s="32">
        <v>46228.363391270301</v>
      </c>
      <c r="G26" s="32">
        <v>116972.83166122199</v>
      </c>
      <c r="H26" s="32">
        <v>0.283259956377166</v>
      </c>
    </row>
    <row r="27" spans="1:8" ht="14.25" x14ac:dyDescent="0.2">
      <c r="A27" s="32">
        <v>26</v>
      </c>
      <c r="B27" s="33">
        <v>40</v>
      </c>
      <c r="C27" s="32">
        <v>1</v>
      </c>
      <c r="D27" s="32">
        <v>3.8462000000000001</v>
      </c>
      <c r="E27" s="32">
        <v>3.0973000000000002</v>
      </c>
      <c r="F27" s="32">
        <v>0.74890000000000001</v>
      </c>
      <c r="G27" s="32">
        <v>3.0973000000000002</v>
      </c>
      <c r="H27" s="32">
        <v>0.19471166346003799</v>
      </c>
    </row>
    <row r="28" spans="1:8" ht="14.25" x14ac:dyDescent="0.2">
      <c r="A28" s="32">
        <v>27</v>
      </c>
      <c r="B28" s="33">
        <v>42</v>
      </c>
      <c r="C28" s="32">
        <v>7820.8919999999998</v>
      </c>
      <c r="D28" s="32">
        <v>116180.6477</v>
      </c>
      <c r="E28" s="32">
        <v>109698.4397</v>
      </c>
      <c r="F28" s="32">
        <v>6482.2079999999996</v>
      </c>
      <c r="G28" s="32">
        <v>109698.4397</v>
      </c>
      <c r="H28" s="32">
        <v>5.5794214684861003E-2</v>
      </c>
    </row>
    <row r="29" spans="1:8" ht="14.25" x14ac:dyDescent="0.2">
      <c r="A29" s="32">
        <v>28</v>
      </c>
      <c r="B29" s="33">
        <v>75</v>
      </c>
      <c r="C29" s="32">
        <v>396</v>
      </c>
      <c r="D29" s="32">
        <v>213530.76923076899</v>
      </c>
      <c r="E29" s="32">
        <v>202889.615384615</v>
      </c>
      <c r="F29" s="32">
        <v>10641.1538461538</v>
      </c>
      <c r="G29" s="32">
        <v>202889.615384615</v>
      </c>
      <c r="H29" s="32">
        <v>4.9834287978673598E-2</v>
      </c>
    </row>
    <row r="30" spans="1:8" ht="14.25" x14ac:dyDescent="0.2">
      <c r="A30" s="32">
        <v>29</v>
      </c>
      <c r="B30" s="33">
        <v>76</v>
      </c>
      <c r="C30" s="32">
        <v>2464</v>
      </c>
      <c r="D30" s="32">
        <v>471274.42515042698</v>
      </c>
      <c r="E30" s="32">
        <v>438983.38690256397</v>
      </c>
      <c r="F30" s="32">
        <v>32291.038247863198</v>
      </c>
      <c r="G30" s="32">
        <v>438983.38690256397</v>
      </c>
      <c r="H30" s="32">
        <v>6.8518545723240107E-2</v>
      </c>
    </row>
    <row r="31" spans="1:8" ht="14.25" x14ac:dyDescent="0.2">
      <c r="A31" s="32">
        <v>30</v>
      </c>
      <c r="B31" s="33">
        <v>99</v>
      </c>
      <c r="C31" s="32">
        <v>35</v>
      </c>
      <c r="D31" s="32">
        <v>27742.333333333299</v>
      </c>
      <c r="E31" s="32">
        <v>24041.285470085499</v>
      </c>
      <c r="F31" s="32">
        <v>3701.0478632478598</v>
      </c>
      <c r="G31" s="32">
        <v>24041.285470085499</v>
      </c>
      <c r="H31" s="32">
        <v>0.13340795162319399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2014-05-19T06:28:40Z</dcterms:modified>
</cp:coreProperties>
</file>