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5" l="1"/>
  <c r="L35" s="1"/>
  <c r="G36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<sst xmlns="http://schemas.openxmlformats.org/spreadsheetml/2006/main" count="114" uniqueCount="71">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</sst>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35" Type="http://schemas.openxmlformats.org/officeDocument/2006/relationships/hyperlink" Target="cid:9876b3b82" TargetMode="External"/><Relationship Id="rId356" Type="http://schemas.openxmlformats.org/officeDocument/2006/relationships/image" Target="cid:d64e537713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346" Type="http://schemas.openxmlformats.org/officeDocument/2006/relationships/image" Target="cid:bc84eb1013" TargetMode="External"/><Relationship Id="rId367" Type="http://schemas.openxmlformats.org/officeDocument/2006/relationships/hyperlink" Target="cid:29a565842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378" Type="http://schemas.openxmlformats.org/officeDocument/2006/relationships/image" Target="cid:51e44aa5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368" Type="http://schemas.openxmlformats.org/officeDocument/2006/relationships/image" Target="cid:29a565a913" TargetMode="External"/><Relationship Id="rId389" Type="http://schemas.openxmlformats.org/officeDocument/2006/relationships/hyperlink" Target="cid:fbcceaee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6" sqref="N6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>
      <c r="A3" s="37" t="s">
        <v>5</v>
      </c>
      <c r="B3" s="37"/>
      <c r="C3" s="37"/>
      <c r="D3" s="37"/>
      <c r="E3" s="15">
        <f>RA!D7</f>
        <v>12990452.952299999</v>
      </c>
      <c r="F3" s="25">
        <f>RA!I7</f>
        <v>1453052.6679</v>
      </c>
      <c r="G3" s="16">
        <f>E3-F3</f>
        <v>11537400.284399999</v>
      </c>
      <c r="H3" s="27">
        <f>RA!J7</f>
        <v>11.185542746165201</v>
      </c>
      <c r="I3" s="20">
        <f>SUM(I4:I39)</f>
        <v>12990456.015630364</v>
      </c>
      <c r="J3" s="21">
        <f>SUM(J4:J39)</f>
        <v>11537400.222613594</v>
      </c>
      <c r="K3" s="22">
        <f>E3-I3</f>
        <v>-3.063330365344882</v>
      </c>
      <c r="L3" s="22">
        <f>G3-J3</f>
        <v>6.1786405742168427E-2</v>
      </c>
    </row>
    <row r="4" spans="1:12">
      <c r="A4" s="38">
        <f>RA!A8</f>
        <v>41725</v>
      </c>
      <c r="B4" s="12">
        <v>12</v>
      </c>
      <c r="C4" s="35" t="s">
        <v>6</v>
      </c>
      <c r="D4" s="35"/>
      <c r="E4" s="15">
        <f>VLOOKUP(C4,RA!B8:D39,3,0)</f>
        <v>459740.78739999997</v>
      </c>
      <c r="F4" s="25">
        <f>VLOOKUP(C4,RA!B8:I43,8,0)</f>
        <v>112232.2383</v>
      </c>
      <c r="G4" s="16">
        <f t="shared" ref="G4:G39" si="0">E4-F4</f>
        <v>347508.54909999995</v>
      </c>
      <c r="H4" s="27">
        <f>RA!J8</f>
        <v>24.412069012783</v>
      </c>
      <c r="I4" s="20">
        <f>VLOOKUP(B4,RMS!B:D,3,FALSE)</f>
        <v>459741.10090769199</v>
      </c>
      <c r="J4" s="21">
        <f>VLOOKUP(B4,RMS!B:E,4,FALSE)</f>
        <v>347508.55179487198</v>
      </c>
      <c r="K4" s="22">
        <f t="shared" ref="K4:K39" si="1">E4-I4</f>
        <v>-0.31350769201526418</v>
      </c>
      <c r="L4" s="22">
        <f t="shared" ref="L4:L39" si="2">G4-J4</f>
        <v>-2.694872033316642E-3</v>
      </c>
    </row>
    <row r="5" spans="1:12">
      <c r="A5" s="38"/>
      <c r="B5" s="12">
        <v>13</v>
      </c>
      <c r="C5" s="35" t="s">
        <v>7</v>
      </c>
      <c r="D5" s="35"/>
      <c r="E5" s="15">
        <f>VLOOKUP(C5,RA!B8:D40,3,0)</f>
        <v>66482.224199999997</v>
      </c>
      <c r="F5" s="25">
        <f>VLOOKUP(C5,RA!B9:I44,8,0)</f>
        <v>16307.328299999999</v>
      </c>
      <c r="G5" s="16">
        <f t="shared" si="0"/>
        <v>50174.895899999996</v>
      </c>
      <c r="H5" s="27">
        <f>RA!J9</f>
        <v>24.528854887499399</v>
      </c>
      <c r="I5" s="20">
        <f>VLOOKUP(B5,RMS!B:D,3,FALSE)</f>
        <v>66482.237016413303</v>
      </c>
      <c r="J5" s="21">
        <f>VLOOKUP(B5,RMS!B:E,4,FALSE)</f>
        <v>50174.894845480703</v>
      </c>
      <c r="K5" s="22">
        <f t="shared" si="1"/>
        <v>-1.2816413305699825E-2</v>
      </c>
      <c r="L5" s="22">
        <f t="shared" si="2"/>
        <v>1.0545192926656455E-3</v>
      </c>
    </row>
    <row r="6" spans="1:12">
      <c r="A6" s="38"/>
      <c r="B6" s="12">
        <v>14</v>
      </c>
      <c r="C6" s="35" t="s">
        <v>8</v>
      </c>
      <c r="D6" s="35"/>
      <c r="E6" s="15">
        <f>VLOOKUP(C6,RA!B10:D41,3,0)</f>
        <v>93884.543699999995</v>
      </c>
      <c r="F6" s="25">
        <f>VLOOKUP(C6,RA!B10:I45,8,0)</f>
        <v>27828.152900000001</v>
      </c>
      <c r="G6" s="16">
        <f t="shared" si="0"/>
        <v>66056.390799999994</v>
      </c>
      <c r="H6" s="27">
        <f>RA!J10</f>
        <v>29.640824573768501</v>
      </c>
      <c r="I6" s="20">
        <f>VLOOKUP(B6,RMS!B:D,3,FALSE)</f>
        <v>93886.260415384604</v>
      </c>
      <c r="J6" s="21">
        <f>VLOOKUP(B6,RMS!B:E,4,FALSE)</f>
        <v>66056.391296581205</v>
      </c>
      <c r="K6" s="22">
        <f t="shared" si="1"/>
        <v>-1.7167153846094152</v>
      </c>
      <c r="L6" s="22">
        <f t="shared" si="2"/>
        <v>-4.9658121133688837E-4</v>
      </c>
    </row>
    <row r="7" spans="1:12">
      <c r="A7" s="38"/>
      <c r="B7" s="12">
        <v>15</v>
      </c>
      <c r="C7" s="35" t="s">
        <v>9</v>
      </c>
      <c r="D7" s="35"/>
      <c r="E7" s="15">
        <f>VLOOKUP(C7,RA!B10:D42,3,0)</f>
        <v>37264.218000000001</v>
      </c>
      <c r="F7" s="25">
        <f>VLOOKUP(C7,RA!B11:I46,8,0)</f>
        <v>9755.0805999999993</v>
      </c>
      <c r="G7" s="16">
        <f t="shared" si="0"/>
        <v>27509.1374</v>
      </c>
      <c r="H7" s="27">
        <f>RA!J11</f>
        <v>26.178143869810999</v>
      </c>
      <c r="I7" s="20">
        <f>VLOOKUP(B7,RMS!B:D,3,FALSE)</f>
        <v>37264.233064102598</v>
      </c>
      <c r="J7" s="21">
        <f>VLOOKUP(B7,RMS!B:E,4,FALSE)</f>
        <v>27509.137475213702</v>
      </c>
      <c r="K7" s="22">
        <f t="shared" si="1"/>
        <v>-1.5064102597534657E-2</v>
      </c>
      <c r="L7" s="22">
        <f t="shared" si="2"/>
        <v>-7.5213702075416222E-5</v>
      </c>
    </row>
    <row r="8" spans="1:12">
      <c r="A8" s="38"/>
      <c r="B8" s="12">
        <v>16</v>
      </c>
      <c r="C8" s="35" t="s">
        <v>10</v>
      </c>
      <c r="D8" s="35"/>
      <c r="E8" s="15">
        <f>VLOOKUP(C8,RA!B12:D43,3,0)</f>
        <v>77311.371299999999</v>
      </c>
      <c r="F8" s="25">
        <f>VLOOKUP(C8,RA!B12:I47,8,0)</f>
        <v>18473.3086</v>
      </c>
      <c r="G8" s="16">
        <f t="shared" si="0"/>
        <v>58838.062699999995</v>
      </c>
      <c r="H8" s="27">
        <f>RA!J12</f>
        <v>23.8946849465597</v>
      </c>
      <c r="I8" s="20">
        <f>VLOOKUP(B8,RMS!B:D,3,FALSE)</f>
        <v>77311.369121367505</v>
      </c>
      <c r="J8" s="21">
        <f>VLOOKUP(B8,RMS!B:E,4,FALSE)</f>
        <v>58838.0635179487</v>
      </c>
      <c r="K8" s="22">
        <f t="shared" si="1"/>
        <v>2.1786324941786006E-3</v>
      </c>
      <c r="L8" s="22">
        <f t="shared" si="2"/>
        <v>-8.1794870493467897E-4</v>
      </c>
    </row>
    <row r="9" spans="1:12">
      <c r="A9" s="38"/>
      <c r="B9" s="12">
        <v>17</v>
      </c>
      <c r="C9" s="35" t="s">
        <v>11</v>
      </c>
      <c r="D9" s="35"/>
      <c r="E9" s="15">
        <f>VLOOKUP(C9,RA!B12:D44,3,0)</f>
        <v>213161.76329999999</v>
      </c>
      <c r="F9" s="25">
        <f>VLOOKUP(C9,RA!B13:I48,8,0)</f>
        <v>61290.8943</v>
      </c>
      <c r="G9" s="16">
        <f t="shared" si="0"/>
        <v>151870.86900000001</v>
      </c>
      <c r="H9" s="27">
        <f>RA!J13</f>
        <v>28.753231044415902</v>
      </c>
      <c r="I9" s="20">
        <f>VLOOKUP(B9,RMS!B:D,3,FALSE)</f>
        <v>213161.91446495699</v>
      </c>
      <c r="J9" s="21">
        <f>VLOOKUP(B9,RMS!B:E,4,FALSE)</f>
        <v>151870.86883504299</v>
      </c>
      <c r="K9" s="22">
        <f t="shared" si="1"/>
        <v>-0.15116495700203814</v>
      </c>
      <c r="L9" s="22">
        <f t="shared" si="2"/>
        <v>1.6495701856911182E-4</v>
      </c>
    </row>
    <row r="10" spans="1:12">
      <c r="A10" s="38"/>
      <c r="B10" s="12">
        <v>18</v>
      </c>
      <c r="C10" s="35" t="s">
        <v>12</v>
      </c>
      <c r="D10" s="35"/>
      <c r="E10" s="15">
        <f>VLOOKUP(C10,RA!B14:D45,3,0)</f>
        <v>142926.79130000001</v>
      </c>
      <c r="F10" s="25">
        <f>VLOOKUP(C10,RA!B14:I49,8,0)</f>
        <v>31973.7448</v>
      </c>
      <c r="G10" s="16">
        <f t="shared" si="0"/>
        <v>110953.04650000001</v>
      </c>
      <c r="H10" s="27">
        <f>RA!J14</f>
        <v>22.370714761858601</v>
      </c>
      <c r="I10" s="20">
        <f>VLOOKUP(B10,RMS!B:D,3,FALSE)</f>
        <v>142926.779235897</v>
      </c>
      <c r="J10" s="21">
        <f>VLOOKUP(B10,RMS!B:E,4,FALSE)</f>
        <v>110953.045635897</v>
      </c>
      <c r="K10" s="22">
        <f t="shared" si="1"/>
        <v>1.2064103008015081E-2</v>
      </c>
      <c r="L10" s="22">
        <f t="shared" si="2"/>
        <v>8.6410301446449012E-4</v>
      </c>
    </row>
    <row r="11" spans="1:12">
      <c r="A11" s="38"/>
      <c r="B11" s="12">
        <v>19</v>
      </c>
      <c r="C11" s="35" t="s">
        <v>13</v>
      </c>
      <c r="D11" s="35"/>
      <c r="E11" s="15">
        <f>VLOOKUP(C11,RA!B14:D46,3,0)</f>
        <v>104319.47500000001</v>
      </c>
      <c r="F11" s="25">
        <f>VLOOKUP(C11,RA!B15:I50,8,0)</f>
        <v>20107.353899999998</v>
      </c>
      <c r="G11" s="16">
        <f t="shared" si="0"/>
        <v>84212.121100000004</v>
      </c>
      <c r="H11" s="27">
        <f>RA!J15</f>
        <v>19.274784406267401</v>
      </c>
      <c r="I11" s="20">
        <f>VLOOKUP(B11,RMS!B:D,3,FALSE)</f>
        <v>104319.551207692</v>
      </c>
      <c r="J11" s="21">
        <f>VLOOKUP(B11,RMS!B:E,4,FALSE)</f>
        <v>84212.121695726499</v>
      </c>
      <c r="K11" s="22">
        <f t="shared" si="1"/>
        <v>-7.620769199274946E-2</v>
      </c>
      <c r="L11" s="22">
        <f t="shared" si="2"/>
        <v>-5.9572649479378015E-4</v>
      </c>
    </row>
    <row r="12" spans="1:12">
      <c r="A12" s="38"/>
      <c r="B12" s="12">
        <v>21</v>
      </c>
      <c r="C12" s="35" t="s">
        <v>14</v>
      </c>
      <c r="D12" s="35"/>
      <c r="E12" s="15">
        <f>VLOOKUP(C12,RA!B16:D47,3,0)</f>
        <v>547553.31590000005</v>
      </c>
      <c r="F12" s="25">
        <f>VLOOKUP(C12,RA!B16:I51,8,0)</f>
        <v>41570.856599999999</v>
      </c>
      <c r="G12" s="16">
        <f t="shared" si="0"/>
        <v>505982.45930000005</v>
      </c>
      <c r="H12" s="27">
        <f>RA!J16</f>
        <v>7.5921111959062797</v>
      </c>
      <c r="I12" s="20">
        <f>VLOOKUP(B12,RMS!B:D,3,FALSE)</f>
        <v>547553.29110000003</v>
      </c>
      <c r="J12" s="21">
        <f>VLOOKUP(B12,RMS!B:E,4,FALSE)</f>
        <v>505982.45929999999</v>
      </c>
      <c r="K12" s="22">
        <f t="shared" si="1"/>
        <v>2.4800000013783574E-2</v>
      </c>
      <c r="L12" s="22">
        <f t="shared" si="2"/>
        <v>0</v>
      </c>
    </row>
    <row r="13" spans="1:12">
      <c r="A13" s="38"/>
      <c r="B13" s="12">
        <v>22</v>
      </c>
      <c r="C13" s="35" t="s">
        <v>15</v>
      </c>
      <c r="D13" s="35"/>
      <c r="E13" s="15">
        <f>VLOOKUP(C13,RA!B16:D48,3,0)</f>
        <v>752223.71669999999</v>
      </c>
      <c r="F13" s="25">
        <f>VLOOKUP(C13,RA!B17:I52,8,0)</f>
        <v>34474.275699999998</v>
      </c>
      <c r="G13" s="16">
        <f t="shared" si="0"/>
        <v>717749.44099999999</v>
      </c>
      <c r="H13" s="27">
        <f>RA!J17</f>
        <v>4.5829817559114501</v>
      </c>
      <c r="I13" s="20">
        <f>VLOOKUP(B13,RMS!B:D,3,FALSE)</f>
        <v>752223.785040171</v>
      </c>
      <c r="J13" s="21">
        <f>VLOOKUP(B13,RMS!B:E,4,FALSE)</f>
        <v>717749.44156581198</v>
      </c>
      <c r="K13" s="22">
        <f t="shared" si="1"/>
        <v>-6.8340171012096107E-2</v>
      </c>
      <c r="L13" s="22">
        <f t="shared" si="2"/>
        <v>-5.6581199169158936E-4</v>
      </c>
    </row>
    <row r="14" spans="1:12">
      <c r="A14" s="38"/>
      <c r="B14" s="12">
        <v>23</v>
      </c>
      <c r="C14" s="35" t="s">
        <v>16</v>
      </c>
      <c r="D14" s="35"/>
      <c r="E14" s="15">
        <f>VLOOKUP(C14,RA!B18:D49,3,0)</f>
        <v>1338151.7731999999</v>
      </c>
      <c r="F14" s="25">
        <f>VLOOKUP(C14,RA!B18:I53,8,0)</f>
        <v>181550.18350000001</v>
      </c>
      <c r="G14" s="16">
        <f t="shared" si="0"/>
        <v>1156601.5896999999</v>
      </c>
      <c r="H14" s="27">
        <f>RA!J18</f>
        <v>13.567234086298599</v>
      </c>
      <c r="I14" s="20">
        <f>VLOOKUP(B14,RMS!B:D,3,FALSE)</f>
        <v>1338151.94221197</v>
      </c>
      <c r="J14" s="21">
        <f>VLOOKUP(B14,RMS!B:E,4,FALSE)</f>
        <v>1156601.5774316201</v>
      </c>
      <c r="K14" s="22">
        <f t="shared" si="1"/>
        <v>-0.16901197005063295</v>
      </c>
      <c r="L14" s="22">
        <f t="shared" si="2"/>
        <v>1.2268379796296358E-2</v>
      </c>
    </row>
    <row r="15" spans="1:12">
      <c r="A15" s="38"/>
      <c r="B15" s="12">
        <v>24</v>
      </c>
      <c r="C15" s="35" t="s">
        <v>17</v>
      </c>
      <c r="D15" s="35"/>
      <c r="E15" s="15">
        <f>VLOOKUP(C15,RA!B18:D50,3,0)</f>
        <v>477877.7181</v>
      </c>
      <c r="F15" s="25">
        <f>VLOOKUP(C15,RA!B19:I54,8,0)</f>
        <v>62111.7569</v>
      </c>
      <c r="G15" s="16">
        <f t="shared" si="0"/>
        <v>415765.96120000002</v>
      </c>
      <c r="H15" s="27">
        <f>RA!J19</f>
        <v>12.997416399105401</v>
      </c>
      <c r="I15" s="20">
        <f>VLOOKUP(B15,RMS!B:D,3,FALSE)</f>
        <v>477877.76168461499</v>
      </c>
      <c r="J15" s="21">
        <f>VLOOKUP(B15,RMS!B:E,4,FALSE)</f>
        <v>415765.961903419</v>
      </c>
      <c r="K15" s="22">
        <f t="shared" si="1"/>
        <v>-4.3584614992141724E-2</v>
      </c>
      <c r="L15" s="22">
        <f t="shared" si="2"/>
        <v>-7.0341897662729025E-4</v>
      </c>
    </row>
    <row r="16" spans="1:12">
      <c r="A16" s="38"/>
      <c r="B16" s="12">
        <v>25</v>
      </c>
      <c r="C16" s="35" t="s">
        <v>18</v>
      </c>
      <c r="D16" s="35"/>
      <c r="E16" s="15">
        <f>VLOOKUP(C16,RA!B20:D51,3,0)</f>
        <v>698147.98120000004</v>
      </c>
      <c r="F16" s="25">
        <f>VLOOKUP(C16,RA!B20:I55,8,0)</f>
        <v>56428.314100000003</v>
      </c>
      <c r="G16" s="16">
        <f t="shared" si="0"/>
        <v>641719.66710000008</v>
      </c>
      <c r="H16" s="27">
        <f>RA!J20</f>
        <v>8.0825721221751792</v>
      </c>
      <c r="I16" s="20">
        <f>VLOOKUP(B16,RMS!B:D,3,FALSE)</f>
        <v>698148.06940000004</v>
      </c>
      <c r="J16" s="21">
        <f>VLOOKUP(B16,RMS!B:E,4,FALSE)</f>
        <v>641719.66709999996</v>
      </c>
      <c r="K16" s="22">
        <f t="shared" si="1"/>
        <v>-8.8199999998323619E-2</v>
      </c>
      <c r="L16" s="22">
        <f t="shared" si="2"/>
        <v>0</v>
      </c>
    </row>
    <row r="17" spans="1:12">
      <c r="A17" s="38"/>
      <c r="B17" s="12">
        <v>26</v>
      </c>
      <c r="C17" s="35" t="s">
        <v>19</v>
      </c>
      <c r="D17" s="35"/>
      <c r="E17" s="15">
        <f>VLOOKUP(C17,RA!B20:D52,3,0)</f>
        <v>286157.28230000002</v>
      </c>
      <c r="F17" s="25">
        <f>VLOOKUP(C17,RA!B21:I56,8,0)</f>
        <v>37683.658499999998</v>
      </c>
      <c r="G17" s="16">
        <f t="shared" si="0"/>
        <v>248473.62380000003</v>
      </c>
      <c r="H17" s="27">
        <f>RA!J21</f>
        <v>13.168862311354101</v>
      </c>
      <c r="I17" s="20">
        <f>VLOOKUP(B17,RMS!B:D,3,FALSE)</f>
        <v>286157.23420912202</v>
      </c>
      <c r="J17" s="21">
        <f>VLOOKUP(B17,RMS!B:E,4,FALSE)</f>
        <v>248473.623756841</v>
      </c>
      <c r="K17" s="22">
        <f t="shared" si="1"/>
        <v>4.8090878000948578E-2</v>
      </c>
      <c r="L17" s="22">
        <f t="shared" si="2"/>
        <v>4.3159030610695481E-5</v>
      </c>
    </row>
    <row r="18" spans="1:12">
      <c r="A18" s="38"/>
      <c r="B18" s="12">
        <v>27</v>
      </c>
      <c r="C18" s="35" t="s">
        <v>20</v>
      </c>
      <c r="D18" s="35"/>
      <c r="E18" s="15">
        <f>VLOOKUP(C18,RA!B22:D53,3,0)</f>
        <v>849509.32</v>
      </c>
      <c r="F18" s="25">
        <f>VLOOKUP(C18,RA!B22:I57,8,0)</f>
        <v>108383.13710000001</v>
      </c>
      <c r="G18" s="16">
        <f t="shared" si="0"/>
        <v>741126.1828999999</v>
      </c>
      <c r="H18" s="27">
        <f>RA!J22</f>
        <v>12.7583223101072</v>
      </c>
      <c r="I18" s="20">
        <f>VLOOKUP(B18,RMS!B:D,3,FALSE)</f>
        <v>849509.34523333295</v>
      </c>
      <c r="J18" s="21">
        <f>VLOOKUP(B18,RMS!B:E,4,FALSE)</f>
        <v>741126.18359999999</v>
      </c>
      <c r="K18" s="22">
        <f t="shared" si="1"/>
        <v>-2.5233332999050617E-2</v>
      </c>
      <c r="L18" s="22">
        <f t="shared" si="2"/>
        <v>-7.0000009145587683E-4</v>
      </c>
    </row>
    <row r="19" spans="1:12">
      <c r="A19" s="38"/>
      <c r="B19" s="12">
        <v>29</v>
      </c>
      <c r="C19" s="35" t="s">
        <v>21</v>
      </c>
      <c r="D19" s="35"/>
      <c r="E19" s="15">
        <f>VLOOKUP(C19,RA!B22:D54,3,0)</f>
        <v>2380255.5194000001</v>
      </c>
      <c r="F19" s="25">
        <f>VLOOKUP(C19,RA!B23:I58,8,0)</f>
        <v>15159.3213</v>
      </c>
      <c r="G19" s="16">
        <f t="shared" si="0"/>
        <v>2365096.1981000002</v>
      </c>
      <c r="H19" s="27">
        <f>RA!J23</f>
        <v>0.63687789720245103</v>
      </c>
      <c r="I19" s="20">
        <f>VLOOKUP(B19,RMS!B:D,3,FALSE)</f>
        <v>2380256.22637949</v>
      </c>
      <c r="J19" s="21">
        <f>VLOOKUP(B19,RMS!B:E,4,FALSE)</f>
        <v>2365096.2289888901</v>
      </c>
      <c r="K19" s="22">
        <f t="shared" si="1"/>
        <v>-0.7069794898852706</v>
      </c>
      <c r="L19" s="22">
        <f t="shared" si="2"/>
        <v>-3.0888889916241169E-2</v>
      </c>
    </row>
    <row r="20" spans="1:12">
      <c r="A20" s="38"/>
      <c r="B20" s="12">
        <v>31</v>
      </c>
      <c r="C20" s="35" t="s">
        <v>22</v>
      </c>
      <c r="D20" s="35"/>
      <c r="E20" s="15">
        <f>VLOOKUP(C20,RA!B24:D55,3,0)</f>
        <v>200544.59700000001</v>
      </c>
      <c r="F20" s="25">
        <f>VLOOKUP(C20,RA!B24:I59,8,0)</f>
        <v>16958.147499999999</v>
      </c>
      <c r="G20" s="16">
        <f t="shared" si="0"/>
        <v>183586.44950000002</v>
      </c>
      <c r="H20" s="27">
        <f>RA!J24</f>
        <v>8.4560480579788493</v>
      </c>
      <c r="I20" s="20">
        <f>VLOOKUP(B20,RMS!B:D,3,FALSE)</f>
        <v>200544.610256335</v>
      </c>
      <c r="J20" s="21">
        <f>VLOOKUP(B20,RMS!B:E,4,FALSE)</f>
        <v>183586.44673365899</v>
      </c>
      <c r="K20" s="22">
        <f t="shared" si="1"/>
        <v>-1.3256334990728647E-2</v>
      </c>
      <c r="L20" s="22">
        <f t="shared" si="2"/>
        <v>2.7663410292007029E-3</v>
      </c>
    </row>
    <row r="21" spans="1:12">
      <c r="A21" s="38"/>
      <c r="B21" s="12">
        <v>32</v>
      </c>
      <c r="C21" s="35" t="s">
        <v>23</v>
      </c>
      <c r="D21" s="35"/>
      <c r="E21" s="15">
        <f>VLOOKUP(C21,RA!B24:D56,3,0)</f>
        <v>188163.84880000001</v>
      </c>
      <c r="F21" s="25">
        <f>VLOOKUP(C21,RA!B25:I60,8,0)</f>
        <v>16658.767599999999</v>
      </c>
      <c r="G21" s="16">
        <f t="shared" si="0"/>
        <v>171505.08120000002</v>
      </c>
      <c r="H21" s="27">
        <f>RA!J25</f>
        <v>8.8533305979017598</v>
      </c>
      <c r="I21" s="20">
        <f>VLOOKUP(B21,RMS!B:D,3,FALSE)</f>
        <v>188163.851278799</v>
      </c>
      <c r="J21" s="21">
        <f>VLOOKUP(B21,RMS!B:E,4,FALSE)</f>
        <v>171505.07465932801</v>
      </c>
      <c r="K21" s="22">
        <f t="shared" si="1"/>
        <v>-2.4787989968899637E-3</v>
      </c>
      <c r="L21" s="22">
        <f t="shared" si="2"/>
        <v>6.5406720095779747E-3</v>
      </c>
    </row>
    <row r="22" spans="1:12">
      <c r="A22" s="38"/>
      <c r="B22" s="12">
        <v>33</v>
      </c>
      <c r="C22" s="35" t="s">
        <v>24</v>
      </c>
      <c r="D22" s="35"/>
      <c r="E22" s="15">
        <f>VLOOKUP(C22,RA!B26:D57,3,0)</f>
        <v>458492.46730000002</v>
      </c>
      <c r="F22" s="25">
        <f>VLOOKUP(C22,RA!B26:I61,8,0)</f>
        <v>94502.411099999998</v>
      </c>
      <c r="G22" s="16">
        <f t="shared" si="0"/>
        <v>363990.05619999999</v>
      </c>
      <c r="H22" s="27">
        <f>RA!J26</f>
        <v>20.611551517195402</v>
      </c>
      <c r="I22" s="20">
        <f>VLOOKUP(B22,RMS!B:D,3,FALSE)</f>
        <v>458492.45318354102</v>
      </c>
      <c r="J22" s="21">
        <f>VLOOKUP(B22,RMS!B:E,4,FALSE)</f>
        <v>363989.99356829701</v>
      </c>
      <c r="K22" s="22">
        <f t="shared" si="1"/>
        <v>1.4116459002252668E-2</v>
      </c>
      <c r="L22" s="22">
        <f t="shared" si="2"/>
        <v>6.2631702981889248E-2</v>
      </c>
    </row>
    <row r="23" spans="1:12">
      <c r="A23" s="38"/>
      <c r="B23" s="12">
        <v>34</v>
      </c>
      <c r="C23" s="35" t="s">
        <v>25</v>
      </c>
      <c r="D23" s="35"/>
      <c r="E23" s="15">
        <f>VLOOKUP(C23,RA!B26:D58,3,0)</f>
        <v>215552.89050000001</v>
      </c>
      <c r="F23" s="25">
        <f>VLOOKUP(C23,RA!B27:I62,8,0)</f>
        <v>67105.240099999995</v>
      </c>
      <c r="G23" s="16">
        <f t="shared" si="0"/>
        <v>148447.65040000001</v>
      </c>
      <c r="H23" s="27">
        <f>RA!J27</f>
        <v>31.1316818551315</v>
      </c>
      <c r="I23" s="20">
        <f>VLOOKUP(B23,RMS!B:D,3,FALSE)</f>
        <v>215552.906210816</v>
      </c>
      <c r="J23" s="21">
        <f>VLOOKUP(B23,RMS!B:E,4,FALSE)</f>
        <v>148447.65057241399</v>
      </c>
      <c r="K23" s="22">
        <f t="shared" si="1"/>
        <v>-1.5710815991042182E-2</v>
      </c>
      <c r="L23" s="22">
        <f t="shared" si="2"/>
        <v>-1.7241397290490568E-4</v>
      </c>
    </row>
    <row r="24" spans="1:12">
      <c r="A24" s="38"/>
      <c r="B24" s="12">
        <v>35</v>
      </c>
      <c r="C24" s="35" t="s">
        <v>26</v>
      </c>
      <c r="D24" s="35"/>
      <c r="E24" s="15">
        <f>VLOOKUP(C24,RA!B28:D59,3,0)</f>
        <v>655722.44680000003</v>
      </c>
      <c r="F24" s="25">
        <f>VLOOKUP(C24,RA!B28:I63,8,0)</f>
        <v>60584.815799999997</v>
      </c>
      <c r="G24" s="16">
        <f t="shared" si="0"/>
        <v>595137.63100000005</v>
      </c>
      <c r="H24" s="27">
        <f>RA!J28</f>
        <v>9.2393993976660092</v>
      </c>
      <c r="I24" s="20">
        <f>VLOOKUP(B24,RMS!B:D,3,FALSE)</f>
        <v>655722.44650973496</v>
      </c>
      <c r="J24" s="21">
        <f>VLOOKUP(B24,RMS!B:E,4,FALSE)</f>
        <v>595137.65025177202</v>
      </c>
      <c r="K24" s="22">
        <f t="shared" si="1"/>
        <v>2.9026507399976254E-4</v>
      </c>
      <c r="L24" s="22">
        <f t="shared" si="2"/>
        <v>-1.9251771969720721E-2</v>
      </c>
    </row>
    <row r="25" spans="1:12">
      <c r="A25" s="38"/>
      <c r="B25" s="12">
        <v>36</v>
      </c>
      <c r="C25" s="35" t="s">
        <v>27</v>
      </c>
      <c r="D25" s="35"/>
      <c r="E25" s="15">
        <f>VLOOKUP(C25,RA!B28:D60,3,0)</f>
        <v>536119.51179999998</v>
      </c>
      <c r="F25" s="25">
        <f>VLOOKUP(C25,RA!B29:I64,8,0)</f>
        <v>94015.785300000003</v>
      </c>
      <c r="G25" s="16">
        <f t="shared" si="0"/>
        <v>442103.72649999999</v>
      </c>
      <c r="H25" s="27">
        <f>RA!J29</f>
        <v>17.536348375821198</v>
      </c>
      <c r="I25" s="20">
        <f>VLOOKUP(B25,RMS!B:D,3,FALSE)</f>
        <v>536119.51286283205</v>
      </c>
      <c r="J25" s="21">
        <f>VLOOKUP(B25,RMS!B:E,4,FALSE)</f>
        <v>442103.74125548301</v>
      </c>
      <c r="K25" s="22">
        <f t="shared" si="1"/>
        <v>-1.06283207423985E-3</v>
      </c>
      <c r="L25" s="22">
        <f t="shared" si="2"/>
        <v>-1.4755483018234372E-2</v>
      </c>
    </row>
    <row r="26" spans="1:12">
      <c r="A26" s="38"/>
      <c r="B26" s="12">
        <v>37</v>
      </c>
      <c r="C26" s="35" t="s">
        <v>28</v>
      </c>
      <c r="D26" s="35"/>
      <c r="E26" s="15">
        <f>VLOOKUP(C26,RA!B30:D61,3,0)</f>
        <v>968461.13899999997</v>
      </c>
      <c r="F26" s="25">
        <f>VLOOKUP(C26,RA!B30:I65,8,0)</f>
        <v>149119.19529999999</v>
      </c>
      <c r="G26" s="16">
        <f t="shared" si="0"/>
        <v>819341.94369999995</v>
      </c>
      <c r="H26" s="27">
        <f>RA!J30</f>
        <v>15.397540416952101</v>
      </c>
      <c r="I26" s="20">
        <f>VLOOKUP(B26,RMS!B:D,3,FALSE)</f>
        <v>968461.13366194698</v>
      </c>
      <c r="J26" s="21">
        <f>VLOOKUP(B26,RMS!B:E,4,FALSE)</f>
        <v>819341.925932577</v>
      </c>
      <c r="K26" s="22">
        <f t="shared" si="1"/>
        <v>5.338052986189723E-3</v>
      </c>
      <c r="L26" s="22">
        <f t="shared" si="2"/>
        <v>1.776742294896394E-2</v>
      </c>
    </row>
    <row r="27" spans="1:12">
      <c r="A27" s="38"/>
      <c r="B27" s="12">
        <v>38</v>
      </c>
      <c r="C27" s="35" t="s">
        <v>29</v>
      </c>
      <c r="D27" s="35"/>
      <c r="E27" s="15">
        <f>VLOOKUP(C27,RA!B30:D62,3,0)</f>
        <v>566279.32010000001</v>
      </c>
      <c r="F27" s="25">
        <f>VLOOKUP(C27,RA!B31:I66,8,0)</f>
        <v>44103.868499999997</v>
      </c>
      <c r="G27" s="16">
        <f t="shared" si="0"/>
        <v>522175.45160000003</v>
      </c>
      <c r="H27" s="27">
        <f>RA!J31</f>
        <v>7.7883593722284701</v>
      </c>
      <c r="I27" s="20">
        <f>VLOOKUP(B27,RMS!B:D,3,FALSE)</f>
        <v>566279.32460265502</v>
      </c>
      <c r="J27" s="21">
        <f>VLOOKUP(B27,RMS!B:E,4,FALSE)</f>
        <v>522175.44991238898</v>
      </c>
      <c r="K27" s="22">
        <f t="shared" si="1"/>
        <v>-4.5026550069451332E-3</v>
      </c>
      <c r="L27" s="22">
        <f t="shared" si="2"/>
        <v>1.687611045781523E-3</v>
      </c>
    </row>
    <row r="28" spans="1:12">
      <c r="A28" s="38"/>
      <c r="B28" s="12">
        <v>39</v>
      </c>
      <c r="C28" s="35" t="s">
        <v>30</v>
      </c>
      <c r="D28" s="35"/>
      <c r="E28" s="15">
        <f>VLOOKUP(C28,RA!B32:D63,3,0)</f>
        <v>120845.43550000001</v>
      </c>
      <c r="F28" s="25">
        <f>VLOOKUP(C28,RA!B32:I67,8,0)</f>
        <v>39332.759299999998</v>
      </c>
      <c r="G28" s="16">
        <f t="shared" si="0"/>
        <v>81512.676200000016</v>
      </c>
      <c r="H28" s="27">
        <f>RA!J32</f>
        <v>32.547989203944702</v>
      </c>
      <c r="I28" s="20">
        <f>VLOOKUP(B28,RMS!B:D,3,FALSE)</f>
        <v>120845.189601793</v>
      </c>
      <c r="J28" s="21">
        <f>VLOOKUP(B28,RMS!B:E,4,FALSE)</f>
        <v>81512.653568399095</v>
      </c>
      <c r="K28" s="22">
        <f t="shared" si="1"/>
        <v>0.24589820700930431</v>
      </c>
      <c r="L28" s="22">
        <f t="shared" si="2"/>
        <v>2.2631600921158679E-2</v>
      </c>
    </row>
    <row r="29" spans="1:12">
      <c r="A29" s="38"/>
      <c r="B29" s="12">
        <v>40</v>
      </c>
      <c r="C29" s="35" t="s">
        <v>31</v>
      </c>
      <c r="D29" s="35"/>
      <c r="E29" s="15">
        <f>VLOOKUP(C29,RA!B32:D64,3,0)</f>
        <v>86.875799999999998</v>
      </c>
      <c r="F29" s="25">
        <f>VLOOKUP(C29,RA!B33:I68,8,0)</f>
        <v>16.874099999999999</v>
      </c>
      <c r="G29" s="16">
        <f t="shared" si="0"/>
        <v>70.0017</v>
      </c>
      <c r="H29" s="27">
        <f>RA!J33</f>
        <v>19.423245598889501</v>
      </c>
      <c r="I29" s="20">
        <f>VLOOKUP(B29,RMS!B:D,3,FALSE)</f>
        <v>86.875500000000002</v>
      </c>
      <c r="J29" s="21">
        <f>VLOOKUP(B29,RMS!B:E,4,FALSE)</f>
        <v>70.0017</v>
      </c>
      <c r="K29" s="22">
        <f t="shared" si="1"/>
        <v>2.9999999999574811E-4</v>
      </c>
      <c r="L29" s="22">
        <f t="shared" si="2"/>
        <v>0</v>
      </c>
    </row>
    <row r="30" spans="1:12">
      <c r="A30" s="38"/>
      <c r="B30" s="12">
        <v>41</v>
      </c>
      <c r="C30" s="35" t="s">
        <v>36</v>
      </c>
      <c r="D30" s="35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38"/>
      <c r="B31" s="12">
        <v>42</v>
      </c>
      <c r="C31" s="35" t="s">
        <v>32</v>
      </c>
      <c r="D31" s="35"/>
      <c r="E31" s="15">
        <f>VLOOKUP(C31,RA!B34:D66,3,0)</f>
        <v>79085.522100000002</v>
      </c>
      <c r="F31" s="25">
        <f>VLOOKUP(C31,RA!B35:I70,8,0)</f>
        <v>7475.2290999999996</v>
      </c>
      <c r="G31" s="16">
        <f t="shared" si="0"/>
        <v>71610.293000000005</v>
      </c>
      <c r="H31" s="27">
        <f>RA!J35</f>
        <v>9.4520828863567701</v>
      </c>
      <c r="I31" s="20">
        <f>VLOOKUP(B31,RMS!B:D,3,FALSE)</f>
        <v>79085.521900000007</v>
      </c>
      <c r="J31" s="21">
        <f>VLOOKUP(B31,RMS!B:E,4,FALSE)</f>
        <v>71610.289000000004</v>
      </c>
      <c r="K31" s="22">
        <f t="shared" si="1"/>
        <v>1.9999999494757503E-4</v>
      </c>
      <c r="L31" s="22">
        <f t="shared" si="2"/>
        <v>4.0000000008149073E-3</v>
      </c>
    </row>
    <row r="32" spans="1:12">
      <c r="A32" s="38"/>
      <c r="B32" s="12">
        <v>71</v>
      </c>
      <c r="C32" s="35" t="s">
        <v>37</v>
      </c>
      <c r="D32" s="35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38"/>
      <c r="B33" s="12">
        <v>72</v>
      </c>
      <c r="C33" s="35" t="s">
        <v>38</v>
      </c>
      <c r="D33" s="35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38"/>
      <c r="B34" s="12">
        <v>73</v>
      </c>
      <c r="C34" s="35" t="s">
        <v>39</v>
      </c>
      <c r="D34" s="35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38"/>
      <c r="B35" s="12">
        <v>75</v>
      </c>
      <c r="C35" s="35" t="s">
        <v>33</v>
      </c>
      <c r="D35" s="35"/>
      <c r="E35" s="15">
        <f>VLOOKUP(C35,RA!B8:D70,3,0)</f>
        <v>172941.45269999999</v>
      </c>
      <c r="F35" s="25">
        <f>VLOOKUP(C35,RA!B8:I74,8,0)</f>
        <v>7965.2067999999999</v>
      </c>
      <c r="G35" s="16">
        <f t="shared" si="0"/>
        <v>164976.24589999998</v>
      </c>
      <c r="H35" s="27">
        <f>RA!J39</f>
        <v>4.6057244666593498</v>
      </c>
      <c r="I35" s="20">
        <f>VLOOKUP(B35,RMS!B:D,3,FALSE)</f>
        <v>172941.452991453</v>
      </c>
      <c r="J35" s="21">
        <f>VLOOKUP(B35,RMS!B:E,4,FALSE)</f>
        <v>164976.24572649601</v>
      </c>
      <c r="K35" s="22">
        <f t="shared" si="1"/>
        <v>-2.9145300504751503E-4</v>
      </c>
      <c r="L35" s="22">
        <f t="shared" si="2"/>
        <v>1.7350396956317127E-4</v>
      </c>
    </row>
    <row r="36" spans="1:12">
      <c r="A36" s="38"/>
      <c r="B36" s="12">
        <v>76</v>
      </c>
      <c r="C36" s="35" t="s">
        <v>34</v>
      </c>
      <c r="D36" s="35"/>
      <c r="E36" s="15">
        <f>VLOOKUP(C36,RA!B8:D71,3,0)</f>
        <v>294754.59370000003</v>
      </c>
      <c r="F36" s="25">
        <f>VLOOKUP(C36,RA!B8:I75,8,0)</f>
        <v>18998.136699999999</v>
      </c>
      <c r="G36" s="16">
        <f t="shared" si="0"/>
        <v>275756.45700000005</v>
      </c>
      <c r="H36" s="27">
        <f>RA!J40</f>
        <v>6.4454081822847602</v>
      </c>
      <c r="I36" s="20">
        <f>VLOOKUP(B36,RMS!B:D,3,FALSE)</f>
        <v>294754.586079487</v>
      </c>
      <c r="J36" s="21">
        <f>VLOOKUP(B36,RMS!B:E,4,FALSE)</f>
        <v>275756.455983761</v>
      </c>
      <c r="K36" s="22">
        <f t="shared" si="1"/>
        <v>7.6205130317248404E-3</v>
      </c>
      <c r="L36" s="22">
        <f t="shared" si="2"/>
        <v>1.0162390535697341E-3</v>
      </c>
    </row>
    <row r="37" spans="1:12">
      <c r="A37" s="38"/>
      <c r="B37" s="12">
        <v>77</v>
      </c>
      <c r="C37" s="35" t="s">
        <v>40</v>
      </c>
      <c r="D37" s="35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8"/>
      <c r="B38" s="12">
        <v>78</v>
      </c>
      <c r="C38" s="35" t="s">
        <v>41</v>
      </c>
      <c r="D38" s="35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8"/>
      <c r="B39" s="12">
        <v>99</v>
      </c>
      <c r="C39" s="35" t="s">
        <v>35</v>
      </c>
      <c r="D39" s="35"/>
      <c r="E39" s="15">
        <f>VLOOKUP(C39,RA!B8:D74,3,0)</f>
        <v>8435.0501999999997</v>
      </c>
      <c r="F39" s="25">
        <f>VLOOKUP(C39,RA!B8:I78,8,0)</f>
        <v>886.62530000000004</v>
      </c>
      <c r="G39" s="16">
        <f t="shared" si="0"/>
        <v>7548.4249</v>
      </c>
      <c r="H39" s="27">
        <f>RA!J43</f>
        <v>10.511203596630599</v>
      </c>
      <c r="I39" s="20">
        <f>VLOOKUP(B39,RMS!B:D,3,FALSE)</f>
        <v>8435.0502987671098</v>
      </c>
      <c r="J39" s="21">
        <f>VLOOKUP(B39,RMS!B:E,4,FALSE)</f>
        <v>7548.4250056727897</v>
      </c>
      <c r="K39" s="22">
        <f t="shared" si="1"/>
        <v>-9.8767110102926381E-5</v>
      </c>
      <c r="L39" s="22">
        <f t="shared" si="2"/>
        <v>-1.056727896866505E-4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3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53" t="s">
        <v>47</v>
      </c>
      <c r="W1" s="41"/>
    </row>
    <row r="2" spans="1:23" ht="12.7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53"/>
      <c r="W2" s="41"/>
    </row>
    <row r="3" spans="1:23" ht="23.25" thickBot="1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54" t="s">
        <v>48</v>
      </c>
      <c r="W3" s="41"/>
    </row>
    <row r="4" spans="1:23" ht="15" thickTop="1" thickBo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52"/>
      <c r="W4" s="41"/>
    </row>
    <row r="5" spans="1:23" ht="15" thickTop="1" thickBot="1">
      <c r="A5" s="55"/>
      <c r="B5" s="56"/>
      <c r="C5" s="57"/>
      <c r="D5" s="58" t="s">
        <v>0</v>
      </c>
      <c r="E5" s="58" t="s">
        <v>60</v>
      </c>
      <c r="F5" s="58" t="s">
        <v>61</v>
      </c>
      <c r="G5" s="58" t="s">
        <v>49</v>
      </c>
      <c r="H5" s="58" t="s">
        <v>50</v>
      </c>
      <c r="I5" s="58" t="s">
        <v>1</v>
      </c>
      <c r="J5" s="58" t="s">
        <v>2</v>
      </c>
      <c r="K5" s="58" t="s">
        <v>51</v>
      </c>
      <c r="L5" s="58" t="s">
        <v>52</v>
      </c>
      <c r="M5" s="58" t="s">
        <v>53</v>
      </c>
      <c r="N5" s="58" t="s">
        <v>54</v>
      </c>
      <c r="O5" s="58" t="s">
        <v>55</v>
      </c>
      <c r="P5" s="58" t="s">
        <v>62</v>
      </c>
      <c r="Q5" s="58" t="s">
        <v>63</v>
      </c>
      <c r="R5" s="58" t="s">
        <v>56</v>
      </c>
      <c r="S5" s="58" t="s">
        <v>57</v>
      </c>
      <c r="T5" s="58" t="s">
        <v>58</v>
      </c>
      <c r="U5" s="59" t="s">
        <v>59</v>
      </c>
      <c r="V5" s="52"/>
      <c r="W5" s="52"/>
    </row>
    <row r="6" spans="1:23" ht="14.25" thickBot="1">
      <c r="A6" s="60" t="s">
        <v>3</v>
      </c>
      <c r="B6" s="42" t="s">
        <v>4</v>
      </c>
      <c r="C6" s="43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>
      <c r="A7" s="44" t="s">
        <v>5</v>
      </c>
      <c r="B7" s="45"/>
      <c r="C7" s="46"/>
      <c r="D7" s="62">
        <v>12990452.952299999</v>
      </c>
      <c r="E7" s="62">
        <v>17623107</v>
      </c>
      <c r="F7" s="63">
        <v>73.712614650186296</v>
      </c>
      <c r="G7" s="62">
        <v>12946481.0701</v>
      </c>
      <c r="H7" s="63">
        <v>0.33964350592186099</v>
      </c>
      <c r="I7" s="62">
        <v>1453052.6679</v>
      </c>
      <c r="J7" s="63">
        <v>11.185542746165201</v>
      </c>
      <c r="K7" s="62">
        <v>1664226.7955</v>
      </c>
      <c r="L7" s="63">
        <v>12.854665190401001</v>
      </c>
      <c r="M7" s="63">
        <v>-0.12689023405404001</v>
      </c>
      <c r="N7" s="62">
        <v>464837632.35869998</v>
      </c>
      <c r="O7" s="62">
        <v>2080039690.2881</v>
      </c>
      <c r="P7" s="62">
        <v>755993</v>
      </c>
      <c r="Q7" s="62">
        <v>703714</v>
      </c>
      <c r="R7" s="63">
        <v>7.42901235445082</v>
      </c>
      <c r="S7" s="62">
        <v>17.183297930404098</v>
      </c>
      <c r="T7" s="62">
        <v>17.449735971289499</v>
      </c>
      <c r="U7" s="64">
        <v>-1.55056405332946</v>
      </c>
      <c r="V7" s="52"/>
      <c r="W7" s="52"/>
    </row>
    <row r="8" spans="1:23" ht="14.25" thickBot="1">
      <c r="A8" s="47">
        <v>41725</v>
      </c>
      <c r="B8" s="50" t="s">
        <v>6</v>
      </c>
      <c r="C8" s="51"/>
      <c r="D8" s="65">
        <v>459740.78739999997</v>
      </c>
      <c r="E8" s="65">
        <v>577377</v>
      </c>
      <c r="F8" s="66">
        <v>79.625753606395804</v>
      </c>
      <c r="G8" s="65">
        <v>481473.21059999999</v>
      </c>
      <c r="H8" s="66">
        <v>-4.5137346630184503</v>
      </c>
      <c r="I8" s="65">
        <v>112232.2383</v>
      </c>
      <c r="J8" s="66">
        <v>24.412069012783</v>
      </c>
      <c r="K8" s="65">
        <v>108043.5659</v>
      </c>
      <c r="L8" s="66">
        <v>22.440203010539001</v>
      </c>
      <c r="M8" s="66">
        <v>3.8768365011913997E-2</v>
      </c>
      <c r="N8" s="65">
        <v>19463099.988499999</v>
      </c>
      <c r="O8" s="65">
        <v>86769167.366099998</v>
      </c>
      <c r="P8" s="65">
        <v>20442</v>
      </c>
      <c r="Q8" s="65">
        <v>19663</v>
      </c>
      <c r="R8" s="66">
        <v>3.9617555815491001</v>
      </c>
      <c r="S8" s="65">
        <v>22.490010145778299</v>
      </c>
      <c r="T8" s="65">
        <v>22.336300076285401</v>
      </c>
      <c r="U8" s="67">
        <v>0.683459315920948</v>
      </c>
      <c r="V8" s="52"/>
      <c r="W8" s="52"/>
    </row>
    <row r="9" spans="1:23" ht="12" customHeight="1" thickBot="1">
      <c r="A9" s="48"/>
      <c r="B9" s="50" t="s">
        <v>7</v>
      </c>
      <c r="C9" s="51"/>
      <c r="D9" s="65">
        <v>66482.224199999997</v>
      </c>
      <c r="E9" s="65">
        <v>88154</v>
      </c>
      <c r="F9" s="66">
        <v>75.416004038387399</v>
      </c>
      <c r="G9" s="65">
        <v>86370.810500000007</v>
      </c>
      <c r="H9" s="66">
        <v>-23.026976573294998</v>
      </c>
      <c r="I9" s="65">
        <v>16307.328299999999</v>
      </c>
      <c r="J9" s="66">
        <v>24.528854887499399</v>
      </c>
      <c r="K9" s="65">
        <v>17950.637500000001</v>
      </c>
      <c r="L9" s="66">
        <v>20.7832222438158</v>
      </c>
      <c r="M9" s="66">
        <v>-9.1546007767133994E-2</v>
      </c>
      <c r="N9" s="65">
        <v>3197294.6828999999</v>
      </c>
      <c r="O9" s="65">
        <v>14458439.7607</v>
      </c>
      <c r="P9" s="65">
        <v>3940</v>
      </c>
      <c r="Q9" s="65">
        <v>3902</v>
      </c>
      <c r="R9" s="66">
        <v>0.973859559200418</v>
      </c>
      <c r="S9" s="65">
        <v>16.873660964467</v>
      </c>
      <c r="T9" s="65">
        <v>17.537090287032299</v>
      </c>
      <c r="U9" s="67">
        <v>-3.9317450075733502</v>
      </c>
      <c r="V9" s="52"/>
      <c r="W9" s="52"/>
    </row>
    <row r="10" spans="1:23" ht="14.25" thickBot="1">
      <c r="A10" s="48"/>
      <c r="B10" s="50" t="s">
        <v>8</v>
      </c>
      <c r="C10" s="51"/>
      <c r="D10" s="65">
        <v>93884.543699999995</v>
      </c>
      <c r="E10" s="65">
        <v>107518</v>
      </c>
      <c r="F10" s="66">
        <v>87.319838259640306</v>
      </c>
      <c r="G10" s="65">
        <v>105843.0275</v>
      </c>
      <c r="H10" s="66">
        <v>-11.2983198633467</v>
      </c>
      <c r="I10" s="65">
        <v>27828.152900000001</v>
      </c>
      <c r="J10" s="66">
        <v>29.640824573768501</v>
      </c>
      <c r="K10" s="65">
        <v>30130.035</v>
      </c>
      <c r="L10" s="66">
        <v>28.466716903009999</v>
      </c>
      <c r="M10" s="66">
        <v>-7.6398255096617004E-2</v>
      </c>
      <c r="N10" s="65">
        <v>3962816.7184000001</v>
      </c>
      <c r="O10" s="65">
        <v>20387317.549899999</v>
      </c>
      <c r="P10" s="65">
        <v>73498</v>
      </c>
      <c r="Q10" s="65">
        <v>69087</v>
      </c>
      <c r="R10" s="66">
        <v>6.3847033450576696</v>
      </c>
      <c r="S10" s="65">
        <v>1.2773754891289599</v>
      </c>
      <c r="T10" s="65">
        <v>1.2043945546919099</v>
      </c>
      <c r="U10" s="67">
        <v>5.7133501510046498</v>
      </c>
      <c r="V10" s="52"/>
      <c r="W10" s="52"/>
    </row>
    <row r="11" spans="1:23" ht="14.25" thickBot="1">
      <c r="A11" s="48"/>
      <c r="B11" s="50" t="s">
        <v>9</v>
      </c>
      <c r="C11" s="51"/>
      <c r="D11" s="65">
        <v>37264.218000000001</v>
      </c>
      <c r="E11" s="65">
        <v>44024</v>
      </c>
      <c r="F11" s="66">
        <v>84.645234417590402</v>
      </c>
      <c r="G11" s="65">
        <v>38554.3292</v>
      </c>
      <c r="H11" s="66">
        <v>-3.3462161753808899</v>
      </c>
      <c r="I11" s="65">
        <v>9755.0805999999993</v>
      </c>
      <c r="J11" s="66">
        <v>26.178143869810999</v>
      </c>
      <c r="K11" s="65">
        <v>8234.4711000000007</v>
      </c>
      <c r="L11" s="66">
        <v>21.358097186139101</v>
      </c>
      <c r="M11" s="66">
        <v>0.184663894199592</v>
      </c>
      <c r="N11" s="65">
        <v>1839811.6784000001</v>
      </c>
      <c r="O11" s="65">
        <v>9050158.7710999995</v>
      </c>
      <c r="P11" s="65">
        <v>2162</v>
      </c>
      <c r="Q11" s="65">
        <v>2135</v>
      </c>
      <c r="R11" s="66">
        <v>1.26463700234192</v>
      </c>
      <c r="S11" s="65">
        <v>17.235993524514299</v>
      </c>
      <c r="T11" s="65">
        <v>18.463105152224799</v>
      </c>
      <c r="U11" s="67">
        <v>-7.1194713897124098</v>
      </c>
      <c r="V11" s="52"/>
      <c r="W11" s="52"/>
    </row>
    <row r="12" spans="1:23" ht="14.25" thickBot="1">
      <c r="A12" s="48"/>
      <c r="B12" s="50" t="s">
        <v>10</v>
      </c>
      <c r="C12" s="51"/>
      <c r="D12" s="65">
        <v>77311.371299999999</v>
      </c>
      <c r="E12" s="65">
        <v>149979</v>
      </c>
      <c r="F12" s="66">
        <v>51.548130938331397</v>
      </c>
      <c r="G12" s="65">
        <v>108783.4276</v>
      </c>
      <c r="H12" s="66">
        <v>-28.930929089423199</v>
      </c>
      <c r="I12" s="65">
        <v>18473.3086</v>
      </c>
      <c r="J12" s="66">
        <v>23.8946849465597</v>
      </c>
      <c r="K12" s="65">
        <v>15867.0113</v>
      </c>
      <c r="L12" s="66">
        <v>14.5858718097608</v>
      </c>
      <c r="M12" s="66">
        <v>0.164258867074734</v>
      </c>
      <c r="N12" s="65">
        <v>5162924.8861999996</v>
      </c>
      <c r="O12" s="65">
        <v>24693259.8924</v>
      </c>
      <c r="P12" s="65">
        <v>701</v>
      </c>
      <c r="Q12" s="65">
        <v>725</v>
      </c>
      <c r="R12" s="66">
        <v>-3.31034482758621</v>
      </c>
      <c r="S12" s="65">
        <v>110.28726291012801</v>
      </c>
      <c r="T12" s="65">
        <v>115.363636551724</v>
      </c>
      <c r="U12" s="67">
        <v>-4.6028648346567502</v>
      </c>
      <c r="V12" s="52"/>
      <c r="W12" s="52"/>
    </row>
    <row r="13" spans="1:23" ht="14.25" thickBot="1">
      <c r="A13" s="48"/>
      <c r="B13" s="50" t="s">
        <v>11</v>
      </c>
      <c r="C13" s="51"/>
      <c r="D13" s="65">
        <v>213161.76329999999</v>
      </c>
      <c r="E13" s="65">
        <v>321144</v>
      </c>
      <c r="F13" s="66">
        <v>66.375757697481504</v>
      </c>
      <c r="G13" s="65">
        <v>210892.2164</v>
      </c>
      <c r="H13" s="66">
        <v>1.0761643737933599</v>
      </c>
      <c r="I13" s="65">
        <v>61290.8943</v>
      </c>
      <c r="J13" s="66">
        <v>28.753231044415902</v>
      </c>
      <c r="K13" s="65">
        <v>58356.898500000003</v>
      </c>
      <c r="L13" s="66">
        <v>27.6714330648004</v>
      </c>
      <c r="M13" s="66">
        <v>5.0276760338797001E-2</v>
      </c>
      <c r="N13" s="65">
        <v>11575952.264900001</v>
      </c>
      <c r="O13" s="65">
        <v>42655238.383699998</v>
      </c>
      <c r="P13" s="65">
        <v>9072</v>
      </c>
      <c r="Q13" s="65">
        <v>8603</v>
      </c>
      <c r="R13" s="66">
        <v>5.4515866558177297</v>
      </c>
      <c r="S13" s="65">
        <v>23.4966670304233</v>
      </c>
      <c r="T13" s="65">
        <v>24.8959065209811</v>
      </c>
      <c r="U13" s="67">
        <v>-5.9550551946199501</v>
      </c>
      <c r="V13" s="52"/>
      <c r="W13" s="52"/>
    </row>
    <row r="14" spans="1:23" ht="14.25" thickBot="1">
      <c r="A14" s="48"/>
      <c r="B14" s="50" t="s">
        <v>12</v>
      </c>
      <c r="C14" s="51"/>
      <c r="D14" s="65">
        <v>142926.79130000001</v>
      </c>
      <c r="E14" s="65">
        <v>145017</v>
      </c>
      <c r="F14" s="66">
        <v>98.558645744981604</v>
      </c>
      <c r="G14" s="65">
        <v>109645.98360000001</v>
      </c>
      <c r="H14" s="66">
        <v>30.352965614693101</v>
      </c>
      <c r="I14" s="65">
        <v>31973.7448</v>
      </c>
      <c r="J14" s="66">
        <v>22.370714761858601</v>
      </c>
      <c r="K14" s="65">
        <v>19551.265200000002</v>
      </c>
      <c r="L14" s="66">
        <v>17.831264363795601</v>
      </c>
      <c r="M14" s="66">
        <v>0.635379832093935</v>
      </c>
      <c r="N14" s="65">
        <v>3737212.5611</v>
      </c>
      <c r="O14" s="65">
        <v>17929950.867400002</v>
      </c>
      <c r="P14" s="65">
        <v>3039</v>
      </c>
      <c r="Q14" s="65">
        <v>2277</v>
      </c>
      <c r="R14" s="66">
        <v>33.465085638998701</v>
      </c>
      <c r="S14" s="65">
        <v>47.030862553471501</v>
      </c>
      <c r="T14" s="65">
        <v>54.033388757136599</v>
      </c>
      <c r="U14" s="67">
        <v>-14.889214918615499</v>
      </c>
      <c r="V14" s="52"/>
      <c r="W14" s="52"/>
    </row>
    <row r="15" spans="1:23" ht="14.25" thickBot="1">
      <c r="A15" s="48"/>
      <c r="B15" s="50" t="s">
        <v>13</v>
      </c>
      <c r="C15" s="51"/>
      <c r="D15" s="65">
        <v>104319.47500000001</v>
      </c>
      <c r="E15" s="65">
        <v>74008</v>
      </c>
      <c r="F15" s="66">
        <v>140.95702491622501</v>
      </c>
      <c r="G15" s="65">
        <v>66762.597200000004</v>
      </c>
      <c r="H15" s="66">
        <v>56.254369025655599</v>
      </c>
      <c r="I15" s="65">
        <v>20107.353899999998</v>
      </c>
      <c r="J15" s="66">
        <v>19.274784406267401</v>
      </c>
      <c r="K15" s="65">
        <v>14410.7567</v>
      </c>
      <c r="L15" s="66">
        <v>21.5850750335998</v>
      </c>
      <c r="M15" s="66">
        <v>0.39530174012305702</v>
      </c>
      <c r="N15" s="65">
        <v>3246571.3050000002</v>
      </c>
      <c r="O15" s="65">
        <v>13107500.6886</v>
      </c>
      <c r="P15" s="65">
        <v>3743</v>
      </c>
      <c r="Q15" s="65">
        <v>3535</v>
      </c>
      <c r="R15" s="66">
        <v>5.8840169731258802</v>
      </c>
      <c r="S15" s="65">
        <v>27.870551696500101</v>
      </c>
      <c r="T15" s="65">
        <v>25.822072531824599</v>
      </c>
      <c r="U15" s="67">
        <v>7.3499770904526498</v>
      </c>
      <c r="V15" s="52"/>
      <c r="W15" s="52"/>
    </row>
    <row r="16" spans="1:23" ht="14.25" thickBot="1">
      <c r="A16" s="48"/>
      <c r="B16" s="50" t="s">
        <v>14</v>
      </c>
      <c r="C16" s="51"/>
      <c r="D16" s="65">
        <v>547553.31590000005</v>
      </c>
      <c r="E16" s="65">
        <v>687018</v>
      </c>
      <c r="F16" s="66">
        <v>79.699995618746499</v>
      </c>
      <c r="G16" s="65">
        <v>709460.98600000003</v>
      </c>
      <c r="H16" s="66">
        <v>-22.821222490731898</v>
      </c>
      <c r="I16" s="65">
        <v>41570.856599999999</v>
      </c>
      <c r="J16" s="66">
        <v>7.5921111959062797</v>
      </c>
      <c r="K16" s="65">
        <v>7368.5869000000002</v>
      </c>
      <c r="L16" s="66">
        <v>1.03861763302091</v>
      </c>
      <c r="M16" s="66">
        <v>4.6416321289499898</v>
      </c>
      <c r="N16" s="65">
        <v>21261061.649999999</v>
      </c>
      <c r="O16" s="65">
        <v>101288462.6039</v>
      </c>
      <c r="P16" s="65">
        <v>34287</v>
      </c>
      <c r="Q16" s="65">
        <v>34820</v>
      </c>
      <c r="R16" s="66">
        <v>-1.5307294658242401</v>
      </c>
      <c r="S16" s="65">
        <v>15.969706183101501</v>
      </c>
      <c r="T16" s="65">
        <v>18.689699184376799</v>
      </c>
      <c r="U16" s="67">
        <v>-17.032204413087602</v>
      </c>
      <c r="V16" s="52"/>
      <c r="W16" s="52"/>
    </row>
    <row r="17" spans="1:21" ht="12" thickBot="1">
      <c r="A17" s="48"/>
      <c r="B17" s="50" t="s">
        <v>15</v>
      </c>
      <c r="C17" s="51"/>
      <c r="D17" s="65">
        <v>752223.71669999999</v>
      </c>
      <c r="E17" s="65">
        <v>510417</v>
      </c>
      <c r="F17" s="66">
        <v>147.37434621103901</v>
      </c>
      <c r="G17" s="65">
        <v>442347.9</v>
      </c>
      <c r="H17" s="66">
        <v>70.0525122194544</v>
      </c>
      <c r="I17" s="65">
        <v>34474.275699999998</v>
      </c>
      <c r="J17" s="66">
        <v>4.5829817559114501</v>
      </c>
      <c r="K17" s="65">
        <v>58425.748099999997</v>
      </c>
      <c r="L17" s="66">
        <v>13.2080988968185</v>
      </c>
      <c r="M17" s="66">
        <v>-0.40994720955913599</v>
      </c>
      <c r="N17" s="65">
        <v>17113284.5825</v>
      </c>
      <c r="O17" s="65">
        <v>121269946.07449999</v>
      </c>
      <c r="P17" s="65">
        <v>10744</v>
      </c>
      <c r="Q17" s="65">
        <v>10250</v>
      </c>
      <c r="R17" s="66">
        <v>4.8195121951219599</v>
      </c>
      <c r="S17" s="65">
        <v>70.0133764612807</v>
      </c>
      <c r="T17" s="65">
        <v>52.659336312195101</v>
      </c>
      <c r="U17" s="67">
        <v>24.786749370218999</v>
      </c>
    </row>
    <row r="18" spans="1:21" ht="12" thickBot="1">
      <c r="A18" s="48"/>
      <c r="B18" s="50" t="s">
        <v>16</v>
      </c>
      <c r="C18" s="51"/>
      <c r="D18" s="65">
        <v>1338151.7731999999</v>
      </c>
      <c r="E18" s="65">
        <v>1727283</v>
      </c>
      <c r="F18" s="66">
        <v>77.471484012752995</v>
      </c>
      <c r="G18" s="65">
        <v>1474463.7760999999</v>
      </c>
      <c r="H18" s="66">
        <v>-9.2448526107945099</v>
      </c>
      <c r="I18" s="65">
        <v>181550.18350000001</v>
      </c>
      <c r="J18" s="66">
        <v>13.567234086298599</v>
      </c>
      <c r="K18" s="65">
        <v>220852.10320000001</v>
      </c>
      <c r="L18" s="66">
        <v>14.978469242843</v>
      </c>
      <c r="M18" s="66">
        <v>-0.17795583166536</v>
      </c>
      <c r="N18" s="65">
        <v>51646036.431500003</v>
      </c>
      <c r="O18" s="65">
        <v>293460116.58609998</v>
      </c>
      <c r="P18" s="65">
        <v>68155</v>
      </c>
      <c r="Q18" s="65">
        <v>63419</v>
      </c>
      <c r="R18" s="66">
        <v>7.4677935634431396</v>
      </c>
      <c r="S18" s="65">
        <v>19.633948693419399</v>
      </c>
      <c r="T18" s="65">
        <v>19.200725110771199</v>
      </c>
      <c r="U18" s="67">
        <v>2.2065025706896702</v>
      </c>
    </row>
    <row r="19" spans="1:21" ht="12" thickBot="1">
      <c r="A19" s="48"/>
      <c r="B19" s="50" t="s">
        <v>17</v>
      </c>
      <c r="C19" s="51"/>
      <c r="D19" s="65">
        <v>477877.7181</v>
      </c>
      <c r="E19" s="65">
        <v>864052</v>
      </c>
      <c r="F19" s="66">
        <v>55.306592438880998</v>
      </c>
      <c r="G19" s="65">
        <v>474219.26069999998</v>
      </c>
      <c r="H19" s="66">
        <v>0.77146959290515005</v>
      </c>
      <c r="I19" s="65">
        <v>62111.7569</v>
      </c>
      <c r="J19" s="66">
        <v>12.997416399105401</v>
      </c>
      <c r="K19" s="65">
        <v>68698.891300000003</v>
      </c>
      <c r="L19" s="66">
        <v>14.486735776735999</v>
      </c>
      <c r="M19" s="66">
        <v>-9.5884144203066998E-2</v>
      </c>
      <c r="N19" s="65">
        <v>19757711.852299999</v>
      </c>
      <c r="O19" s="65">
        <v>89081361.743499994</v>
      </c>
      <c r="P19" s="65">
        <v>10864</v>
      </c>
      <c r="Q19" s="65">
        <v>12120</v>
      </c>
      <c r="R19" s="66">
        <v>-10.3630363036304</v>
      </c>
      <c r="S19" s="65">
        <v>43.987271548232698</v>
      </c>
      <c r="T19" s="65">
        <v>75.306197021452206</v>
      </c>
      <c r="U19" s="67">
        <v>-71.199973016916502</v>
      </c>
    </row>
    <row r="20" spans="1:21" ht="12" thickBot="1">
      <c r="A20" s="48"/>
      <c r="B20" s="50" t="s">
        <v>18</v>
      </c>
      <c r="C20" s="51"/>
      <c r="D20" s="65">
        <v>698147.98120000004</v>
      </c>
      <c r="E20" s="65">
        <v>1028314</v>
      </c>
      <c r="F20" s="66">
        <v>67.892490153785701</v>
      </c>
      <c r="G20" s="65">
        <v>744264.56409999996</v>
      </c>
      <c r="H20" s="66">
        <v>-6.1962620719107298</v>
      </c>
      <c r="I20" s="65">
        <v>56428.314100000003</v>
      </c>
      <c r="J20" s="66">
        <v>8.0825721221751792</v>
      </c>
      <c r="K20" s="65">
        <v>58961.774100000002</v>
      </c>
      <c r="L20" s="66">
        <v>7.9221525441426</v>
      </c>
      <c r="M20" s="66">
        <v>-4.2967838717051003E-2</v>
      </c>
      <c r="N20" s="65">
        <v>24070250.669</v>
      </c>
      <c r="O20" s="65">
        <v>121995350.20290001</v>
      </c>
      <c r="P20" s="65">
        <v>29189</v>
      </c>
      <c r="Q20" s="65">
        <v>27513</v>
      </c>
      <c r="R20" s="66">
        <v>6.09166575800531</v>
      </c>
      <c r="S20" s="65">
        <v>23.918187714550001</v>
      </c>
      <c r="T20" s="65">
        <v>25.010226365718001</v>
      </c>
      <c r="U20" s="67">
        <v>-4.56572489605351</v>
      </c>
    </row>
    <row r="21" spans="1:21" ht="12" thickBot="1">
      <c r="A21" s="48"/>
      <c r="B21" s="50" t="s">
        <v>19</v>
      </c>
      <c r="C21" s="51"/>
      <c r="D21" s="65">
        <v>286157.28230000002</v>
      </c>
      <c r="E21" s="65">
        <v>355437</v>
      </c>
      <c r="F21" s="66">
        <v>80.508580226594304</v>
      </c>
      <c r="G21" s="65">
        <v>303666.04509999999</v>
      </c>
      <c r="H21" s="66">
        <v>-5.7657953803278099</v>
      </c>
      <c r="I21" s="65">
        <v>37683.658499999998</v>
      </c>
      <c r="J21" s="66">
        <v>13.168862311354101</v>
      </c>
      <c r="K21" s="65">
        <v>44600.291799999999</v>
      </c>
      <c r="L21" s="66">
        <v>14.6872831255509</v>
      </c>
      <c r="M21" s="66">
        <v>-0.155080449496073</v>
      </c>
      <c r="N21" s="65">
        <v>11576575.663699999</v>
      </c>
      <c r="O21" s="65">
        <v>51851915.216899998</v>
      </c>
      <c r="P21" s="65">
        <v>25309</v>
      </c>
      <c r="Q21" s="65">
        <v>21888</v>
      </c>
      <c r="R21" s="66">
        <v>15.629568713450301</v>
      </c>
      <c r="S21" s="65">
        <v>11.3065424275949</v>
      </c>
      <c r="T21" s="65">
        <v>11.5391354897661</v>
      </c>
      <c r="U21" s="67">
        <v>-2.0571546399851299</v>
      </c>
    </row>
    <row r="22" spans="1:21" ht="12" thickBot="1">
      <c r="A22" s="48"/>
      <c r="B22" s="50" t="s">
        <v>20</v>
      </c>
      <c r="C22" s="51"/>
      <c r="D22" s="65">
        <v>849509.32</v>
      </c>
      <c r="E22" s="65">
        <v>832207</v>
      </c>
      <c r="F22" s="66">
        <v>102.079088496011</v>
      </c>
      <c r="G22" s="65">
        <v>779371.61499999999</v>
      </c>
      <c r="H22" s="66">
        <v>8.9992634643231106</v>
      </c>
      <c r="I22" s="65">
        <v>108383.13710000001</v>
      </c>
      <c r="J22" s="66">
        <v>12.7583223101072</v>
      </c>
      <c r="K22" s="65">
        <v>101343.73390000001</v>
      </c>
      <c r="L22" s="66">
        <v>13.0032621087952</v>
      </c>
      <c r="M22" s="66">
        <v>6.9460665490636994E-2</v>
      </c>
      <c r="N22" s="65">
        <v>29525713.151299998</v>
      </c>
      <c r="O22" s="65">
        <v>135075484.1487</v>
      </c>
      <c r="P22" s="65">
        <v>53067</v>
      </c>
      <c r="Q22" s="65">
        <v>50750</v>
      </c>
      <c r="R22" s="66">
        <v>4.5655172413793004</v>
      </c>
      <c r="S22" s="65">
        <v>16.008240903009401</v>
      </c>
      <c r="T22" s="65">
        <v>15.969220455172399</v>
      </c>
      <c r="U22" s="67">
        <v>0.243752252814085</v>
      </c>
    </row>
    <row r="23" spans="1:21" ht="12" thickBot="1">
      <c r="A23" s="48"/>
      <c r="B23" s="50" t="s">
        <v>21</v>
      </c>
      <c r="C23" s="51"/>
      <c r="D23" s="65">
        <v>2380255.5194000001</v>
      </c>
      <c r="E23" s="65">
        <v>2603678</v>
      </c>
      <c r="F23" s="66">
        <v>91.4189665311916</v>
      </c>
      <c r="G23" s="65">
        <v>2166085.7124999999</v>
      </c>
      <c r="H23" s="66">
        <v>9.8874114567153892</v>
      </c>
      <c r="I23" s="65">
        <v>15159.3213</v>
      </c>
      <c r="J23" s="66">
        <v>0.63687789720245103</v>
      </c>
      <c r="K23" s="65">
        <v>197542.21400000001</v>
      </c>
      <c r="L23" s="66">
        <v>9.1197782645454808</v>
      </c>
      <c r="M23" s="66">
        <v>-0.92326034525460998</v>
      </c>
      <c r="N23" s="65">
        <v>84891248.461400002</v>
      </c>
      <c r="O23" s="65">
        <v>273870577.10619998</v>
      </c>
      <c r="P23" s="65">
        <v>68834</v>
      </c>
      <c r="Q23" s="65">
        <v>62051</v>
      </c>
      <c r="R23" s="66">
        <v>10.931330679602301</v>
      </c>
      <c r="S23" s="65">
        <v>34.579648420838502</v>
      </c>
      <c r="T23" s="65">
        <v>30.944543032344399</v>
      </c>
      <c r="U23" s="67">
        <v>10.5122682112163</v>
      </c>
    </row>
    <row r="24" spans="1:21" ht="12" thickBot="1">
      <c r="A24" s="48"/>
      <c r="B24" s="50" t="s">
        <v>22</v>
      </c>
      <c r="C24" s="51"/>
      <c r="D24" s="65">
        <v>200544.59700000001</v>
      </c>
      <c r="E24" s="65">
        <v>242791</v>
      </c>
      <c r="F24" s="66">
        <v>82.5996832666779</v>
      </c>
      <c r="G24" s="65">
        <v>223023.1698</v>
      </c>
      <c r="H24" s="66">
        <v>-10.079030273024101</v>
      </c>
      <c r="I24" s="65">
        <v>16958.147499999999</v>
      </c>
      <c r="J24" s="66">
        <v>8.4560480579788493</v>
      </c>
      <c r="K24" s="65">
        <v>35009.119599999998</v>
      </c>
      <c r="L24" s="66">
        <v>15.6975257913315</v>
      </c>
      <c r="M24" s="66">
        <v>-0.51560771325423504</v>
      </c>
      <c r="N24" s="65">
        <v>7060690.7282999996</v>
      </c>
      <c r="O24" s="65">
        <v>33654300.292800002</v>
      </c>
      <c r="P24" s="65">
        <v>23755</v>
      </c>
      <c r="Q24" s="65">
        <v>22958</v>
      </c>
      <c r="R24" s="66">
        <v>3.47155675581496</v>
      </c>
      <c r="S24" s="65">
        <v>8.4422057251104992</v>
      </c>
      <c r="T24" s="65">
        <v>8.4247580756163405</v>
      </c>
      <c r="U24" s="67">
        <v>0.206671692947071</v>
      </c>
    </row>
    <row r="25" spans="1:21" ht="12" thickBot="1">
      <c r="A25" s="48"/>
      <c r="B25" s="50" t="s">
        <v>23</v>
      </c>
      <c r="C25" s="51"/>
      <c r="D25" s="65">
        <v>188163.84880000001</v>
      </c>
      <c r="E25" s="65">
        <v>184305</v>
      </c>
      <c r="F25" s="66">
        <v>102.093729849977</v>
      </c>
      <c r="G25" s="65">
        <v>140600.46950000001</v>
      </c>
      <c r="H25" s="66">
        <v>33.828748559050901</v>
      </c>
      <c r="I25" s="65">
        <v>16658.767599999999</v>
      </c>
      <c r="J25" s="66">
        <v>8.8533305979017598</v>
      </c>
      <c r="K25" s="65">
        <v>18318.444899999999</v>
      </c>
      <c r="L25" s="66">
        <v>13.028722425425499</v>
      </c>
      <c r="M25" s="66">
        <v>-9.0601429818969001E-2</v>
      </c>
      <c r="N25" s="65">
        <v>5959599.0741999997</v>
      </c>
      <c r="O25" s="65">
        <v>36254832.149499997</v>
      </c>
      <c r="P25" s="65">
        <v>14545</v>
      </c>
      <c r="Q25" s="65">
        <v>12326</v>
      </c>
      <c r="R25" s="66">
        <v>18.0025961382444</v>
      </c>
      <c r="S25" s="65">
        <v>12.9366688759024</v>
      </c>
      <c r="T25" s="65">
        <v>13.8520880253123</v>
      </c>
      <c r="U25" s="67">
        <v>-7.07615815316385</v>
      </c>
    </row>
    <row r="26" spans="1:21" ht="12" thickBot="1">
      <c r="A26" s="48"/>
      <c r="B26" s="50" t="s">
        <v>24</v>
      </c>
      <c r="C26" s="51"/>
      <c r="D26" s="65">
        <v>458492.46730000002</v>
      </c>
      <c r="E26" s="65">
        <v>563307</v>
      </c>
      <c r="F26" s="66">
        <v>81.393000140243302</v>
      </c>
      <c r="G26" s="65">
        <v>401143.2671</v>
      </c>
      <c r="H26" s="66">
        <v>14.2964384307374</v>
      </c>
      <c r="I26" s="65">
        <v>94502.411099999998</v>
      </c>
      <c r="J26" s="66">
        <v>20.611551517195402</v>
      </c>
      <c r="K26" s="65">
        <v>90760.864000000001</v>
      </c>
      <c r="L26" s="66">
        <v>22.625548387273401</v>
      </c>
      <c r="M26" s="66">
        <v>4.1224234048719E-2</v>
      </c>
      <c r="N26" s="65">
        <v>14172324.0384</v>
      </c>
      <c r="O26" s="65">
        <v>67360256.896899998</v>
      </c>
      <c r="P26" s="65">
        <v>34163</v>
      </c>
      <c r="Q26" s="65">
        <v>31003</v>
      </c>
      <c r="R26" s="66">
        <v>10.1925620101281</v>
      </c>
      <c r="S26" s="65">
        <v>13.4207319995317</v>
      </c>
      <c r="T26" s="65">
        <v>13.271150185465901</v>
      </c>
      <c r="U26" s="67">
        <v>1.1145577906701001</v>
      </c>
    </row>
    <row r="27" spans="1:21" ht="12" thickBot="1">
      <c r="A27" s="48"/>
      <c r="B27" s="50" t="s">
        <v>25</v>
      </c>
      <c r="C27" s="51"/>
      <c r="D27" s="65">
        <v>215552.89050000001</v>
      </c>
      <c r="E27" s="65">
        <v>272641</v>
      </c>
      <c r="F27" s="66">
        <v>79.061069501652398</v>
      </c>
      <c r="G27" s="65">
        <v>246183.28529999999</v>
      </c>
      <c r="H27" s="66">
        <v>-12.44210985432</v>
      </c>
      <c r="I27" s="65">
        <v>67105.240099999995</v>
      </c>
      <c r="J27" s="66">
        <v>31.1316818551315</v>
      </c>
      <c r="K27" s="65">
        <v>71442.740600000005</v>
      </c>
      <c r="L27" s="66">
        <v>29.0201426603514</v>
      </c>
      <c r="M27" s="66">
        <v>-6.0712963466578E-2</v>
      </c>
      <c r="N27" s="65">
        <v>7672128.8186999997</v>
      </c>
      <c r="O27" s="65">
        <v>26394175.6789</v>
      </c>
      <c r="P27" s="65">
        <v>30988</v>
      </c>
      <c r="Q27" s="65">
        <v>28229</v>
      </c>
      <c r="R27" s="66">
        <v>9.7736370399234893</v>
      </c>
      <c r="S27" s="65">
        <v>6.9560116980766802</v>
      </c>
      <c r="T27" s="65">
        <v>6.8771970774735198</v>
      </c>
      <c r="U27" s="67">
        <v>1.1330432440898199</v>
      </c>
    </row>
    <row r="28" spans="1:21" ht="12" thickBot="1">
      <c r="A28" s="48"/>
      <c r="B28" s="50" t="s">
        <v>26</v>
      </c>
      <c r="C28" s="51"/>
      <c r="D28" s="65">
        <v>655722.44680000003</v>
      </c>
      <c r="E28" s="65">
        <v>904461</v>
      </c>
      <c r="F28" s="66">
        <v>72.498697765851702</v>
      </c>
      <c r="G28" s="65">
        <v>690577.04890000005</v>
      </c>
      <c r="H28" s="66">
        <v>-5.0471706459864301</v>
      </c>
      <c r="I28" s="65">
        <v>60584.815799999997</v>
      </c>
      <c r="J28" s="66">
        <v>9.2393993976660092</v>
      </c>
      <c r="K28" s="65">
        <v>72240.230800000005</v>
      </c>
      <c r="L28" s="66">
        <v>10.460850228815101</v>
      </c>
      <c r="M28" s="66">
        <v>-0.16134243856817801</v>
      </c>
      <c r="N28" s="65">
        <v>21338798.336599998</v>
      </c>
      <c r="O28" s="65">
        <v>92776251.745700002</v>
      </c>
      <c r="P28" s="65">
        <v>39669</v>
      </c>
      <c r="Q28" s="65">
        <v>37121</v>
      </c>
      <c r="R28" s="66">
        <v>6.8640392230812797</v>
      </c>
      <c r="S28" s="65">
        <v>16.529845642693299</v>
      </c>
      <c r="T28" s="65">
        <v>16.897191498073902</v>
      </c>
      <c r="U28" s="67">
        <v>-2.2223187277188101</v>
      </c>
    </row>
    <row r="29" spans="1:21" ht="12" thickBot="1">
      <c r="A29" s="48"/>
      <c r="B29" s="50" t="s">
        <v>27</v>
      </c>
      <c r="C29" s="51"/>
      <c r="D29" s="65">
        <v>536119.51179999998</v>
      </c>
      <c r="E29" s="65">
        <v>664943</v>
      </c>
      <c r="F29" s="66">
        <v>80.626386291757399</v>
      </c>
      <c r="G29" s="65">
        <v>607574.99049999996</v>
      </c>
      <c r="H29" s="66">
        <v>-11.760766953425099</v>
      </c>
      <c r="I29" s="65">
        <v>94015.785300000003</v>
      </c>
      <c r="J29" s="66">
        <v>17.536348375821198</v>
      </c>
      <c r="K29" s="65">
        <v>53457.548799999997</v>
      </c>
      <c r="L29" s="66">
        <v>8.7985104120246103</v>
      </c>
      <c r="M29" s="66">
        <v>0.75869989197858601</v>
      </c>
      <c r="N29" s="65">
        <v>17467819.869899999</v>
      </c>
      <c r="O29" s="65">
        <v>62694286.4164</v>
      </c>
      <c r="P29" s="65">
        <v>78055</v>
      </c>
      <c r="Q29" s="65">
        <v>73194</v>
      </c>
      <c r="R29" s="66">
        <v>6.6412547476569097</v>
      </c>
      <c r="S29" s="65">
        <v>6.8684839126257096</v>
      </c>
      <c r="T29" s="65">
        <v>6.9677195234582099</v>
      </c>
      <c r="U29" s="67">
        <v>-1.44479643681013</v>
      </c>
    </row>
    <row r="30" spans="1:21" ht="12" thickBot="1">
      <c r="A30" s="48"/>
      <c r="B30" s="50" t="s">
        <v>28</v>
      </c>
      <c r="C30" s="51"/>
      <c r="D30" s="65">
        <v>968461.13899999997</v>
      </c>
      <c r="E30" s="65">
        <v>1127597</v>
      </c>
      <c r="F30" s="66">
        <v>85.887168820065995</v>
      </c>
      <c r="G30" s="65">
        <v>948570.39249999996</v>
      </c>
      <c r="H30" s="66">
        <v>2.0969183370331601</v>
      </c>
      <c r="I30" s="65">
        <v>149119.19529999999</v>
      </c>
      <c r="J30" s="66">
        <v>15.397540416952101</v>
      </c>
      <c r="K30" s="65">
        <v>142733.08840000001</v>
      </c>
      <c r="L30" s="66">
        <v>15.047179368926001</v>
      </c>
      <c r="M30" s="66">
        <v>4.4741601065223E-2</v>
      </c>
      <c r="N30" s="65">
        <v>28525301.927499998</v>
      </c>
      <c r="O30" s="65">
        <v>107785040.61740001</v>
      </c>
      <c r="P30" s="65">
        <v>60260</v>
      </c>
      <c r="Q30" s="65">
        <v>53887</v>
      </c>
      <c r="R30" s="66">
        <v>11.826600107632601</v>
      </c>
      <c r="S30" s="65">
        <v>16.071376352472601</v>
      </c>
      <c r="T30" s="65">
        <v>16.208635722901601</v>
      </c>
      <c r="U30" s="67">
        <v>-0.85406107988935698</v>
      </c>
    </row>
    <row r="31" spans="1:21" ht="12" thickBot="1">
      <c r="A31" s="48"/>
      <c r="B31" s="50" t="s">
        <v>29</v>
      </c>
      <c r="C31" s="51"/>
      <c r="D31" s="65">
        <v>566279.32010000001</v>
      </c>
      <c r="E31" s="65">
        <v>1199767</v>
      </c>
      <c r="F31" s="66">
        <v>47.199107835104698</v>
      </c>
      <c r="G31" s="65">
        <v>570765.72120000003</v>
      </c>
      <c r="H31" s="66">
        <v>-0.78603198008591102</v>
      </c>
      <c r="I31" s="65">
        <v>44103.868499999997</v>
      </c>
      <c r="J31" s="66">
        <v>7.7883593722284701</v>
      </c>
      <c r="K31" s="65">
        <v>62504.597000000002</v>
      </c>
      <c r="L31" s="66">
        <v>10.9510075112058</v>
      </c>
      <c r="M31" s="66">
        <v>-0.29439000302649698</v>
      </c>
      <c r="N31" s="65">
        <v>23712729.4998</v>
      </c>
      <c r="O31" s="65">
        <v>106077552.7702</v>
      </c>
      <c r="P31" s="65">
        <v>23398</v>
      </c>
      <c r="Q31" s="65">
        <v>21343</v>
      </c>
      <c r="R31" s="66">
        <v>9.6284496087710298</v>
      </c>
      <c r="S31" s="65">
        <v>24.2020394948286</v>
      </c>
      <c r="T31" s="65">
        <v>24.558258782739099</v>
      </c>
      <c r="U31" s="67">
        <v>-1.4718564854278799</v>
      </c>
    </row>
    <row r="32" spans="1:21" ht="12" thickBot="1">
      <c r="A32" s="48"/>
      <c r="B32" s="50" t="s">
        <v>30</v>
      </c>
      <c r="C32" s="51"/>
      <c r="D32" s="65">
        <v>120845.43550000001</v>
      </c>
      <c r="E32" s="65">
        <v>142662</v>
      </c>
      <c r="F32" s="66">
        <v>84.707515315921597</v>
      </c>
      <c r="G32" s="65">
        <v>126440.3049</v>
      </c>
      <c r="H32" s="66">
        <v>-4.42490976625285</v>
      </c>
      <c r="I32" s="65">
        <v>39332.759299999998</v>
      </c>
      <c r="J32" s="66">
        <v>32.547989203944702</v>
      </c>
      <c r="K32" s="65">
        <v>35977.829899999997</v>
      </c>
      <c r="L32" s="66">
        <v>28.454399828009301</v>
      </c>
      <c r="M32" s="66">
        <v>9.3249909995266E-2</v>
      </c>
      <c r="N32" s="65">
        <v>4239945.2045</v>
      </c>
      <c r="O32" s="65">
        <v>15619763.407500001</v>
      </c>
      <c r="P32" s="65">
        <v>26106</v>
      </c>
      <c r="Q32" s="65">
        <v>23386</v>
      </c>
      <c r="R32" s="66">
        <v>11.6308902762337</v>
      </c>
      <c r="S32" s="65">
        <v>4.62902916953957</v>
      </c>
      <c r="T32" s="65">
        <v>4.8029033951937103</v>
      </c>
      <c r="U32" s="67">
        <v>-3.7561704471054398</v>
      </c>
    </row>
    <row r="33" spans="1:21" ht="12" thickBot="1">
      <c r="A33" s="48"/>
      <c r="B33" s="50" t="s">
        <v>31</v>
      </c>
      <c r="C33" s="51"/>
      <c r="D33" s="65">
        <v>86.875799999999998</v>
      </c>
      <c r="E33" s="68"/>
      <c r="F33" s="68"/>
      <c r="G33" s="65">
        <v>108.37609999999999</v>
      </c>
      <c r="H33" s="66">
        <v>-19.838599100724199</v>
      </c>
      <c r="I33" s="65">
        <v>16.874099999999999</v>
      </c>
      <c r="J33" s="66">
        <v>19.423245598889501</v>
      </c>
      <c r="K33" s="65">
        <v>24.0398</v>
      </c>
      <c r="L33" s="66">
        <v>22.1818279122426</v>
      </c>
      <c r="M33" s="66">
        <v>-0.29807652309919402</v>
      </c>
      <c r="N33" s="65">
        <v>627.30470000000003</v>
      </c>
      <c r="O33" s="65">
        <v>3807.2851000000001</v>
      </c>
      <c r="P33" s="65">
        <v>16</v>
      </c>
      <c r="Q33" s="65">
        <v>9</v>
      </c>
      <c r="R33" s="66">
        <v>77.7777777777778</v>
      </c>
      <c r="S33" s="65">
        <v>5.4297374999999999</v>
      </c>
      <c r="T33" s="65">
        <v>5.27067777777778</v>
      </c>
      <c r="U33" s="67">
        <v>2.9294182678669598</v>
      </c>
    </row>
    <row r="34" spans="1:21" ht="12" thickBot="1">
      <c r="A34" s="48"/>
      <c r="B34" s="50" t="s">
        <v>36</v>
      </c>
      <c r="C34" s="51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5">
        <v>3</v>
      </c>
      <c r="P34" s="68"/>
      <c r="Q34" s="68"/>
      <c r="R34" s="68"/>
      <c r="S34" s="68"/>
      <c r="T34" s="68"/>
      <c r="U34" s="69"/>
    </row>
    <row r="35" spans="1:21" ht="12" thickBot="1">
      <c r="A35" s="48"/>
      <c r="B35" s="50" t="s">
        <v>32</v>
      </c>
      <c r="C35" s="51"/>
      <c r="D35" s="65">
        <v>79085.522100000002</v>
      </c>
      <c r="E35" s="65">
        <v>113891</v>
      </c>
      <c r="F35" s="66">
        <v>69.439659059978396</v>
      </c>
      <c r="G35" s="65">
        <v>88326.365399999995</v>
      </c>
      <c r="H35" s="66">
        <v>-10.462157316392901</v>
      </c>
      <c r="I35" s="65">
        <v>7475.2290999999996</v>
      </c>
      <c r="J35" s="66">
        <v>9.4520828863567701</v>
      </c>
      <c r="K35" s="65">
        <v>8630.8876999999993</v>
      </c>
      <c r="L35" s="66">
        <v>9.7715870690632993</v>
      </c>
      <c r="M35" s="66">
        <v>-0.13389799985463799</v>
      </c>
      <c r="N35" s="65">
        <v>2591019.8122999999</v>
      </c>
      <c r="O35" s="65">
        <v>19803635.0053</v>
      </c>
      <c r="P35" s="65">
        <v>6012</v>
      </c>
      <c r="Q35" s="65">
        <v>5687</v>
      </c>
      <c r="R35" s="66">
        <v>5.7147881132407301</v>
      </c>
      <c r="S35" s="65">
        <v>13.1546111277445</v>
      </c>
      <c r="T35" s="65">
        <v>12.774232882011599</v>
      </c>
      <c r="U35" s="67">
        <v>2.8915962778302702</v>
      </c>
    </row>
    <row r="36" spans="1:21" ht="12" thickBot="1">
      <c r="A36" s="48"/>
      <c r="B36" s="50" t="s">
        <v>37</v>
      </c>
      <c r="C36" s="51"/>
      <c r="D36" s="68"/>
      <c r="E36" s="65">
        <v>584147</v>
      </c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9"/>
    </row>
    <row r="37" spans="1:21" ht="12" thickBot="1">
      <c r="A37" s="48"/>
      <c r="B37" s="50" t="s">
        <v>38</v>
      </c>
      <c r="C37" s="51"/>
      <c r="D37" s="68"/>
      <c r="E37" s="65">
        <v>405524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</row>
    <row r="38" spans="1:21" ht="12" thickBot="1">
      <c r="A38" s="48"/>
      <c r="B38" s="50" t="s">
        <v>39</v>
      </c>
      <c r="C38" s="51"/>
      <c r="D38" s="68"/>
      <c r="E38" s="65">
        <v>255535</v>
      </c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9"/>
    </row>
    <row r="39" spans="1:21" ht="12" customHeight="1" thickBot="1">
      <c r="A39" s="48"/>
      <c r="B39" s="50" t="s">
        <v>33</v>
      </c>
      <c r="C39" s="51"/>
      <c r="D39" s="65">
        <v>172941.45269999999</v>
      </c>
      <c r="E39" s="65">
        <v>310354</v>
      </c>
      <c r="F39" s="66">
        <v>55.723932251557898</v>
      </c>
      <c r="G39" s="65">
        <v>249712.13819999999</v>
      </c>
      <c r="H39" s="66">
        <v>-30.743673917249701</v>
      </c>
      <c r="I39" s="65">
        <v>7965.2067999999999</v>
      </c>
      <c r="J39" s="66">
        <v>4.6057244666593498</v>
      </c>
      <c r="K39" s="65">
        <v>12716.9162</v>
      </c>
      <c r="L39" s="66">
        <v>5.0926303749859096</v>
      </c>
      <c r="M39" s="66">
        <v>-0.37365264701516199</v>
      </c>
      <c r="N39" s="65">
        <v>7042921.1897</v>
      </c>
      <c r="O39" s="65">
        <v>30159865.324900001</v>
      </c>
      <c r="P39" s="65">
        <v>306</v>
      </c>
      <c r="Q39" s="65">
        <v>295</v>
      </c>
      <c r="R39" s="66">
        <v>3.7288135593220399</v>
      </c>
      <c r="S39" s="65">
        <v>565.16814607843105</v>
      </c>
      <c r="T39" s="65">
        <v>615.18469830508502</v>
      </c>
      <c r="U39" s="67">
        <v>-8.8498533708430802</v>
      </c>
    </row>
    <row r="40" spans="1:21" ht="12" thickBot="1">
      <c r="A40" s="48"/>
      <c r="B40" s="50" t="s">
        <v>34</v>
      </c>
      <c r="C40" s="51"/>
      <c r="D40" s="65">
        <v>294754.59370000003</v>
      </c>
      <c r="E40" s="65">
        <v>295163</v>
      </c>
      <c r="F40" s="66">
        <v>99.861633639717695</v>
      </c>
      <c r="G40" s="65">
        <v>330683.3395</v>
      </c>
      <c r="H40" s="66">
        <v>-10.8650002913134</v>
      </c>
      <c r="I40" s="65">
        <v>18998.136699999999</v>
      </c>
      <c r="J40" s="66">
        <v>6.4454081822847602</v>
      </c>
      <c r="K40" s="65">
        <v>28058.760699999999</v>
      </c>
      <c r="L40" s="66">
        <v>8.4850844745990006</v>
      </c>
      <c r="M40" s="66">
        <v>-0.32291604382940498</v>
      </c>
      <c r="N40" s="65">
        <v>12157954.7696</v>
      </c>
      <c r="O40" s="65">
        <v>60146275.908299997</v>
      </c>
      <c r="P40" s="65">
        <v>1646</v>
      </c>
      <c r="Q40" s="65">
        <v>1506</v>
      </c>
      <c r="R40" s="66">
        <v>9.2961487383798094</v>
      </c>
      <c r="S40" s="65">
        <v>179.07326470230899</v>
      </c>
      <c r="T40" s="65">
        <v>173.23521520584299</v>
      </c>
      <c r="U40" s="67">
        <v>3.2601457879100399</v>
      </c>
    </row>
    <row r="41" spans="1:21" ht="12" thickBot="1">
      <c r="A41" s="48"/>
      <c r="B41" s="50" t="s">
        <v>40</v>
      </c>
      <c r="C41" s="51"/>
      <c r="D41" s="68"/>
      <c r="E41" s="65">
        <v>171490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</row>
    <row r="42" spans="1:21" ht="12" thickBot="1">
      <c r="A42" s="48"/>
      <c r="B42" s="50" t="s">
        <v>41</v>
      </c>
      <c r="C42" s="51"/>
      <c r="D42" s="68"/>
      <c r="E42" s="65">
        <v>68902</v>
      </c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9"/>
    </row>
    <row r="43" spans="1:21" ht="12" thickBot="1">
      <c r="A43" s="49"/>
      <c r="B43" s="50" t="s">
        <v>35</v>
      </c>
      <c r="C43" s="51"/>
      <c r="D43" s="70">
        <v>8435.0501999999997</v>
      </c>
      <c r="E43" s="71"/>
      <c r="F43" s="71"/>
      <c r="G43" s="70">
        <v>20566.739099999999</v>
      </c>
      <c r="H43" s="72">
        <v>-58.986934394475803</v>
      </c>
      <c r="I43" s="70">
        <v>886.62530000000004</v>
      </c>
      <c r="J43" s="72">
        <v>10.511203596630599</v>
      </c>
      <c r="K43" s="70">
        <v>2013.7426</v>
      </c>
      <c r="L43" s="72">
        <v>9.7912585471558806</v>
      </c>
      <c r="M43" s="72">
        <v>-0.55971269615093799</v>
      </c>
      <c r="N43" s="70">
        <v>868205.23739999998</v>
      </c>
      <c r="O43" s="70">
        <v>4365396.8266000003</v>
      </c>
      <c r="P43" s="70">
        <v>28</v>
      </c>
      <c r="Q43" s="70">
        <v>32</v>
      </c>
      <c r="R43" s="72">
        <v>-12.5</v>
      </c>
      <c r="S43" s="70">
        <v>301.25179285714302</v>
      </c>
      <c r="T43" s="70">
        <v>409.50784687499998</v>
      </c>
      <c r="U43" s="73">
        <v>-35.9354057252676</v>
      </c>
    </row>
  </sheetData>
  <mergeCells count="41">
    <mergeCell ref="B18:C18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  <mergeCell ref="B19:C19"/>
    <mergeCell ref="B20:C20"/>
    <mergeCell ref="B21:C21"/>
    <mergeCell ref="B22:C22"/>
    <mergeCell ref="B23:C23"/>
    <mergeCell ref="B24:C24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40679</v>
      </c>
      <c r="D2" s="32">
        <v>459741.10090769199</v>
      </c>
      <c r="E2" s="32">
        <v>347508.55179487198</v>
      </c>
      <c r="F2" s="32">
        <v>112232.549112821</v>
      </c>
      <c r="G2" s="32">
        <v>347508.55179487198</v>
      </c>
      <c r="H2" s="32">
        <v>0.24412119971704399</v>
      </c>
    </row>
    <row r="3" spans="1:8" ht="14.25">
      <c r="A3" s="32">
        <v>2</v>
      </c>
      <c r="B3" s="33">
        <v>13</v>
      </c>
      <c r="C3" s="32">
        <v>7513.9949999999999</v>
      </c>
      <c r="D3" s="32">
        <v>66482.237016413303</v>
      </c>
      <c r="E3" s="32">
        <v>50174.894845480703</v>
      </c>
      <c r="F3" s="32">
        <v>16307.342170932599</v>
      </c>
      <c r="G3" s="32">
        <v>50174.894845480703</v>
      </c>
      <c r="H3" s="32">
        <v>0.24528871022957</v>
      </c>
    </row>
    <row r="4" spans="1:8" ht="14.25">
      <c r="A4" s="32">
        <v>3</v>
      </c>
      <c r="B4" s="33">
        <v>14</v>
      </c>
      <c r="C4" s="32">
        <v>85489</v>
      </c>
      <c r="D4" s="32">
        <v>93886.260415384604</v>
      </c>
      <c r="E4" s="32">
        <v>66056.391296581205</v>
      </c>
      <c r="F4" s="32">
        <v>27829.869118803399</v>
      </c>
      <c r="G4" s="32">
        <v>66056.391296581205</v>
      </c>
      <c r="H4" s="32">
        <v>0.29642110566204999</v>
      </c>
    </row>
    <row r="5" spans="1:8" ht="14.25">
      <c r="A5" s="32">
        <v>4</v>
      </c>
      <c r="B5" s="33">
        <v>15</v>
      </c>
      <c r="C5" s="32">
        <v>3038</v>
      </c>
      <c r="D5" s="32">
        <v>37264.233064102598</v>
      </c>
      <c r="E5" s="32">
        <v>27509.137475213702</v>
      </c>
      <c r="F5" s="32">
        <v>9755.0955888888893</v>
      </c>
      <c r="G5" s="32">
        <v>27509.137475213702</v>
      </c>
      <c r="H5" s="32">
        <v>0.26178173510529501</v>
      </c>
    </row>
    <row r="6" spans="1:8" ht="14.25">
      <c r="A6" s="32">
        <v>5</v>
      </c>
      <c r="B6" s="33">
        <v>16</v>
      </c>
      <c r="C6" s="32">
        <v>4457</v>
      </c>
      <c r="D6" s="32">
        <v>77311.369121367505</v>
      </c>
      <c r="E6" s="32">
        <v>58838.0635179487</v>
      </c>
      <c r="F6" s="32">
        <v>18473.305603418801</v>
      </c>
      <c r="G6" s="32">
        <v>58838.0635179487</v>
      </c>
      <c r="H6" s="32">
        <v>0.23894681743921001</v>
      </c>
    </row>
    <row r="7" spans="1:8" ht="14.25">
      <c r="A7" s="32">
        <v>6</v>
      </c>
      <c r="B7" s="33">
        <v>17</v>
      </c>
      <c r="C7" s="32">
        <v>14239</v>
      </c>
      <c r="D7" s="32">
        <v>213161.91446495699</v>
      </c>
      <c r="E7" s="32">
        <v>151870.86883504299</v>
      </c>
      <c r="F7" s="32">
        <v>61291.045629914501</v>
      </c>
      <c r="G7" s="32">
        <v>151870.86883504299</v>
      </c>
      <c r="H7" s="32">
        <v>0.28753281646844298</v>
      </c>
    </row>
    <row r="8" spans="1:8" ht="14.25">
      <c r="A8" s="32">
        <v>7</v>
      </c>
      <c r="B8" s="33">
        <v>18</v>
      </c>
      <c r="C8" s="32">
        <v>35120</v>
      </c>
      <c r="D8" s="32">
        <v>142926.779235897</v>
      </c>
      <c r="E8" s="32">
        <v>110953.045635897</v>
      </c>
      <c r="F8" s="32">
        <v>31973.7336</v>
      </c>
      <c r="G8" s="32">
        <v>110953.045635897</v>
      </c>
      <c r="H8" s="32">
        <v>0.22370708813936199</v>
      </c>
    </row>
    <row r="9" spans="1:8" ht="14.25">
      <c r="A9" s="32">
        <v>8</v>
      </c>
      <c r="B9" s="33">
        <v>19</v>
      </c>
      <c r="C9" s="32">
        <v>15652</v>
      </c>
      <c r="D9" s="32">
        <v>104319.551207692</v>
      </c>
      <c r="E9" s="32">
        <v>84212.121695726499</v>
      </c>
      <c r="F9" s="32">
        <v>20107.429511965802</v>
      </c>
      <c r="G9" s="32">
        <v>84212.121695726499</v>
      </c>
      <c r="H9" s="32">
        <v>0.19274842806726999</v>
      </c>
    </row>
    <row r="10" spans="1:8" ht="14.25">
      <c r="A10" s="32">
        <v>9</v>
      </c>
      <c r="B10" s="33">
        <v>21</v>
      </c>
      <c r="C10" s="32">
        <v>128985</v>
      </c>
      <c r="D10" s="32">
        <v>547553.29110000003</v>
      </c>
      <c r="E10" s="32">
        <v>505982.45929999999</v>
      </c>
      <c r="F10" s="32">
        <v>41570.8318</v>
      </c>
      <c r="G10" s="32">
        <v>505982.45929999999</v>
      </c>
      <c r="H10" s="32">
        <v>7.5921070105316693E-2</v>
      </c>
    </row>
    <row r="11" spans="1:8" ht="14.25">
      <c r="A11" s="32">
        <v>10</v>
      </c>
      <c r="B11" s="33">
        <v>22</v>
      </c>
      <c r="C11" s="32">
        <v>44000</v>
      </c>
      <c r="D11" s="32">
        <v>752223.785040171</v>
      </c>
      <c r="E11" s="32">
        <v>717749.44156581198</v>
      </c>
      <c r="F11" s="32">
        <v>34474.343474358997</v>
      </c>
      <c r="G11" s="32">
        <v>717749.44156581198</v>
      </c>
      <c r="H11" s="32">
        <v>4.5829903494101799E-2</v>
      </c>
    </row>
    <row r="12" spans="1:8" ht="14.25">
      <c r="A12" s="32">
        <v>11</v>
      </c>
      <c r="B12" s="33">
        <v>23</v>
      </c>
      <c r="C12" s="32">
        <v>159124.02900000001</v>
      </c>
      <c r="D12" s="32">
        <v>1338151.94221197</v>
      </c>
      <c r="E12" s="32">
        <v>1156601.5774316201</v>
      </c>
      <c r="F12" s="32">
        <v>181550.364780342</v>
      </c>
      <c r="G12" s="32">
        <v>1156601.5774316201</v>
      </c>
      <c r="H12" s="32">
        <v>0.135672459197899</v>
      </c>
    </row>
    <row r="13" spans="1:8" ht="14.25">
      <c r="A13" s="32">
        <v>12</v>
      </c>
      <c r="B13" s="33">
        <v>24</v>
      </c>
      <c r="C13" s="32">
        <v>17791.256000000001</v>
      </c>
      <c r="D13" s="32">
        <v>477877.76168461499</v>
      </c>
      <c r="E13" s="32">
        <v>415765.961903419</v>
      </c>
      <c r="F13" s="32">
        <v>62111.799781196598</v>
      </c>
      <c r="G13" s="32">
        <v>415765.961903419</v>
      </c>
      <c r="H13" s="32">
        <v>0.129974241869385</v>
      </c>
    </row>
    <row r="14" spans="1:8" ht="14.25">
      <c r="A14" s="32">
        <v>13</v>
      </c>
      <c r="B14" s="33">
        <v>25</v>
      </c>
      <c r="C14" s="32">
        <v>64124</v>
      </c>
      <c r="D14" s="32">
        <v>698148.06940000004</v>
      </c>
      <c r="E14" s="32">
        <v>641719.66709999996</v>
      </c>
      <c r="F14" s="32">
        <v>56428.402300000002</v>
      </c>
      <c r="G14" s="32">
        <v>641719.66709999996</v>
      </c>
      <c r="H14" s="32">
        <v>8.0825837344928098E-2</v>
      </c>
    </row>
    <row r="15" spans="1:8" ht="14.25">
      <c r="A15" s="32">
        <v>14</v>
      </c>
      <c r="B15" s="33">
        <v>26</v>
      </c>
      <c r="C15" s="32">
        <v>73960</v>
      </c>
      <c r="D15" s="32">
        <v>286157.23420912202</v>
      </c>
      <c r="E15" s="32">
        <v>248473.623756841</v>
      </c>
      <c r="F15" s="32">
        <v>37683.610452280504</v>
      </c>
      <c r="G15" s="32">
        <v>248473.623756841</v>
      </c>
      <c r="H15" s="32">
        <v>0.13168847733809699</v>
      </c>
    </row>
    <row r="16" spans="1:8" ht="14.25">
      <c r="A16" s="32">
        <v>15</v>
      </c>
      <c r="B16" s="33">
        <v>27</v>
      </c>
      <c r="C16" s="32">
        <v>126121.836</v>
      </c>
      <c r="D16" s="32">
        <v>849509.34523333295</v>
      </c>
      <c r="E16" s="32">
        <v>741126.18359999999</v>
      </c>
      <c r="F16" s="32">
        <v>108383.161633333</v>
      </c>
      <c r="G16" s="32">
        <v>741126.18359999999</v>
      </c>
      <c r="H16" s="32">
        <v>0.127583248190829</v>
      </c>
    </row>
    <row r="17" spans="1:8" ht="14.25">
      <c r="A17" s="32">
        <v>16</v>
      </c>
      <c r="B17" s="33">
        <v>29</v>
      </c>
      <c r="C17" s="32">
        <v>177268</v>
      </c>
      <c r="D17" s="32">
        <v>2380256.22637949</v>
      </c>
      <c r="E17" s="32">
        <v>2365096.2289888901</v>
      </c>
      <c r="F17" s="32">
        <v>15159.997390598301</v>
      </c>
      <c r="G17" s="32">
        <v>2365096.2289888901</v>
      </c>
      <c r="H17" s="32">
        <v>6.3690611214816803E-3</v>
      </c>
    </row>
    <row r="18" spans="1:8" ht="14.25">
      <c r="A18" s="32">
        <v>17</v>
      </c>
      <c r="B18" s="33">
        <v>31</v>
      </c>
      <c r="C18" s="32">
        <v>31473.599999999999</v>
      </c>
      <c r="D18" s="32">
        <v>200544.610256335</v>
      </c>
      <c r="E18" s="32">
        <v>183586.44673365899</v>
      </c>
      <c r="F18" s="32">
        <v>16958.163522675899</v>
      </c>
      <c r="G18" s="32">
        <v>183586.44673365899</v>
      </c>
      <c r="H18" s="32">
        <v>8.4560554886018199E-2</v>
      </c>
    </row>
    <row r="19" spans="1:8" ht="14.25">
      <c r="A19" s="32">
        <v>18</v>
      </c>
      <c r="B19" s="33">
        <v>32</v>
      </c>
      <c r="C19" s="32">
        <v>14746.062</v>
      </c>
      <c r="D19" s="32">
        <v>188163.851278799</v>
      </c>
      <c r="E19" s="32">
        <v>171505.07465932801</v>
      </c>
      <c r="F19" s="32">
        <v>16658.776619470998</v>
      </c>
      <c r="G19" s="32">
        <v>171505.07465932801</v>
      </c>
      <c r="H19" s="32">
        <v>8.85333527468459E-2</v>
      </c>
    </row>
    <row r="20" spans="1:8" ht="14.25">
      <c r="A20" s="32">
        <v>19</v>
      </c>
      <c r="B20" s="33">
        <v>33</v>
      </c>
      <c r="C20" s="32">
        <v>39156.375999999997</v>
      </c>
      <c r="D20" s="32">
        <v>458492.45318354102</v>
      </c>
      <c r="E20" s="32">
        <v>363989.99356829701</v>
      </c>
      <c r="F20" s="32">
        <v>94502.459615244705</v>
      </c>
      <c r="G20" s="32">
        <v>363989.99356829701</v>
      </c>
      <c r="H20" s="32">
        <v>0.20611562733272301</v>
      </c>
    </row>
    <row r="21" spans="1:8" ht="14.25">
      <c r="A21" s="32">
        <v>20</v>
      </c>
      <c r="B21" s="33">
        <v>34</v>
      </c>
      <c r="C21" s="32">
        <v>42504.641000000003</v>
      </c>
      <c r="D21" s="32">
        <v>215552.906210816</v>
      </c>
      <c r="E21" s="32">
        <v>148447.65057241399</v>
      </c>
      <c r="F21" s="32">
        <v>67105.255638401795</v>
      </c>
      <c r="G21" s="32">
        <v>148447.65057241399</v>
      </c>
      <c r="H21" s="32">
        <v>0.311316867946894</v>
      </c>
    </row>
    <row r="22" spans="1:8" ht="14.25">
      <c r="A22" s="32">
        <v>21</v>
      </c>
      <c r="B22" s="33">
        <v>35</v>
      </c>
      <c r="C22" s="32">
        <v>32567.881000000001</v>
      </c>
      <c r="D22" s="32">
        <v>655722.44650973496</v>
      </c>
      <c r="E22" s="32">
        <v>595137.65025177202</v>
      </c>
      <c r="F22" s="32">
        <v>60584.796257962997</v>
      </c>
      <c r="G22" s="32">
        <v>595137.65025177202</v>
      </c>
      <c r="H22" s="32">
        <v>9.2393964215259694E-2</v>
      </c>
    </row>
    <row r="23" spans="1:8" ht="14.25">
      <c r="A23" s="32">
        <v>22</v>
      </c>
      <c r="B23" s="33">
        <v>36</v>
      </c>
      <c r="C23" s="32">
        <v>87456.281000000003</v>
      </c>
      <c r="D23" s="32">
        <v>536119.51286283205</v>
      </c>
      <c r="E23" s="32">
        <v>442103.74125548301</v>
      </c>
      <c r="F23" s="32">
        <v>94015.771607348797</v>
      </c>
      <c r="G23" s="32">
        <v>442103.74125548301</v>
      </c>
      <c r="H23" s="32">
        <v>0.175363457870266</v>
      </c>
    </row>
    <row r="24" spans="1:8" ht="14.25">
      <c r="A24" s="32">
        <v>23</v>
      </c>
      <c r="B24" s="33">
        <v>37</v>
      </c>
      <c r="C24" s="32">
        <v>95098.707999999999</v>
      </c>
      <c r="D24" s="32">
        <v>968461.13366194698</v>
      </c>
      <c r="E24" s="32">
        <v>819341.925932577</v>
      </c>
      <c r="F24" s="32">
        <v>149119.20772937001</v>
      </c>
      <c r="G24" s="32">
        <v>819341.925932577</v>
      </c>
      <c r="H24" s="32">
        <v>0.15397541785236099</v>
      </c>
    </row>
    <row r="25" spans="1:8" ht="14.25">
      <c r="A25" s="32">
        <v>24</v>
      </c>
      <c r="B25" s="33">
        <v>38</v>
      </c>
      <c r="C25" s="32">
        <v>126101.68799999999</v>
      </c>
      <c r="D25" s="32">
        <v>566279.32460265502</v>
      </c>
      <c r="E25" s="32">
        <v>522175.44991238898</v>
      </c>
      <c r="F25" s="32">
        <v>44103.874690265497</v>
      </c>
      <c r="G25" s="32">
        <v>522175.44991238898</v>
      </c>
      <c r="H25" s="32">
        <v>7.7883604034479206E-2</v>
      </c>
    </row>
    <row r="26" spans="1:8" ht="14.25">
      <c r="A26" s="32">
        <v>25</v>
      </c>
      <c r="B26" s="33">
        <v>39</v>
      </c>
      <c r="C26" s="32">
        <v>74780.922999999995</v>
      </c>
      <c r="D26" s="32">
        <v>120845.189601793</v>
      </c>
      <c r="E26" s="32">
        <v>81512.653568399095</v>
      </c>
      <c r="F26" s="32">
        <v>39332.536033393502</v>
      </c>
      <c r="G26" s="32">
        <v>81512.653568399095</v>
      </c>
      <c r="H26" s="32">
        <v>0.32547870679008001</v>
      </c>
    </row>
    <row r="27" spans="1:8" ht="14.25">
      <c r="A27" s="32">
        <v>26</v>
      </c>
      <c r="B27" s="33">
        <v>40</v>
      </c>
      <c r="C27" s="32">
        <v>24</v>
      </c>
      <c r="D27" s="32">
        <v>86.875500000000002</v>
      </c>
      <c r="E27" s="32">
        <v>70.0017</v>
      </c>
      <c r="F27" s="32">
        <v>16.873799999999999</v>
      </c>
      <c r="G27" s="32">
        <v>70.0017</v>
      </c>
      <c r="H27" s="32">
        <v>0.19422967349828199</v>
      </c>
    </row>
    <row r="28" spans="1:8" ht="14.25">
      <c r="A28" s="32">
        <v>27</v>
      </c>
      <c r="B28" s="33">
        <v>42</v>
      </c>
      <c r="C28" s="32">
        <v>5635.9030000000002</v>
      </c>
      <c r="D28" s="32">
        <v>79085.521900000007</v>
      </c>
      <c r="E28" s="32">
        <v>71610.289000000004</v>
      </c>
      <c r="F28" s="32">
        <v>7475.2329</v>
      </c>
      <c r="G28" s="32">
        <v>71610.289000000004</v>
      </c>
      <c r="H28" s="32">
        <v>9.4520877151852006E-2</v>
      </c>
    </row>
    <row r="29" spans="1:8" ht="14.25">
      <c r="A29" s="32">
        <v>28</v>
      </c>
      <c r="B29" s="33">
        <v>75</v>
      </c>
      <c r="C29" s="32">
        <v>314</v>
      </c>
      <c r="D29" s="32">
        <v>172941.452991453</v>
      </c>
      <c r="E29" s="32">
        <v>164976.24572649601</v>
      </c>
      <c r="F29" s="32">
        <v>7965.2072649572601</v>
      </c>
      <c r="G29" s="32">
        <v>164976.24572649601</v>
      </c>
      <c r="H29" s="32">
        <v>4.60572472774987E-2</v>
      </c>
    </row>
    <row r="30" spans="1:8" ht="14.25">
      <c r="A30" s="32">
        <v>29</v>
      </c>
      <c r="B30" s="33">
        <v>76</v>
      </c>
      <c r="C30" s="32">
        <v>1716</v>
      </c>
      <c r="D30" s="32">
        <v>294754.586079487</v>
      </c>
      <c r="E30" s="32">
        <v>275756.455983761</v>
      </c>
      <c r="F30" s="32">
        <v>18998.130095726501</v>
      </c>
      <c r="G30" s="32">
        <v>275756.455983761</v>
      </c>
      <c r="H30" s="32">
        <v>6.4454061083219993E-2</v>
      </c>
    </row>
    <row r="31" spans="1:8" ht="14.25">
      <c r="A31" s="32">
        <v>30</v>
      </c>
      <c r="B31" s="33">
        <v>99</v>
      </c>
      <c r="C31" s="32">
        <v>28</v>
      </c>
      <c r="D31" s="32">
        <v>8435.0502987671098</v>
      </c>
      <c r="E31" s="32">
        <v>7548.4250056727897</v>
      </c>
      <c r="F31" s="32">
        <v>886.62529309432</v>
      </c>
      <c r="G31" s="32">
        <v>7548.4250056727897</v>
      </c>
      <c r="H31" s="32">
        <v>0.10511203391684699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2014-03-28T00:23:53Z</dcterms:modified>
</cp:coreProperties>
</file>