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<sst xmlns="http://schemas.openxmlformats.org/spreadsheetml/2006/main" count="114" uniqueCount="71">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</sst>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18148453.943799999</v>
      </c>
      <c r="F3" s="25">
        <f>RA!I7</f>
        <v>2346112.0490000001</v>
      </c>
      <c r="G3" s="16">
        <f>E3-F3</f>
        <v>15802341.894799998</v>
      </c>
      <c r="H3" s="27">
        <f>RA!J7</f>
        <v>12.927338363175</v>
      </c>
      <c r="I3" s="20">
        <f>SUM(I4:I39)</f>
        <v>18148458.377493843</v>
      </c>
      <c r="J3" s="21">
        <f>SUM(J4:J39)</f>
        <v>15802341.904933415</v>
      </c>
      <c r="K3" s="22">
        <f>E3-I3</f>
        <v>-4.4336938448250294</v>
      </c>
      <c r="L3" s="22">
        <f>G3-J3</f>
        <v>-1.0133417323231697E-2</v>
      </c>
    </row>
    <row r="4" spans="1:12">
      <c r="A4" s="38">
        <f>RA!A8</f>
        <v>41727</v>
      </c>
      <c r="B4" s="12">
        <v>12</v>
      </c>
      <c r="C4" s="35" t="s">
        <v>6</v>
      </c>
      <c r="D4" s="35"/>
      <c r="E4" s="15">
        <f>VLOOKUP(C4,RA!B8:D39,3,0)</f>
        <v>613195.56969999999</v>
      </c>
      <c r="F4" s="25">
        <f>VLOOKUP(C4,RA!B8:I43,8,0)</f>
        <v>155536.37950000001</v>
      </c>
      <c r="G4" s="16">
        <f t="shared" ref="G4:G39" si="0">E4-F4</f>
        <v>457659.19019999995</v>
      </c>
      <c r="H4" s="27">
        <f>RA!J8</f>
        <v>25.364889634818201</v>
      </c>
      <c r="I4" s="20">
        <f>VLOOKUP(B4,RMS!B:D,3,FALSE)</f>
        <v>613196.07831367501</v>
      </c>
      <c r="J4" s="21">
        <f>VLOOKUP(B4,RMS!B:E,4,FALSE)</f>
        <v>457659.19352735003</v>
      </c>
      <c r="K4" s="22">
        <f t="shared" ref="K4:K39" si="1">E4-I4</f>
        <v>-0.50861367501784116</v>
      </c>
      <c r="L4" s="22">
        <f t="shared" ref="L4:L39" si="2">G4-J4</f>
        <v>-3.3273500739596784E-3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129942.7789</v>
      </c>
      <c r="F5" s="25">
        <f>VLOOKUP(C5,RA!B9:I44,8,0)</f>
        <v>30598.14</v>
      </c>
      <c r="G5" s="16">
        <f t="shared" si="0"/>
        <v>99344.638900000005</v>
      </c>
      <c r="H5" s="27">
        <f>RA!J9</f>
        <v>23.547395445150102</v>
      </c>
      <c r="I5" s="20">
        <f>VLOOKUP(B5,RMS!B:D,3,FALSE)</f>
        <v>129942.81686709799</v>
      </c>
      <c r="J5" s="21">
        <f>VLOOKUP(B5,RMS!B:E,4,FALSE)</f>
        <v>99344.625868519797</v>
      </c>
      <c r="K5" s="22">
        <f t="shared" si="1"/>
        <v>-3.7967097989167087E-2</v>
      </c>
      <c r="L5" s="22">
        <f t="shared" si="2"/>
        <v>1.3031480208155699E-2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193936.60440000001</v>
      </c>
      <c r="F6" s="25">
        <f>VLOOKUP(C6,RA!B10:I45,8,0)</f>
        <v>55032.334199999998</v>
      </c>
      <c r="G6" s="16">
        <f t="shared" si="0"/>
        <v>138904.27020000003</v>
      </c>
      <c r="H6" s="27">
        <f>RA!J10</f>
        <v>28.3764554763959</v>
      </c>
      <c r="I6" s="20">
        <f>VLOOKUP(B6,RMS!B:D,3,FALSE)</f>
        <v>193939.07878546999</v>
      </c>
      <c r="J6" s="21">
        <f>VLOOKUP(B6,RMS!B:E,4,FALSE)</f>
        <v>138904.27075897399</v>
      </c>
      <c r="K6" s="22">
        <f t="shared" si="1"/>
        <v>-2.4743854699772783</v>
      </c>
      <c r="L6" s="22">
        <f t="shared" si="2"/>
        <v>-5.589739594142884E-4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53405.046999999999</v>
      </c>
      <c r="F7" s="25">
        <f>VLOOKUP(C7,RA!B11:I46,8,0)</f>
        <v>13969.2297</v>
      </c>
      <c r="G7" s="16">
        <f t="shared" si="0"/>
        <v>39435.817299999995</v>
      </c>
      <c r="H7" s="27">
        <f>RA!J11</f>
        <v>26.157133987729701</v>
      </c>
      <c r="I7" s="20">
        <f>VLOOKUP(B7,RMS!B:D,3,FALSE)</f>
        <v>53405.076551282102</v>
      </c>
      <c r="J7" s="21">
        <f>VLOOKUP(B7,RMS!B:E,4,FALSE)</f>
        <v>39435.8170769231</v>
      </c>
      <c r="K7" s="22">
        <f t="shared" si="1"/>
        <v>-2.9551282103057019E-2</v>
      </c>
      <c r="L7" s="22">
        <f t="shared" si="2"/>
        <v>2.2307689505396411E-4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130134.27860000001</v>
      </c>
      <c r="F8" s="25">
        <f>VLOOKUP(C8,RA!B12:I47,8,0)</f>
        <v>28255.556400000001</v>
      </c>
      <c r="G8" s="16">
        <f t="shared" si="0"/>
        <v>101878.7222</v>
      </c>
      <c r="H8" s="27">
        <f>RA!J12</f>
        <v>21.712616156155502</v>
      </c>
      <c r="I8" s="20">
        <f>VLOOKUP(B8,RMS!B:D,3,FALSE)</f>
        <v>130134.27512393201</v>
      </c>
      <c r="J8" s="21">
        <f>VLOOKUP(B8,RMS!B:E,4,FALSE)</f>
        <v>101878.721709402</v>
      </c>
      <c r="K8" s="22">
        <f t="shared" si="1"/>
        <v>3.4760679991450161E-3</v>
      </c>
      <c r="L8" s="22">
        <f t="shared" si="2"/>
        <v>4.9059800221584737E-4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335462.34220000001</v>
      </c>
      <c r="F9" s="25">
        <f>VLOOKUP(C9,RA!B13:I48,8,0)</f>
        <v>94980.923500000004</v>
      </c>
      <c r="G9" s="16">
        <f t="shared" si="0"/>
        <v>240481.41870000001</v>
      </c>
      <c r="H9" s="27">
        <f>RA!J13</f>
        <v>28.313438366018801</v>
      </c>
      <c r="I9" s="20">
        <f>VLOOKUP(B9,RMS!B:D,3,FALSE)</f>
        <v>335462.59015384602</v>
      </c>
      <c r="J9" s="21">
        <f>VLOOKUP(B9,RMS!B:E,4,FALSE)</f>
        <v>240481.41879401699</v>
      </c>
      <c r="K9" s="22">
        <f t="shared" si="1"/>
        <v>-0.24795384600292891</v>
      </c>
      <c r="L9" s="22">
        <f t="shared" si="2"/>
        <v>-9.4016984803602099E-5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200407.57509999999</v>
      </c>
      <c r="F10" s="25">
        <f>VLOOKUP(C10,RA!B14:I49,8,0)</f>
        <v>41875.7592</v>
      </c>
      <c r="G10" s="16">
        <f t="shared" si="0"/>
        <v>158531.81589999999</v>
      </c>
      <c r="H10" s="27">
        <f>RA!J14</f>
        <v>20.895297584986402</v>
      </c>
      <c r="I10" s="20">
        <f>VLOOKUP(B10,RMS!B:D,3,FALSE)</f>
        <v>200407.55780854699</v>
      </c>
      <c r="J10" s="21">
        <f>VLOOKUP(B10,RMS!B:E,4,FALSE)</f>
        <v>158531.813851282</v>
      </c>
      <c r="K10" s="22">
        <f t="shared" si="1"/>
        <v>1.7291452997596934E-2</v>
      </c>
      <c r="L10" s="22">
        <f t="shared" si="2"/>
        <v>2.0487179863266647E-3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170595.38879999999</v>
      </c>
      <c r="F11" s="25">
        <f>VLOOKUP(C11,RA!B15:I50,8,0)</f>
        <v>33586.214399999997</v>
      </c>
      <c r="G11" s="16">
        <f t="shared" si="0"/>
        <v>137009.17439999999</v>
      </c>
      <c r="H11" s="27">
        <f>RA!J15</f>
        <v>19.687644921853799</v>
      </c>
      <c r="I11" s="20">
        <f>VLOOKUP(B11,RMS!B:D,3,FALSE)</f>
        <v>170595.53724358999</v>
      </c>
      <c r="J11" s="21">
        <f>VLOOKUP(B11,RMS!B:E,4,FALSE)</f>
        <v>137009.174846154</v>
      </c>
      <c r="K11" s="22">
        <f t="shared" si="1"/>
        <v>-0.1484435900056269</v>
      </c>
      <c r="L11" s="22">
        <f t="shared" si="2"/>
        <v>-4.4615400838665664E-4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983179.98419999995</v>
      </c>
      <c r="F12" s="25">
        <f>VLOOKUP(C12,RA!B16:I51,8,0)</f>
        <v>77657.000199999995</v>
      </c>
      <c r="G12" s="16">
        <f t="shared" si="0"/>
        <v>905522.98399999994</v>
      </c>
      <c r="H12" s="27">
        <f>RA!J16</f>
        <v>7.8985538200503997</v>
      </c>
      <c r="I12" s="20">
        <f>VLOOKUP(B12,RMS!B:D,3,FALSE)</f>
        <v>983179.88989999995</v>
      </c>
      <c r="J12" s="21">
        <f>VLOOKUP(B12,RMS!B:E,4,FALSE)</f>
        <v>905522.98400000005</v>
      </c>
      <c r="K12" s="22">
        <f t="shared" si="1"/>
        <v>9.4299999997019768E-2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626078.4889</v>
      </c>
      <c r="F13" s="25">
        <f>VLOOKUP(C13,RA!B17:I52,8,0)</f>
        <v>73700.960500000001</v>
      </c>
      <c r="G13" s="16">
        <f t="shared" si="0"/>
        <v>552377.52839999995</v>
      </c>
      <c r="H13" s="27">
        <f>RA!J17</f>
        <v>11.771840401271501</v>
      </c>
      <c r="I13" s="20">
        <f>VLOOKUP(B13,RMS!B:D,3,FALSE)</f>
        <v>626078.59423076897</v>
      </c>
      <c r="J13" s="21">
        <f>VLOOKUP(B13,RMS!B:E,4,FALSE)</f>
        <v>552377.52854615403</v>
      </c>
      <c r="K13" s="22">
        <f t="shared" si="1"/>
        <v>-0.10533076897263527</v>
      </c>
      <c r="L13" s="22">
        <f t="shared" si="2"/>
        <v>-1.4615408144891262E-4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2286603.7732000002</v>
      </c>
      <c r="F14" s="25">
        <f>VLOOKUP(C14,RA!B18:I53,8,0)</f>
        <v>329754.06050000002</v>
      </c>
      <c r="G14" s="16">
        <f t="shared" si="0"/>
        <v>1956849.7127</v>
      </c>
      <c r="H14" s="27">
        <f>RA!J18</f>
        <v>14.4211281536776</v>
      </c>
      <c r="I14" s="20">
        <f>VLOOKUP(B14,RMS!B:D,3,FALSE)</f>
        <v>2286604.0659256401</v>
      </c>
      <c r="J14" s="21">
        <f>VLOOKUP(B14,RMS!B:E,4,FALSE)</f>
        <v>1956849.72069487</v>
      </c>
      <c r="K14" s="22">
        <f t="shared" si="1"/>
        <v>-0.29272563988342881</v>
      </c>
      <c r="L14" s="22">
        <f t="shared" si="2"/>
        <v>-7.9948699567466974E-3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670566.32420000003</v>
      </c>
      <c r="F15" s="25">
        <f>VLOOKUP(C15,RA!B19:I54,8,0)</f>
        <v>82332.238599999997</v>
      </c>
      <c r="G15" s="16">
        <f t="shared" si="0"/>
        <v>588234.08559999999</v>
      </c>
      <c r="H15" s="27">
        <f>RA!J19</f>
        <v>12.278015705340399</v>
      </c>
      <c r="I15" s="20">
        <f>VLOOKUP(B15,RMS!B:D,3,FALSE)</f>
        <v>670566.40308119694</v>
      </c>
      <c r="J15" s="21">
        <f>VLOOKUP(B15,RMS!B:E,4,FALSE)</f>
        <v>588234.08616923098</v>
      </c>
      <c r="K15" s="22">
        <f t="shared" si="1"/>
        <v>-7.8881196910515428E-2</v>
      </c>
      <c r="L15" s="22">
        <f t="shared" si="2"/>
        <v>-5.692309932783246E-4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827531.23080000002</v>
      </c>
      <c r="F16" s="25">
        <f>VLOOKUP(C16,RA!B20:I55,8,0)</f>
        <v>77074.415200000003</v>
      </c>
      <c r="G16" s="16">
        <f t="shared" si="0"/>
        <v>750456.81559999997</v>
      </c>
      <c r="H16" s="27">
        <f>RA!J20</f>
        <v>9.3137772124309794</v>
      </c>
      <c r="I16" s="20">
        <f>VLOOKUP(B16,RMS!B:D,3,FALSE)</f>
        <v>827531.31799999997</v>
      </c>
      <c r="J16" s="21">
        <f>VLOOKUP(B16,RMS!B:E,4,FALSE)</f>
        <v>750456.81559999997</v>
      </c>
      <c r="K16" s="22">
        <f t="shared" si="1"/>
        <v>-8.7199999950826168E-2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384678.95610000001</v>
      </c>
      <c r="F17" s="25">
        <f>VLOOKUP(C17,RA!B21:I56,8,0)</f>
        <v>51362.5815</v>
      </c>
      <c r="G17" s="16">
        <f t="shared" si="0"/>
        <v>333316.37459999998</v>
      </c>
      <c r="H17" s="27">
        <f>RA!J21</f>
        <v>13.3520642825723</v>
      </c>
      <c r="I17" s="20">
        <f>VLOOKUP(B17,RMS!B:D,3,FALSE)</f>
        <v>384678.76586975303</v>
      </c>
      <c r="J17" s="21">
        <f>VLOOKUP(B17,RMS!B:E,4,FALSE)</f>
        <v>333316.37470231397</v>
      </c>
      <c r="K17" s="22">
        <f t="shared" si="1"/>
        <v>0.19023024698253721</v>
      </c>
      <c r="L17" s="22">
        <f t="shared" si="2"/>
        <v>-1.0231399210169911E-4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1409497.5267</v>
      </c>
      <c r="F18" s="25">
        <f>VLOOKUP(C18,RA!B22:I57,8,0)</f>
        <v>189749.62890000001</v>
      </c>
      <c r="G18" s="16">
        <f t="shared" si="0"/>
        <v>1219747.8977999999</v>
      </c>
      <c r="H18" s="27">
        <f>RA!J22</f>
        <v>13.4622179397685</v>
      </c>
      <c r="I18" s="20">
        <f>VLOOKUP(B18,RMS!B:D,3,FALSE)</f>
        <v>1409497.49983333</v>
      </c>
      <c r="J18" s="21">
        <f>VLOOKUP(B18,RMS!B:E,4,FALSE)</f>
        <v>1219747.8972</v>
      </c>
      <c r="K18" s="22">
        <f t="shared" si="1"/>
        <v>2.6866669999435544E-2</v>
      </c>
      <c r="L18" s="22">
        <f t="shared" si="2"/>
        <v>5.9999991208314896E-4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2988626.1260000002</v>
      </c>
      <c r="F19" s="25">
        <f>VLOOKUP(C19,RA!B23:I58,8,0)</f>
        <v>154782.82430000001</v>
      </c>
      <c r="G19" s="16">
        <f t="shared" si="0"/>
        <v>2833843.3017000002</v>
      </c>
      <c r="H19" s="27">
        <f>RA!J23</f>
        <v>5.1790628126229503</v>
      </c>
      <c r="I19" s="20">
        <f>VLOOKUP(B19,RMS!B:D,3,FALSE)</f>
        <v>2988627.1808957299</v>
      </c>
      <c r="J19" s="21">
        <f>VLOOKUP(B19,RMS!B:E,4,FALSE)</f>
        <v>2833843.34534615</v>
      </c>
      <c r="K19" s="22">
        <f t="shared" si="1"/>
        <v>-1.0548957297578454</v>
      </c>
      <c r="L19" s="22">
        <f t="shared" si="2"/>
        <v>-4.3646149802953005E-2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278472.75689999998</v>
      </c>
      <c r="F20" s="25">
        <f>VLOOKUP(C20,RA!B24:I59,8,0)</f>
        <v>31783.296600000001</v>
      </c>
      <c r="G20" s="16">
        <f t="shared" si="0"/>
        <v>246689.46029999998</v>
      </c>
      <c r="H20" s="27">
        <f>RA!J24</f>
        <v>11.4134312288988</v>
      </c>
      <c r="I20" s="20">
        <f>VLOOKUP(B20,RMS!B:D,3,FALSE)</f>
        <v>278472.756278791</v>
      </c>
      <c r="J20" s="21">
        <f>VLOOKUP(B20,RMS!B:E,4,FALSE)</f>
        <v>246689.446912338</v>
      </c>
      <c r="K20" s="22">
        <f t="shared" si="1"/>
        <v>6.2120897928252816E-4</v>
      </c>
      <c r="L20" s="22">
        <f t="shared" si="2"/>
        <v>1.3387661980232224E-2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250029.52410000001</v>
      </c>
      <c r="F21" s="25">
        <f>VLOOKUP(C21,RA!B25:I60,8,0)</f>
        <v>24237.350200000001</v>
      </c>
      <c r="G21" s="16">
        <f t="shared" si="0"/>
        <v>225792.17389999999</v>
      </c>
      <c r="H21" s="27">
        <f>RA!J25</f>
        <v>9.6937952776753704</v>
      </c>
      <c r="I21" s="20">
        <f>VLOOKUP(B21,RMS!B:D,3,FALSE)</f>
        <v>250029.52582861399</v>
      </c>
      <c r="J21" s="21">
        <f>VLOOKUP(B21,RMS!B:E,4,FALSE)</f>
        <v>225792.16155453699</v>
      </c>
      <c r="K21" s="22">
        <f t="shared" si="1"/>
        <v>-1.7286139773204923E-3</v>
      </c>
      <c r="L21" s="22">
        <f t="shared" si="2"/>
        <v>1.2345463008387014E-2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661478.47880000004</v>
      </c>
      <c r="F22" s="25">
        <f>VLOOKUP(C22,RA!B26:I61,8,0)</f>
        <v>119152.81050000001</v>
      </c>
      <c r="G22" s="16">
        <f t="shared" si="0"/>
        <v>542325.66830000002</v>
      </c>
      <c r="H22" s="27">
        <f>RA!J26</f>
        <v>18.013104631333899</v>
      </c>
      <c r="I22" s="20">
        <f>VLOOKUP(B22,RMS!B:D,3,FALSE)</f>
        <v>661478.45003755402</v>
      </c>
      <c r="J22" s="21">
        <f>VLOOKUP(B22,RMS!B:E,4,FALSE)</f>
        <v>542325.62756559101</v>
      </c>
      <c r="K22" s="22">
        <f t="shared" si="1"/>
        <v>2.8762446017935872E-2</v>
      </c>
      <c r="L22" s="22">
        <f t="shared" si="2"/>
        <v>4.0734409005381167E-2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291400.17379999999</v>
      </c>
      <c r="F23" s="25">
        <f>VLOOKUP(C23,RA!B27:I62,8,0)</f>
        <v>93995.555399999997</v>
      </c>
      <c r="G23" s="16">
        <f t="shared" si="0"/>
        <v>197404.61839999998</v>
      </c>
      <c r="H23" s="27">
        <f>RA!J27</f>
        <v>32.256520019961599</v>
      </c>
      <c r="I23" s="20">
        <f>VLOOKUP(B23,RMS!B:D,3,FALSE)</f>
        <v>291400.204108676</v>
      </c>
      <c r="J23" s="21">
        <f>VLOOKUP(B23,RMS!B:E,4,FALSE)</f>
        <v>197404.6316464</v>
      </c>
      <c r="K23" s="22">
        <f t="shared" si="1"/>
        <v>-3.0308676010463387E-2</v>
      </c>
      <c r="L23" s="22">
        <f t="shared" si="2"/>
        <v>-1.3246400019852445E-2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843804.50800000003</v>
      </c>
      <c r="F24" s="25">
        <f>VLOOKUP(C24,RA!B28:I63,8,0)</f>
        <v>85309.159799999994</v>
      </c>
      <c r="G24" s="16">
        <f t="shared" si="0"/>
        <v>758495.34820000001</v>
      </c>
      <c r="H24" s="27">
        <f>RA!J28</f>
        <v>10.110062104574601</v>
      </c>
      <c r="I24" s="20">
        <f>VLOOKUP(B24,RMS!B:D,3,FALSE)</f>
        <v>843804.50832920405</v>
      </c>
      <c r="J24" s="21">
        <f>VLOOKUP(B24,RMS!B:E,4,FALSE)</f>
        <v>758495.34364017495</v>
      </c>
      <c r="K24" s="22">
        <f t="shared" si="1"/>
        <v>-3.2920402009040117E-4</v>
      </c>
      <c r="L24" s="22">
        <f t="shared" si="2"/>
        <v>4.5598250580951571E-3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675793.37860000005</v>
      </c>
      <c r="F25" s="25">
        <f>VLOOKUP(C25,RA!B29:I64,8,0)</f>
        <v>113794.3894</v>
      </c>
      <c r="G25" s="16">
        <f t="shared" si="0"/>
        <v>561998.98920000007</v>
      </c>
      <c r="H25" s="27">
        <f>RA!J29</f>
        <v>16.838636335227299</v>
      </c>
      <c r="I25" s="20">
        <f>VLOOKUP(B25,RMS!B:D,3,FALSE)</f>
        <v>675793.378770796</v>
      </c>
      <c r="J25" s="21">
        <f>VLOOKUP(B25,RMS!B:E,4,FALSE)</f>
        <v>561998.94210547803</v>
      </c>
      <c r="K25" s="22">
        <f t="shared" si="1"/>
        <v>-1.7079594545066357E-4</v>
      </c>
      <c r="L25" s="22">
        <f t="shared" si="2"/>
        <v>4.7094522044062614E-2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1359554.2418</v>
      </c>
      <c r="F26" s="25">
        <f>VLOOKUP(C26,RA!B30:I65,8,0)</f>
        <v>223346.26800000001</v>
      </c>
      <c r="G26" s="16">
        <f t="shared" si="0"/>
        <v>1136207.9738</v>
      </c>
      <c r="H26" s="27">
        <f>RA!J30</f>
        <v>16.427904171318499</v>
      </c>
      <c r="I26" s="20">
        <f>VLOOKUP(B26,RMS!B:D,3,FALSE)</f>
        <v>1359554.2170858399</v>
      </c>
      <c r="J26" s="21">
        <f>VLOOKUP(B26,RMS!B:E,4,FALSE)</f>
        <v>1136207.9900359299</v>
      </c>
      <c r="K26" s="22">
        <f t="shared" si="1"/>
        <v>2.4714160012081265E-2</v>
      </c>
      <c r="L26" s="22">
        <f t="shared" si="2"/>
        <v>-1.6235929913818836E-2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777492.74360000005</v>
      </c>
      <c r="F27" s="25">
        <f>VLOOKUP(C27,RA!B31:I66,8,0)</f>
        <v>54944.886899999998</v>
      </c>
      <c r="G27" s="16">
        <f t="shared" si="0"/>
        <v>722547.8567</v>
      </c>
      <c r="H27" s="27">
        <f>RA!J31</f>
        <v>7.0669324379273899</v>
      </c>
      <c r="I27" s="20">
        <f>VLOOKUP(B27,RMS!B:D,3,FALSE)</f>
        <v>777492.75259026501</v>
      </c>
      <c r="J27" s="21">
        <f>VLOOKUP(B27,RMS!B:E,4,FALSE)</f>
        <v>722547.93302123901</v>
      </c>
      <c r="K27" s="22">
        <f t="shared" si="1"/>
        <v>-8.9902649633586407E-3</v>
      </c>
      <c r="L27" s="22">
        <f t="shared" si="2"/>
        <v>-7.6321239001117647E-2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154644.20139999999</v>
      </c>
      <c r="F28" s="25">
        <f>VLOOKUP(C28,RA!B32:I67,8,0)</f>
        <v>46509.441800000001</v>
      </c>
      <c r="G28" s="16">
        <f t="shared" si="0"/>
        <v>108134.75959999999</v>
      </c>
      <c r="H28" s="27">
        <f>RA!J32</f>
        <v>30.075128183888101</v>
      </c>
      <c r="I28" s="20">
        <f>VLOOKUP(B28,RMS!B:D,3,FALSE)</f>
        <v>154643.92260625499</v>
      </c>
      <c r="J28" s="21">
        <f>VLOOKUP(B28,RMS!B:E,4,FALSE)</f>
        <v>108134.744227476</v>
      </c>
      <c r="K28" s="22">
        <f t="shared" si="1"/>
        <v>0.2787937450048048</v>
      </c>
      <c r="L28" s="22">
        <f t="shared" si="2"/>
        <v>1.5372523994301446E-2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53.846600000000002</v>
      </c>
      <c r="F29" s="25">
        <f>VLOOKUP(C29,RA!B33:I68,8,0)</f>
        <v>10.4847</v>
      </c>
      <c r="G29" s="16">
        <f t="shared" si="0"/>
        <v>43.361900000000006</v>
      </c>
      <c r="H29" s="27">
        <f>RA!J33</f>
        <v>19.471424379626601</v>
      </c>
      <c r="I29" s="20">
        <f>VLOOKUP(B29,RMS!B:D,3,FALSE)</f>
        <v>53.846299999999999</v>
      </c>
      <c r="J29" s="21">
        <f>VLOOKUP(B29,RMS!B:E,4,FALSE)</f>
        <v>43.361899999999999</v>
      </c>
      <c r="K29" s="22">
        <f t="shared" si="1"/>
        <v>3.0000000000285354E-4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109469.36629999999</v>
      </c>
      <c r="F31" s="25">
        <f>VLOOKUP(C31,RA!B35:I70,8,0)</f>
        <v>15595.7551</v>
      </c>
      <c r="G31" s="16">
        <f t="shared" si="0"/>
        <v>93873.611199999999</v>
      </c>
      <c r="H31" s="27">
        <f>RA!J35</f>
        <v>14.2466843712788</v>
      </c>
      <c r="I31" s="20">
        <f>VLOOKUP(B31,RMS!B:D,3,FALSE)</f>
        <v>109469.3662</v>
      </c>
      <c r="J31" s="21">
        <f>VLOOKUP(B31,RMS!B:E,4,FALSE)</f>
        <v>93873.611999999994</v>
      </c>
      <c r="K31" s="22">
        <f t="shared" si="1"/>
        <v>9.9999990197829902E-5</v>
      </c>
      <c r="L31" s="22">
        <f t="shared" si="2"/>
        <v>-7.9999999434221536E-4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292009.4007</v>
      </c>
      <c r="F35" s="25">
        <f>VLOOKUP(C35,RA!B8:I74,8,0)</f>
        <v>15140.364100000001</v>
      </c>
      <c r="G35" s="16">
        <f t="shared" si="0"/>
        <v>276869.03659999999</v>
      </c>
      <c r="H35" s="27">
        <f>RA!J39</f>
        <v>5.1848892753814697</v>
      </c>
      <c r="I35" s="20">
        <f>VLOOKUP(B35,RMS!B:D,3,FALSE)</f>
        <v>292009.40170940198</v>
      </c>
      <c r="J35" s="21">
        <f>VLOOKUP(B35,RMS!B:E,4,FALSE)</f>
        <v>276869.03418803401</v>
      </c>
      <c r="K35" s="22">
        <f t="shared" si="1"/>
        <v>-1.0094019817188382E-3</v>
      </c>
      <c r="L35" s="22">
        <f t="shared" si="2"/>
        <v>2.4119659792631865E-3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430588.2096</v>
      </c>
      <c r="F36" s="25">
        <f>VLOOKUP(C36,RA!B8:I75,8,0)</f>
        <v>29972.648000000001</v>
      </c>
      <c r="G36" s="16">
        <f t="shared" si="0"/>
        <v>400615.56160000002</v>
      </c>
      <c r="H36" s="27">
        <f>RA!J40</f>
        <v>6.9608612896863704</v>
      </c>
      <c r="I36" s="20">
        <f>VLOOKUP(B36,RMS!B:D,3,FALSE)</f>
        <v>430588.20054102602</v>
      </c>
      <c r="J36" s="21">
        <f>VLOOKUP(B36,RMS!B:E,4,FALSE)</f>
        <v>400615.56102478597</v>
      </c>
      <c r="K36" s="22">
        <f t="shared" si="1"/>
        <v>9.0589739847928286E-3</v>
      </c>
      <c r="L36" s="22">
        <f t="shared" si="2"/>
        <v>5.7521404232829809E-4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19821.1188</v>
      </c>
      <c r="F39" s="25">
        <f>VLOOKUP(C39,RA!B8:I78,8,0)</f>
        <v>2071.3919000000001</v>
      </c>
      <c r="G39" s="16">
        <f t="shared" si="0"/>
        <v>17749.726900000001</v>
      </c>
      <c r="H39" s="27">
        <f>RA!J43</f>
        <v>10.450428761871899</v>
      </c>
      <c r="I39" s="20">
        <f>VLOOKUP(B39,RMS!B:D,3,FALSE)</f>
        <v>19821.118523560999</v>
      </c>
      <c r="J39" s="21">
        <f>VLOOKUP(B39,RMS!B:E,4,FALSE)</f>
        <v>17749.726420089301</v>
      </c>
      <c r="K39" s="22">
        <f t="shared" si="1"/>
        <v>2.7643900102702901E-4</v>
      </c>
      <c r="L39" s="22">
        <f t="shared" si="2"/>
        <v>4.7991070096031763E-4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18148453.943799999</v>
      </c>
      <c r="E7" s="62">
        <v>23613346</v>
      </c>
      <c r="F7" s="63">
        <v>76.856765423248405</v>
      </c>
      <c r="G7" s="62">
        <v>14424813.8168</v>
      </c>
      <c r="H7" s="63">
        <v>25.8141295568281</v>
      </c>
      <c r="I7" s="62">
        <v>2346112.0490000001</v>
      </c>
      <c r="J7" s="63">
        <v>12.927338363175</v>
      </c>
      <c r="K7" s="62">
        <v>1684213.1311999999</v>
      </c>
      <c r="L7" s="63">
        <v>11.6758049884738</v>
      </c>
      <c r="M7" s="63">
        <v>0.39300187460740099</v>
      </c>
      <c r="N7" s="62">
        <v>497339766.47610003</v>
      </c>
      <c r="O7" s="62">
        <v>2112541824.4054999</v>
      </c>
      <c r="P7" s="62">
        <v>1048222</v>
      </c>
      <c r="Q7" s="62">
        <v>814712</v>
      </c>
      <c r="R7" s="63">
        <v>28.661662035173201</v>
      </c>
      <c r="S7" s="62">
        <v>17.313559478621901</v>
      </c>
      <c r="T7" s="62">
        <v>17.6181032973615</v>
      </c>
      <c r="U7" s="64">
        <v>-1.7589902244865101</v>
      </c>
      <c r="V7" s="52"/>
      <c r="W7" s="52"/>
    </row>
    <row r="8" spans="1:23" ht="14.25" thickBot="1">
      <c r="A8" s="47">
        <v>41727</v>
      </c>
      <c r="B8" s="50" t="s">
        <v>6</v>
      </c>
      <c r="C8" s="51"/>
      <c r="D8" s="65">
        <v>613195.56969999999</v>
      </c>
      <c r="E8" s="65">
        <v>715115</v>
      </c>
      <c r="F8" s="66">
        <v>85.747826531397095</v>
      </c>
      <c r="G8" s="65">
        <v>478196.6923</v>
      </c>
      <c r="H8" s="66">
        <v>28.230826263287401</v>
      </c>
      <c r="I8" s="65">
        <v>155536.37950000001</v>
      </c>
      <c r="J8" s="66">
        <v>25.364889634818201</v>
      </c>
      <c r="K8" s="65">
        <v>96933.465200000006</v>
      </c>
      <c r="L8" s="66">
        <v>20.2706264515916</v>
      </c>
      <c r="M8" s="66">
        <v>0.60456844474801696</v>
      </c>
      <c r="N8" s="65">
        <v>20538591.063700002</v>
      </c>
      <c r="O8" s="65">
        <v>87844658.441300005</v>
      </c>
      <c r="P8" s="65">
        <v>28028</v>
      </c>
      <c r="Q8" s="65">
        <v>21089</v>
      </c>
      <c r="R8" s="66">
        <v>32.903409360330002</v>
      </c>
      <c r="S8" s="65">
        <v>21.877963811188799</v>
      </c>
      <c r="T8" s="65">
        <v>21.9211676940585</v>
      </c>
      <c r="U8" s="67">
        <v>-0.197476708721886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129942.7789</v>
      </c>
      <c r="E9" s="65">
        <v>181175</v>
      </c>
      <c r="F9" s="66">
        <v>71.722245839657802</v>
      </c>
      <c r="G9" s="65">
        <v>86529.353700000007</v>
      </c>
      <c r="H9" s="66">
        <v>50.171905074566602</v>
      </c>
      <c r="I9" s="65">
        <v>30598.14</v>
      </c>
      <c r="J9" s="66">
        <v>23.547395445150102</v>
      </c>
      <c r="K9" s="65">
        <v>18387.7353</v>
      </c>
      <c r="L9" s="66">
        <v>21.250286190453799</v>
      </c>
      <c r="M9" s="66">
        <v>0.664051581164538</v>
      </c>
      <c r="N9" s="65">
        <v>3402144.4043000001</v>
      </c>
      <c r="O9" s="65">
        <v>14663289.482100001</v>
      </c>
      <c r="P9" s="65">
        <v>7551</v>
      </c>
      <c r="Q9" s="65">
        <v>4449</v>
      </c>
      <c r="R9" s="66">
        <v>69.7235333782872</v>
      </c>
      <c r="S9" s="65">
        <v>17.208684796715701</v>
      </c>
      <c r="T9" s="65">
        <v>16.836804338053501</v>
      </c>
      <c r="U9" s="67">
        <v>2.1610045337871702</v>
      </c>
      <c r="V9" s="52"/>
      <c r="W9" s="52"/>
    </row>
    <row r="10" spans="1:23" ht="14.25" thickBot="1">
      <c r="A10" s="48"/>
      <c r="B10" s="50" t="s">
        <v>8</v>
      </c>
      <c r="C10" s="51"/>
      <c r="D10" s="65">
        <v>193936.60440000001</v>
      </c>
      <c r="E10" s="65">
        <v>237900</v>
      </c>
      <c r="F10" s="66">
        <v>81.5202204287516</v>
      </c>
      <c r="G10" s="65">
        <v>118588.5074</v>
      </c>
      <c r="H10" s="66">
        <v>63.537436006214499</v>
      </c>
      <c r="I10" s="65">
        <v>55032.334199999998</v>
      </c>
      <c r="J10" s="66">
        <v>28.3764554763959</v>
      </c>
      <c r="K10" s="65">
        <v>29685.7156</v>
      </c>
      <c r="L10" s="66">
        <v>25.032540041902902</v>
      </c>
      <c r="M10" s="66">
        <v>0.85383215757817199</v>
      </c>
      <c r="N10" s="65">
        <v>4259571.3369000005</v>
      </c>
      <c r="O10" s="65">
        <v>20684072.168400001</v>
      </c>
      <c r="P10" s="65">
        <v>106402</v>
      </c>
      <c r="Q10" s="65">
        <v>79338</v>
      </c>
      <c r="R10" s="66">
        <v>34.112279109632198</v>
      </c>
      <c r="S10" s="65">
        <v>1.8226781865002499</v>
      </c>
      <c r="T10" s="65">
        <v>1.2959491555118601</v>
      </c>
      <c r="U10" s="67">
        <v>28.8986303171692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53405.046999999999</v>
      </c>
      <c r="E11" s="65">
        <v>58685</v>
      </c>
      <c r="F11" s="66">
        <v>91.002891709977007</v>
      </c>
      <c r="G11" s="65">
        <v>33560.118999999999</v>
      </c>
      <c r="H11" s="66">
        <v>59.132472086883901</v>
      </c>
      <c r="I11" s="65">
        <v>13969.2297</v>
      </c>
      <c r="J11" s="66">
        <v>26.157133987729701</v>
      </c>
      <c r="K11" s="65">
        <v>7776.2052999999996</v>
      </c>
      <c r="L11" s="66">
        <v>23.170970579693101</v>
      </c>
      <c r="M11" s="66">
        <v>0.79640700844150802</v>
      </c>
      <c r="N11" s="65">
        <v>1935080.8474000001</v>
      </c>
      <c r="O11" s="65">
        <v>9145427.9400999993</v>
      </c>
      <c r="P11" s="65">
        <v>3129</v>
      </c>
      <c r="Q11" s="65">
        <v>2294</v>
      </c>
      <c r="R11" s="66">
        <v>36.3993025283348</v>
      </c>
      <c r="S11" s="65">
        <v>17.0677682965804</v>
      </c>
      <c r="T11" s="65">
        <v>18.2493993025283</v>
      </c>
      <c r="U11" s="67">
        <v>-6.9231722942049903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130134.27860000001</v>
      </c>
      <c r="E12" s="65">
        <v>146691</v>
      </c>
      <c r="F12" s="66">
        <v>88.713198901091403</v>
      </c>
      <c r="G12" s="65">
        <v>118251.63009999999</v>
      </c>
      <c r="H12" s="66">
        <v>10.048612852060799</v>
      </c>
      <c r="I12" s="65">
        <v>28255.556400000001</v>
      </c>
      <c r="J12" s="66">
        <v>21.712616156155502</v>
      </c>
      <c r="K12" s="65">
        <v>13193.7384</v>
      </c>
      <c r="L12" s="66">
        <v>11.1573416694913</v>
      </c>
      <c r="M12" s="66">
        <v>1.14158834618094</v>
      </c>
      <c r="N12" s="65">
        <v>5372253.0732000005</v>
      </c>
      <c r="O12" s="65">
        <v>24902588.079399999</v>
      </c>
      <c r="P12" s="65">
        <v>1120</v>
      </c>
      <c r="Q12" s="65">
        <v>755</v>
      </c>
      <c r="R12" s="66">
        <v>48.344370860927199</v>
      </c>
      <c r="S12" s="65">
        <v>116.191320178571</v>
      </c>
      <c r="T12" s="65">
        <v>104.892593907285</v>
      </c>
      <c r="U12" s="67">
        <v>9.7242429588733099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335462.34220000001</v>
      </c>
      <c r="E13" s="65">
        <v>440153</v>
      </c>
      <c r="F13" s="66">
        <v>76.214939396073703</v>
      </c>
      <c r="G13" s="65">
        <v>200496.361</v>
      </c>
      <c r="H13" s="66">
        <v>67.315925599268098</v>
      </c>
      <c r="I13" s="65">
        <v>94980.923500000004</v>
      </c>
      <c r="J13" s="66">
        <v>28.313438366018801</v>
      </c>
      <c r="K13" s="65">
        <v>61523.543299999998</v>
      </c>
      <c r="L13" s="66">
        <v>30.6856159349446</v>
      </c>
      <c r="M13" s="66">
        <v>0.54381426045076298</v>
      </c>
      <c r="N13" s="65">
        <v>12136022.784</v>
      </c>
      <c r="O13" s="65">
        <v>43215308.902800001</v>
      </c>
      <c r="P13" s="65">
        <v>13698</v>
      </c>
      <c r="Q13" s="65">
        <v>9596</v>
      </c>
      <c r="R13" s="66">
        <v>42.746977907461499</v>
      </c>
      <c r="S13" s="65">
        <v>24.489877514965698</v>
      </c>
      <c r="T13" s="65">
        <v>23.4064377761567</v>
      </c>
      <c r="U13" s="67">
        <v>4.4240308598802303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200407.57509999999</v>
      </c>
      <c r="E14" s="65">
        <v>200310</v>
      </c>
      <c r="F14" s="66">
        <v>100.04871204632801</v>
      </c>
      <c r="G14" s="65">
        <v>110800.4271</v>
      </c>
      <c r="H14" s="66">
        <v>80.872565517394094</v>
      </c>
      <c r="I14" s="65">
        <v>41875.7592</v>
      </c>
      <c r="J14" s="66">
        <v>20.895297584986402</v>
      </c>
      <c r="K14" s="65">
        <v>20619.135900000001</v>
      </c>
      <c r="L14" s="66">
        <v>18.609256696628702</v>
      </c>
      <c r="M14" s="66">
        <v>1.03091727039832</v>
      </c>
      <c r="N14" s="65">
        <v>4109084.4896</v>
      </c>
      <c r="O14" s="65">
        <v>18301822.795899998</v>
      </c>
      <c r="P14" s="65">
        <v>2895</v>
      </c>
      <c r="Q14" s="65">
        <v>3942</v>
      </c>
      <c r="R14" s="66">
        <v>-26.560121765601199</v>
      </c>
      <c r="S14" s="65">
        <v>69.225414542314297</v>
      </c>
      <c r="T14" s="65">
        <v>43.496791831557601</v>
      </c>
      <c r="U14" s="67">
        <v>37.166440794702702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170595.38879999999</v>
      </c>
      <c r="E15" s="65">
        <v>124639</v>
      </c>
      <c r="F15" s="66">
        <v>136.871596209854</v>
      </c>
      <c r="G15" s="65">
        <v>69858.367599999998</v>
      </c>
      <c r="H15" s="66">
        <v>144.20179666494201</v>
      </c>
      <c r="I15" s="65">
        <v>33586.214399999997</v>
      </c>
      <c r="J15" s="66">
        <v>19.687644921853799</v>
      </c>
      <c r="K15" s="65">
        <v>15595.875099999999</v>
      </c>
      <c r="L15" s="66">
        <v>22.324992174595302</v>
      </c>
      <c r="M15" s="66">
        <v>1.1535318912627099</v>
      </c>
      <c r="N15" s="65">
        <v>3527722.9114999999</v>
      </c>
      <c r="O15" s="65">
        <v>13388652.2951</v>
      </c>
      <c r="P15" s="65">
        <v>6279</v>
      </c>
      <c r="Q15" s="65">
        <v>4030</v>
      </c>
      <c r="R15" s="66">
        <v>55.806451612903203</v>
      </c>
      <c r="S15" s="65">
        <v>27.169197133301498</v>
      </c>
      <c r="T15" s="65">
        <v>27.4333046401985</v>
      </c>
      <c r="U15" s="67">
        <v>-0.97208432623616903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983179.98419999995</v>
      </c>
      <c r="E16" s="65">
        <v>1043116</v>
      </c>
      <c r="F16" s="66">
        <v>94.254137047078203</v>
      </c>
      <c r="G16" s="65">
        <v>700221.26870000002</v>
      </c>
      <c r="H16" s="66">
        <v>40.409900148467202</v>
      </c>
      <c r="I16" s="65">
        <v>77657.000199999995</v>
      </c>
      <c r="J16" s="66">
        <v>7.8985538200503997</v>
      </c>
      <c r="K16" s="65">
        <v>44713.6083</v>
      </c>
      <c r="L16" s="66">
        <v>6.3856398396771503</v>
      </c>
      <c r="M16" s="66">
        <v>0.73676433534441399</v>
      </c>
      <c r="N16" s="65">
        <v>22872561.6954</v>
      </c>
      <c r="O16" s="65">
        <v>102899962.64929999</v>
      </c>
      <c r="P16" s="65">
        <v>65089</v>
      </c>
      <c r="Q16" s="65">
        <v>39720</v>
      </c>
      <c r="R16" s="66">
        <v>63.869587109768403</v>
      </c>
      <c r="S16" s="65">
        <v>15.1051634561908</v>
      </c>
      <c r="T16" s="65">
        <v>15.818732658610299</v>
      </c>
      <c r="U16" s="67">
        <v>-4.7240084788825198</v>
      </c>
      <c r="V16" s="52"/>
      <c r="W16" s="52"/>
    </row>
    <row r="17" spans="1:21" ht="12" thickBot="1">
      <c r="A17" s="48"/>
      <c r="B17" s="50" t="s">
        <v>15</v>
      </c>
      <c r="C17" s="51"/>
      <c r="D17" s="65">
        <v>626078.4889</v>
      </c>
      <c r="E17" s="65">
        <v>1016155</v>
      </c>
      <c r="F17" s="66">
        <v>61.6124989691533</v>
      </c>
      <c r="G17" s="65">
        <v>412530.1214</v>
      </c>
      <c r="H17" s="66">
        <v>51.765521212192397</v>
      </c>
      <c r="I17" s="65">
        <v>73700.960500000001</v>
      </c>
      <c r="J17" s="66">
        <v>11.771840401271501</v>
      </c>
      <c r="K17" s="65">
        <v>59383.224199999997</v>
      </c>
      <c r="L17" s="66">
        <v>14.3948820024273</v>
      </c>
      <c r="M17" s="66">
        <v>0.241107425419989</v>
      </c>
      <c r="N17" s="65">
        <v>18992969.964600001</v>
      </c>
      <c r="O17" s="65">
        <v>123149631.4566</v>
      </c>
      <c r="P17" s="65">
        <v>14768</v>
      </c>
      <c r="Q17" s="65">
        <v>11827</v>
      </c>
      <c r="R17" s="66">
        <v>24.866830134438199</v>
      </c>
      <c r="S17" s="65">
        <v>42.394263874593697</v>
      </c>
      <c r="T17" s="65">
        <v>105.995340593557</v>
      </c>
      <c r="U17" s="67">
        <v>-150.02283541731401</v>
      </c>
    </row>
    <row r="18" spans="1:21" ht="12" thickBot="1">
      <c r="A18" s="48"/>
      <c r="B18" s="50" t="s">
        <v>16</v>
      </c>
      <c r="C18" s="51"/>
      <c r="D18" s="65">
        <v>2286603.7732000002</v>
      </c>
      <c r="E18" s="65">
        <v>2605196</v>
      </c>
      <c r="F18" s="66">
        <v>87.770892216938805</v>
      </c>
      <c r="G18" s="65">
        <v>1635591.4487999999</v>
      </c>
      <c r="H18" s="66">
        <v>39.802869162567198</v>
      </c>
      <c r="I18" s="65">
        <v>329754.06050000002</v>
      </c>
      <c r="J18" s="66">
        <v>14.4211281536776</v>
      </c>
      <c r="K18" s="65">
        <v>232463.2347</v>
      </c>
      <c r="L18" s="66">
        <v>14.2127934742233</v>
      </c>
      <c r="M18" s="66">
        <v>0.418521345646577</v>
      </c>
      <c r="N18" s="65">
        <v>55479390.923</v>
      </c>
      <c r="O18" s="65">
        <v>297293471.0776</v>
      </c>
      <c r="P18" s="65">
        <v>107467</v>
      </c>
      <c r="Q18" s="65">
        <v>76135</v>
      </c>
      <c r="R18" s="66">
        <v>41.153214684442098</v>
      </c>
      <c r="S18" s="65">
        <v>21.277264399303998</v>
      </c>
      <c r="T18" s="65">
        <v>20.3158956892362</v>
      </c>
      <c r="U18" s="67">
        <v>4.5182909420404496</v>
      </c>
    </row>
    <row r="19" spans="1:21" ht="12" thickBot="1">
      <c r="A19" s="48"/>
      <c r="B19" s="50" t="s">
        <v>17</v>
      </c>
      <c r="C19" s="51"/>
      <c r="D19" s="65">
        <v>670566.32420000003</v>
      </c>
      <c r="E19" s="65">
        <v>1067483</v>
      </c>
      <c r="F19" s="66">
        <v>62.817517862111202</v>
      </c>
      <c r="G19" s="65">
        <v>774417.4817</v>
      </c>
      <c r="H19" s="66">
        <v>-13.4102289726242</v>
      </c>
      <c r="I19" s="65">
        <v>82332.238599999997</v>
      </c>
      <c r="J19" s="66">
        <v>12.278015705340399</v>
      </c>
      <c r="K19" s="65">
        <v>44511.224999999999</v>
      </c>
      <c r="L19" s="66">
        <v>5.7477040552195504</v>
      </c>
      <c r="M19" s="66">
        <v>0.84969608452699297</v>
      </c>
      <c r="N19" s="65">
        <v>20927405.0053</v>
      </c>
      <c r="O19" s="65">
        <v>90251054.896500006</v>
      </c>
      <c r="P19" s="65">
        <v>15518</v>
      </c>
      <c r="Q19" s="65">
        <v>11509</v>
      </c>
      <c r="R19" s="66">
        <v>34.833608480319803</v>
      </c>
      <c r="S19" s="65">
        <v>43.212161631653601</v>
      </c>
      <c r="T19" s="65">
        <v>43.3683924580763</v>
      </c>
      <c r="U19" s="67">
        <v>-0.36154365003642802</v>
      </c>
    </row>
    <row r="20" spans="1:21" ht="12" thickBot="1">
      <c r="A20" s="48"/>
      <c r="B20" s="50" t="s">
        <v>18</v>
      </c>
      <c r="C20" s="51"/>
      <c r="D20" s="65">
        <v>827531.23080000002</v>
      </c>
      <c r="E20" s="65">
        <v>1049656</v>
      </c>
      <c r="F20" s="66">
        <v>78.838327109071898</v>
      </c>
      <c r="G20" s="65">
        <v>882477.94869999995</v>
      </c>
      <c r="H20" s="66">
        <v>-6.2264125671291</v>
      </c>
      <c r="I20" s="65">
        <v>77074.415200000003</v>
      </c>
      <c r="J20" s="66">
        <v>9.3137772124309794</v>
      </c>
      <c r="K20" s="65">
        <v>43246.240700000002</v>
      </c>
      <c r="L20" s="66">
        <v>4.9005463268183798</v>
      </c>
      <c r="M20" s="66">
        <v>0.78222231464387104</v>
      </c>
      <c r="N20" s="65">
        <v>25586708.6184</v>
      </c>
      <c r="O20" s="65">
        <v>123511808.1523</v>
      </c>
      <c r="P20" s="65">
        <v>37579</v>
      </c>
      <c r="Q20" s="65">
        <v>31222</v>
      </c>
      <c r="R20" s="66">
        <v>20.360643136250101</v>
      </c>
      <c r="S20" s="65">
        <v>22.021108353069501</v>
      </c>
      <c r="T20" s="65">
        <v>22.0654256165524</v>
      </c>
      <c r="U20" s="67">
        <v>-0.20124901422921199</v>
      </c>
    </row>
    <row r="21" spans="1:21" ht="12" thickBot="1">
      <c r="A21" s="48"/>
      <c r="B21" s="50" t="s">
        <v>19</v>
      </c>
      <c r="C21" s="51"/>
      <c r="D21" s="65">
        <v>384678.95610000001</v>
      </c>
      <c r="E21" s="65">
        <v>461144</v>
      </c>
      <c r="F21" s="66">
        <v>83.418402082646594</v>
      </c>
      <c r="G21" s="65">
        <v>328204.90179999999</v>
      </c>
      <c r="H21" s="66">
        <v>17.206950289369502</v>
      </c>
      <c r="I21" s="65">
        <v>51362.5815</v>
      </c>
      <c r="J21" s="66">
        <v>13.3520642825723</v>
      </c>
      <c r="K21" s="65">
        <v>49712.722399999999</v>
      </c>
      <c r="L21" s="66">
        <v>15.146855554977</v>
      </c>
      <c r="M21" s="66">
        <v>3.3187864601839E-2</v>
      </c>
      <c r="N21" s="65">
        <v>12268238.781099999</v>
      </c>
      <c r="O21" s="65">
        <v>52543578.334299996</v>
      </c>
      <c r="P21" s="65">
        <v>32962</v>
      </c>
      <c r="Q21" s="65">
        <v>26984</v>
      </c>
      <c r="R21" s="66">
        <v>22.153868959383299</v>
      </c>
      <c r="S21" s="65">
        <v>11.670376679206401</v>
      </c>
      <c r="T21" s="65">
        <v>11.376525396531299</v>
      </c>
      <c r="U21" s="67">
        <v>2.5179245773501702</v>
      </c>
    </row>
    <row r="22" spans="1:21" ht="12" thickBot="1">
      <c r="A22" s="48"/>
      <c r="B22" s="50" t="s">
        <v>20</v>
      </c>
      <c r="C22" s="51"/>
      <c r="D22" s="65">
        <v>1409497.5267</v>
      </c>
      <c r="E22" s="65">
        <v>1279027</v>
      </c>
      <c r="F22" s="66">
        <v>110.20076407300201</v>
      </c>
      <c r="G22" s="65">
        <v>845345.24620000005</v>
      </c>
      <c r="H22" s="66">
        <v>66.736316674871006</v>
      </c>
      <c r="I22" s="65">
        <v>189749.62890000001</v>
      </c>
      <c r="J22" s="66">
        <v>13.4622179397685</v>
      </c>
      <c r="K22" s="65">
        <v>112293.5791</v>
      </c>
      <c r="L22" s="66">
        <v>13.283753543866601</v>
      </c>
      <c r="M22" s="66">
        <v>0.68976383530374097</v>
      </c>
      <c r="N22" s="65">
        <v>31885664.341400001</v>
      </c>
      <c r="O22" s="65">
        <v>137435435.33880001</v>
      </c>
      <c r="P22" s="65">
        <v>87200</v>
      </c>
      <c r="Q22" s="65">
        <v>59775</v>
      </c>
      <c r="R22" s="66">
        <v>45.880384776244298</v>
      </c>
      <c r="S22" s="65">
        <v>16.163962462156</v>
      </c>
      <c r="T22" s="65">
        <v>15.9005213450439</v>
      </c>
      <c r="U22" s="67">
        <v>1.62980530132281</v>
      </c>
    </row>
    <row r="23" spans="1:21" ht="12" thickBot="1">
      <c r="A23" s="48"/>
      <c r="B23" s="50" t="s">
        <v>21</v>
      </c>
      <c r="C23" s="51"/>
      <c r="D23" s="65">
        <v>2988626.1260000002</v>
      </c>
      <c r="E23" s="65">
        <v>3261259</v>
      </c>
      <c r="F23" s="66">
        <v>91.640256906918495</v>
      </c>
      <c r="G23" s="65">
        <v>2224008.0724999998</v>
      </c>
      <c r="H23" s="66">
        <v>34.380183370490002</v>
      </c>
      <c r="I23" s="65">
        <v>154782.82430000001</v>
      </c>
      <c r="J23" s="66">
        <v>5.1790628126229503</v>
      </c>
      <c r="K23" s="65">
        <v>213680.49050000001</v>
      </c>
      <c r="L23" s="66">
        <v>9.6079008499192398</v>
      </c>
      <c r="M23" s="66">
        <v>-0.27563427087883802</v>
      </c>
      <c r="N23" s="65">
        <v>90246038.518800005</v>
      </c>
      <c r="O23" s="65">
        <v>279225367.16360003</v>
      </c>
      <c r="P23" s="65">
        <v>96138</v>
      </c>
      <c r="Q23" s="65">
        <v>72453</v>
      </c>
      <c r="R23" s="66">
        <v>32.690157757442798</v>
      </c>
      <c r="S23" s="65">
        <v>31.086834820778499</v>
      </c>
      <c r="T23" s="65">
        <v>32.657915219521598</v>
      </c>
      <c r="U23" s="67">
        <v>-5.0538448439692596</v>
      </c>
    </row>
    <row r="24" spans="1:21" ht="12" thickBot="1">
      <c r="A24" s="48"/>
      <c r="B24" s="50" t="s">
        <v>22</v>
      </c>
      <c r="C24" s="51"/>
      <c r="D24" s="65">
        <v>278472.75689999998</v>
      </c>
      <c r="E24" s="65">
        <v>348931</v>
      </c>
      <c r="F24" s="66">
        <v>79.807399428540293</v>
      </c>
      <c r="G24" s="65">
        <v>228582.44589999999</v>
      </c>
      <c r="H24" s="66">
        <v>21.825959033541</v>
      </c>
      <c r="I24" s="65">
        <v>31783.296600000001</v>
      </c>
      <c r="J24" s="66">
        <v>11.4134312288988</v>
      </c>
      <c r="K24" s="65">
        <v>31078.1387</v>
      </c>
      <c r="L24" s="66">
        <v>13.5960303415408</v>
      </c>
      <c r="M24" s="66">
        <v>2.2689836956034E-2</v>
      </c>
      <c r="N24" s="65">
        <v>7563145.6359999999</v>
      </c>
      <c r="O24" s="65">
        <v>34156755.200499997</v>
      </c>
      <c r="P24" s="65">
        <v>31443</v>
      </c>
      <c r="Q24" s="65">
        <v>25564</v>
      </c>
      <c r="R24" s="66">
        <v>22.9971835393522</v>
      </c>
      <c r="S24" s="65">
        <v>8.8564309035397404</v>
      </c>
      <c r="T24" s="65">
        <v>8.7616237990924706</v>
      </c>
      <c r="U24" s="67">
        <v>1.0704888400289301</v>
      </c>
    </row>
    <row r="25" spans="1:21" ht="12" thickBot="1">
      <c r="A25" s="48"/>
      <c r="B25" s="50" t="s">
        <v>23</v>
      </c>
      <c r="C25" s="51"/>
      <c r="D25" s="65">
        <v>250029.52410000001</v>
      </c>
      <c r="E25" s="65">
        <v>263141</v>
      </c>
      <c r="F25" s="66">
        <v>95.017319269897101</v>
      </c>
      <c r="G25" s="65">
        <v>163884.1686</v>
      </c>
      <c r="H25" s="66">
        <v>52.564781721081999</v>
      </c>
      <c r="I25" s="65">
        <v>24237.350200000001</v>
      </c>
      <c r="J25" s="66">
        <v>9.6937952776753704</v>
      </c>
      <c r="K25" s="65">
        <v>16118.046899999999</v>
      </c>
      <c r="L25" s="66">
        <v>9.8350237473761695</v>
      </c>
      <c r="M25" s="66">
        <v>0.50373989791529905</v>
      </c>
      <c r="N25" s="65">
        <v>6418867.5027000001</v>
      </c>
      <c r="O25" s="65">
        <v>36714100.578000002</v>
      </c>
      <c r="P25" s="65">
        <v>18567</v>
      </c>
      <c r="Q25" s="65">
        <v>15823</v>
      </c>
      <c r="R25" s="66">
        <v>17.341844150919599</v>
      </c>
      <c r="S25" s="65">
        <v>13.4663394247859</v>
      </c>
      <c r="T25" s="65">
        <v>13.223718915502699</v>
      </c>
      <c r="U25" s="67">
        <v>1.80168122627742</v>
      </c>
    </row>
    <row r="26" spans="1:21" ht="12" thickBot="1">
      <c r="A26" s="48"/>
      <c r="B26" s="50" t="s">
        <v>24</v>
      </c>
      <c r="C26" s="51"/>
      <c r="D26" s="65">
        <v>661478.47880000004</v>
      </c>
      <c r="E26" s="65">
        <v>678389</v>
      </c>
      <c r="F26" s="66">
        <v>97.507253036237302</v>
      </c>
      <c r="G26" s="65">
        <v>516096.21260000003</v>
      </c>
      <c r="H26" s="66">
        <v>28.169605327578399</v>
      </c>
      <c r="I26" s="65">
        <v>119152.81050000001</v>
      </c>
      <c r="J26" s="66">
        <v>18.013104631333899</v>
      </c>
      <c r="K26" s="65">
        <v>85235.320200000002</v>
      </c>
      <c r="L26" s="66">
        <v>16.5153934710351</v>
      </c>
      <c r="M26" s="66">
        <v>0.39792764572731698</v>
      </c>
      <c r="N26" s="65">
        <v>15291053.6719</v>
      </c>
      <c r="O26" s="65">
        <v>68478986.530399993</v>
      </c>
      <c r="P26" s="65">
        <v>43235</v>
      </c>
      <c r="Q26" s="65">
        <v>36052</v>
      </c>
      <c r="R26" s="66">
        <v>19.9239986685898</v>
      </c>
      <c r="S26" s="65">
        <v>15.299606309702799</v>
      </c>
      <c r="T26" s="65">
        <v>12.683100929213399</v>
      </c>
      <c r="U26" s="67">
        <v>17.101782408806699</v>
      </c>
    </row>
    <row r="27" spans="1:21" ht="12" thickBot="1">
      <c r="A27" s="48"/>
      <c r="B27" s="50" t="s">
        <v>25</v>
      </c>
      <c r="C27" s="51"/>
      <c r="D27" s="65">
        <v>291400.17379999999</v>
      </c>
      <c r="E27" s="65">
        <v>389786</v>
      </c>
      <c r="F27" s="66">
        <v>74.759014895352905</v>
      </c>
      <c r="G27" s="65">
        <v>240640.7451</v>
      </c>
      <c r="H27" s="66">
        <v>21.093447279223899</v>
      </c>
      <c r="I27" s="65">
        <v>93995.555399999997</v>
      </c>
      <c r="J27" s="66">
        <v>32.256520019961599</v>
      </c>
      <c r="K27" s="65">
        <v>69485.091</v>
      </c>
      <c r="L27" s="66">
        <v>28.875031521002398</v>
      </c>
      <c r="M27" s="66">
        <v>0.352744222498032</v>
      </c>
      <c r="N27" s="65">
        <v>8198263.0338000003</v>
      </c>
      <c r="O27" s="65">
        <v>26920309.894000001</v>
      </c>
      <c r="P27" s="65">
        <v>41371</v>
      </c>
      <c r="Q27" s="65">
        <v>33221</v>
      </c>
      <c r="R27" s="66">
        <v>24.532675115138002</v>
      </c>
      <c r="S27" s="65">
        <v>7.04358545357859</v>
      </c>
      <c r="T27" s="65">
        <v>7.0658330965353198</v>
      </c>
      <c r="U27" s="67">
        <v>-0.315856790598397</v>
      </c>
    </row>
    <row r="28" spans="1:21" ht="12" thickBot="1">
      <c r="A28" s="48"/>
      <c r="B28" s="50" t="s">
        <v>26</v>
      </c>
      <c r="C28" s="51"/>
      <c r="D28" s="65">
        <v>843804.50800000003</v>
      </c>
      <c r="E28" s="65">
        <v>1150373</v>
      </c>
      <c r="F28" s="66">
        <v>73.3505139637318</v>
      </c>
      <c r="G28" s="65">
        <v>730344.74109999998</v>
      </c>
      <c r="H28" s="66">
        <v>15.5350974019631</v>
      </c>
      <c r="I28" s="65">
        <v>85309.159799999994</v>
      </c>
      <c r="J28" s="66">
        <v>10.110062104574601</v>
      </c>
      <c r="K28" s="65">
        <v>70790.685400000002</v>
      </c>
      <c r="L28" s="66">
        <v>9.6927767691432205</v>
      </c>
      <c r="M28" s="66">
        <v>0.20509017984448</v>
      </c>
      <c r="N28" s="65">
        <v>22917375.319699999</v>
      </c>
      <c r="O28" s="65">
        <v>94354828.728799999</v>
      </c>
      <c r="P28" s="65">
        <v>46805</v>
      </c>
      <c r="Q28" s="65">
        <v>42671</v>
      </c>
      <c r="R28" s="66">
        <v>9.6880785545218107</v>
      </c>
      <c r="S28" s="65">
        <v>18.028084777267399</v>
      </c>
      <c r="T28" s="65">
        <v>17.219481031613999</v>
      </c>
      <c r="U28" s="67">
        <v>4.4852448590270004</v>
      </c>
    </row>
    <row r="29" spans="1:21" ht="12" thickBot="1">
      <c r="A29" s="48"/>
      <c r="B29" s="50" t="s">
        <v>27</v>
      </c>
      <c r="C29" s="51"/>
      <c r="D29" s="65">
        <v>675793.37860000005</v>
      </c>
      <c r="E29" s="65">
        <v>802111</v>
      </c>
      <c r="F29" s="66">
        <v>84.251852748559699</v>
      </c>
      <c r="G29" s="65">
        <v>585054.82960000006</v>
      </c>
      <c r="H29" s="66">
        <v>15.5094094449297</v>
      </c>
      <c r="I29" s="65">
        <v>113794.3894</v>
      </c>
      <c r="J29" s="66">
        <v>16.838636335227299</v>
      </c>
      <c r="K29" s="65">
        <v>107900.5664</v>
      </c>
      <c r="L29" s="66">
        <v>18.442812697362299</v>
      </c>
      <c r="M29" s="66">
        <v>5.4622725316852999E-2</v>
      </c>
      <c r="N29" s="65">
        <v>18716897.7487</v>
      </c>
      <c r="O29" s="65">
        <v>63943364.295199998</v>
      </c>
      <c r="P29" s="65">
        <v>91317</v>
      </c>
      <c r="Q29" s="65">
        <v>82878</v>
      </c>
      <c r="R29" s="66">
        <v>10.182436834865699</v>
      </c>
      <c r="S29" s="65">
        <v>7.4005210267529602</v>
      </c>
      <c r="T29" s="65">
        <v>6.9172096358502904</v>
      </c>
      <c r="U29" s="67">
        <v>6.5307751867131598</v>
      </c>
    </row>
    <row r="30" spans="1:21" ht="12" thickBot="1">
      <c r="A30" s="48"/>
      <c r="B30" s="50" t="s">
        <v>28</v>
      </c>
      <c r="C30" s="51"/>
      <c r="D30" s="65">
        <v>1359554.2418</v>
      </c>
      <c r="E30" s="65">
        <v>1598800</v>
      </c>
      <c r="F30" s="66">
        <v>85.035917050287694</v>
      </c>
      <c r="G30" s="65">
        <v>1107090.2771000001</v>
      </c>
      <c r="H30" s="66">
        <v>22.804279824525601</v>
      </c>
      <c r="I30" s="65">
        <v>223346.26800000001</v>
      </c>
      <c r="J30" s="66">
        <v>16.427904171318499</v>
      </c>
      <c r="K30" s="65">
        <v>148497.2322</v>
      </c>
      <c r="L30" s="66">
        <v>13.413290250275301</v>
      </c>
      <c r="M30" s="66">
        <v>0.50404330566371303</v>
      </c>
      <c r="N30" s="65">
        <v>30918398.4364</v>
      </c>
      <c r="O30" s="65">
        <v>110178137.12630001</v>
      </c>
      <c r="P30" s="65">
        <v>79706</v>
      </c>
      <c r="Q30" s="65">
        <v>62769</v>
      </c>
      <c r="R30" s="66">
        <v>26.983064888718999</v>
      </c>
      <c r="S30" s="65">
        <v>17.057112912453299</v>
      </c>
      <c r="T30" s="65">
        <v>16.465807438385198</v>
      </c>
      <c r="U30" s="67">
        <v>3.4666210929305099</v>
      </c>
    </row>
    <row r="31" spans="1:21" ht="12" thickBot="1">
      <c r="A31" s="48"/>
      <c r="B31" s="50" t="s">
        <v>29</v>
      </c>
      <c r="C31" s="51"/>
      <c r="D31" s="65">
        <v>777492.74360000005</v>
      </c>
      <c r="E31" s="65">
        <v>1190050</v>
      </c>
      <c r="F31" s="66">
        <v>65.3327795974959</v>
      </c>
      <c r="G31" s="65">
        <v>944934.31</v>
      </c>
      <c r="H31" s="66">
        <v>-17.7199160436877</v>
      </c>
      <c r="I31" s="65">
        <v>54944.886899999998</v>
      </c>
      <c r="J31" s="66">
        <v>7.0669324379273899</v>
      </c>
      <c r="K31" s="65">
        <v>-269.9171</v>
      </c>
      <c r="L31" s="66">
        <v>-2.8564641705093999E-2</v>
      </c>
      <c r="M31" s="66">
        <v>-204.562082209686</v>
      </c>
      <c r="N31" s="65">
        <v>25064863.396299999</v>
      </c>
      <c r="O31" s="65">
        <v>107429686.66670001</v>
      </c>
      <c r="P31" s="65">
        <v>29081</v>
      </c>
      <c r="Q31" s="65">
        <v>24517</v>
      </c>
      <c r="R31" s="66">
        <v>18.615654443855298</v>
      </c>
      <c r="S31" s="65">
        <v>26.735419813623999</v>
      </c>
      <c r="T31" s="65">
        <v>23.4384775013256</v>
      </c>
      <c r="U31" s="67">
        <v>12.3317394500696</v>
      </c>
    </row>
    <row r="32" spans="1:21" ht="12" thickBot="1">
      <c r="A32" s="48"/>
      <c r="B32" s="50" t="s">
        <v>30</v>
      </c>
      <c r="C32" s="51"/>
      <c r="D32" s="65">
        <v>154644.20139999999</v>
      </c>
      <c r="E32" s="65">
        <v>191737</v>
      </c>
      <c r="F32" s="66">
        <v>80.654334531154703</v>
      </c>
      <c r="G32" s="65">
        <v>124241.6499</v>
      </c>
      <c r="H32" s="66">
        <v>24.4704988419507</v>
      </c>
      <c r="I32" s="65">
        <v>46509.441800000001</v>
      </c>
      <c r="J32" s="66">
        <v>30.075128183888101</v>
      </c>
      <c r="K32" s="65">
        <v>34461.265800000001</v>
      </c>
      <c r="L32" s="66">
        <v>27.7372892486033</v>
      </c>
      <c r="M32" s="66">
        <v>0.34961501617273699</v>
      </c>
      <c r="N32" s="65">
        <v>4524485.6876999997</v>
      </c>
      <c r="O32" s="65">
        <v>15904303.890699999</v>
      </c>
      <c r="P32" s="65">
        <v>30410</v>
      </c>
      <c r="Q32" s="65">
        <v>27202</v>
      </c>
      <c r="R32" s="66">
        <v>11.793250496287</v>
      </c>
      <c r="S32" s="65">
        <v>5.0853075106872696</v>
      </c>
      <c r="T32" s="65">
        <v>4.7752474744504099</v>
      </c>
      <c r="U32" s="67">
        <v>6.0971737812363198</v>
      </c>
    </row>
    <row r="33" spans="1:21" ht="12" thickBot="1">
      <c r="A33" s="48"/>
      <c r="B33" s="50" t="s">
        <v>31</v>
      </c>
      <c r="C33" s="51"/>
      <c r="D33" s="65">
        <v>53.846600000000002</v>
      </c>
      <c r="E33" s="68"/>
      <c r="F33" s="68"/>
      <c r="G33" s="65">
        <v>74.444699999999997</v>
      </c>
      <c r="H33" s="66">
        <v>-27.6689945691231</v>
      </c>
      <c r="I33" s="65">
        <v>10.4847</v>
      </c>
      <c r="J33" s="66">
        <v>19.471424379626601</v>
      </c>
      <c r="K33" s="65">
        <v>11.624000000000001</v>
      </c>
      <c r="L33" s="66">
        <v>15.614274756967299</v>
      </c>
      <c r="M33" s="66">
        <v>-9.8012732278044995E-2</v>
      </c>
      <c r="N33" s="65">
        <v>787.56190000000004</v>
      </c>
      <c r="O33" s="65">
        <v>3967.5423000000001</v>
      </c>
      <c r="P33" s="65">
        <v>12</v>
      </c>
      <c r="Q33" s="65">
        <v>14</v>
      </c>
      <c r="R33" s="66">
        <v>-14.285714285714301</v>
      </c>
      <c r="S33" s="65">
        <v>4.4872166666666704</v>
      </c>
      <c r="T33" s="65">
        <v>7.6007571428571401</v>
      </c>
      <c r="U33" s="67">
        <v>-69.386898549371196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109469.36629999999</v>
      </c>
      <c r="E35" s="65">
        <v>149326</v>
      </c>
      <c r="F35" s="66">
        <v>73.308979213264905</v>
      </c>
      <c r="G35" s="65">
        <v>85941.418799999999</v>
      </c>
      <c r="H35" s="66">
        <v>27.376726878053301</v>
      </c>
      <c r="I35" s="65">
        <v>15595.7551</v>
      </c>
      <c r="J35" s="66">
        <v>14.2466843712788</v>
      </c>
      <c r="K35" s="65">
        <v>11189.375599999999</v>
      </c>
      <c r="L35" s="66">
        <v>13.0197706254298</v>
      </c>
      <c r="M35" s="66">
        <v>0.39380030285157303</v>
      </c>
      <c r="N35" s="65">
        <v>2793372.6718000001</v>
      </c>
      <c r="O35" s="65">
        <v>20005987.864799999</v>
      </c>
      <c r="P35" s="65">
        <v>7862</v>
      </c>
      <c r="Q35" s="65">
        <v>6873</v>
      </c>
      <c r="R35" s="66">
        <v>14.389640622726599</v>
      </c>
      <c r="S35" s="65">
        <v>13.9238573263801</v>
      </c>
      <c r="T35" s="65">
        <v>13.5142577040594</v>
      </c>
      <c r="U35" s="67">
        <v>2.9417108543957</v>
      </c>
    </row>
    <row r="36" spans="1:21" ht="12" thickBot="1">
      <c r="A36" s="48"/>
      <c r="B36" s="50" t="s">
        <v>37</v>
      </c>
      <c r="C36" s="51"/>
      <c r="D36" s="68"/>
      <c r="E36" s="65">
        <v>810775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562857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354666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292009.4007</v>
      </c>
      <c r="E39" s="65">
        <v>530306</v>
      </c>
      <c r="F39" s="66">
        <v>55.064321486085397</v>
      </c>
      <c r="G39" s="65">
        <v>332123.59240000002</v>
      </c>
      <c r="H39" s="66">
        <v>-12.078091595398501</v>
      </c>
      <c r="I39" s="65">
        <v>15140.364100000001</v>
      </c>
      <c r="J39" s="66">
        <v>5.1848892753814697</v>
      </c>
      <c r="K39" s="65">
        <v>14979.6512</v>
      </c>
      <c r="L39" s="66">
        <v>4.5102641133542098</v>
      </c>
      <c r="M39" s="66">
        <v>1.0728747809561999E-2</v>
      </c>
      <c r="N39" s="65">
        <v>7540278.8806999996</v>
      </c>
      <c r="O39" s="65">
        <v>30657223.015900001</v>
      </c>
      <c r="P39" s="65">
        <v>482</v>
      </c>
      <c r="Q39" s="65">
        <v>316</v>
      </c>
      <c r="R39" s="66">
        <v>52.531645569620203</v>
      </c>
      <c r="S39" s="65">
        <v>605.828632157676</v>
      </c>
      <c r="T39" s="65">
        <v>649.83636170886098</v>
      </c>
      <c r="U39" s="67">
        <v>-7.26405574369267</v>
      </c>
    </row>
    <row r="40" spans="1:21" ht="12" thickBot="1">
      <c r="A40" s="48"/>
      <c r="B40" s="50" t="s">
        <v>34</v>
      </c>
      <c r="C40" s="51"/>
      <c r="D40" s="65">
        <v>430588.2096</v>
      </c>
      <c r="E40" s="65">
        <v>370743</v>
      </c>
      <c r="F40" s="66">
        <v>116.141966159847</v>
      </c>
      <c r="G40" s="65">
        <v>300005.15230000002</v>
      </c>
      <c r="H40" s="66">
        <v>43.526938220520698</v>
      </c>
      <c r="I40" s="65">
        <v>29972.648000000001</v>
      </c>
      <c r="J40" s="66">
        <v>6.9608612896863704</v>
      </c>
      <c r="K40" s="65">
        <v>26437.8459</v>
      </c>
      <c r="L40" s="66">
        <v>8.8124639518066008</v>
      </c>
      <c r="M40" s="66">
        <v>0.133702349025342</v>
      </c>
      <c r="N40" s="65">
        <v>12953473.761600001</v>
      </c>
      <c r="O40" s="65">
        <v>60941794.900300004</v>
      </c>
      <c r="P40" s="65">
        <v>2068</v>
      </c>
      <c r="Q40" s="65">
        <v>1675</v>
      </c>
      <c r="R40" s="66">
        <v>23.462686567164202</v>
      </c>
      <c r="S40" s="65">
        <v>208.21480154738899</v>
      </c>
      <c r="T40" s="65">
        <v>217.86912382089599</v>
      </c>
      <c r="U40" s="67">
        <v>-4.6367127609366801</v>
      </c>
    </row>
    <row r="41" spans="1:21" ht="12" thickBot="1">
      <c r="A41" s="48"/>
      <c r="B41" s="50" t="s">
        <v>40</v>
      </c>
      <c r="C41" s="51"/>
      <c r="D41" s="68"/>
      <c r="E41" s="65">
        <v>238023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95628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19821.1188</v>
      </c>
      <c r="E43" s="71"/>
      <c r="F43" s="71"/>
      <c r="G43" s="70">
        <v>46721.880700000002</v>
      </c>
      <c r="H43" s="72">
        <v>-57.576367853702401</v>
      </c>
      <c r="I43" s="70">
        <v>2071.3919000000001</v>
      </c>
      <c r="J43" s="72">
        <v>10.450428761871899</v>
      </c>
      <c r="K43" s="70">
        <v>4578.4660000000003</v>
      </c>
      <c r="L43" s="72">
        <v>9.7994043292011597</v>
      </c>
      <c r="M43" s="72">
        <v>-0.54757949496621805</v>
      </c>
      <c r="N43" s="70">
        <v>899054.40830000001</v>
      </c>
      <c r="O43" s="70">
        <v>4396245.9974999996</v>
      </c>
      <c r="P43" s="70">
        <v>40</v>
      </c>
      <c r="Q43" s="70">
        <v>19</v>
      </c>
      <c r="R43" s="72">
        <v>110.526315789474</v>
      </c>
      <c r="S43" s="70">
        <v>495.52796999999998</v>
      </c>
      <c r="T43" s="70">
        <v>580.42379473684196</v>
      </c>
      <c r="U43" s="73">
        <v>-17.132398144315101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57432</v>
      </c>
      <c r="D2" s="32">
        <v>613196.07831367501</v>
      </c>
      <c r="E2" s="32">
        <v>457659.19352735003</v>
      </c>
      <c r="F2" s="32">
        <v>155536.88478632501</v>
      </c>
      <c r="G2" s="32">
        <v>457659.19352735003</v>
      </c>
      <c r="H2" s="32">
        <v>0.25364950998065799</v>
      </c>
    </row>
    <row r="3" spans="1:8" ht="14.25">
      <c r="A3" s="32">
        <v>2</v>
      </c>
      <c r="B3" s="33">
        <v>13</v>
      </c>
      <c r="C3" s="32">
        <v>14032.1</v>
      </c>
      <c r="D3" s="32">
        <v>129942.81686709799</v>
      </c>
      <c r="E3" s="32">
        <v>99344.625868519797</v>
      </c>
      <c r="F3" s="32">
        <v>30598.190998578</v>
      </c>
      <c r="G3" s="32">
        <v>99344.625868519797</v>
      </c>
      <c r="H3" s="32">
        <v>0.23547427811937499</v>
      </c>
    </row>
    <row r="4" spans="1:8" ht="14.25">
      <c r="A4" s="32">
        <v>3</v>
      </c>
      <c r="B4" s="33">
        <v>14</v>
      </c>
      <c r="C4" s="32">
        <v>128578</v>
      </c>
      <c r="D4" s="32">
        <v>193939.07878546999</v>
      </c>
      <c r="E4" s="32">
        <v>138904.27075897399</v>
      </c>
      <c r="F4" s="32">
        <v>55034.808026495703</v>
      </c>
      <c r="G4" s="32">
        <v>138904.27075897399</v>
      </c>
      <c r="H4" s="32">
        <v>0.283773690022389</v>
      </c>
    </row>
    <row r="5" spans="1:8" ht="14.25">
      <c r="A5" s="32">
        <v>4</v>
      </c>
      <c r="B5" s="33">
        <v>15</v>
      </c>
      <c r="C5" s="32">
        <v>4367</v>
      </c>
      <c r="D5" s="32">
        <v>53405.076551282102</v>
      </c>
      <c r="E5" s="32">
        <v>39435.8170769231</v>
      </c>
      <c r="F5" s="32">
        <v>13969.259474359</v>
      </c>
      <c r="G5" s="32">
        <v>39435.8170769231</v>
      </c>
      <c r="H5" s="32">
        <v>0.26157175265810201</v>
      </c>
    </row>
    <row r="6" spans="1:8" ht="14.25">
      <c r="A6" s="32">
        <v>5</v>
      </c>
      <c r="B6" s="33">
        <v>16</v>
      </c>
      <c r="C6" s="32">
        <v>4379</v>
      </c>
      <c r="D6" s="32">
        <v>130134.27512393201</v>
      </c>
      <c r="E6" s="32">
        <v>101878.721709402</v>
      </c>
      <c r="F6" s="32">
        <v>28255.553414529899</v>
      </c>
      <c r="G6" s="32">
        <v>101878.721709402</v>
      </c>
      <c r="H6" s="32">
        <v>0.21712614441983999</v>
      </c>
    </row>
    <row r="7" spans="1:8" ht="14.25">
      <c r="A7" s="32">
        <v>6</v>
      </c>
      <c r="B7" s="33">
        <v>17</v>
      </c>
      <c r="C7" s="32">
        <v>22284</v>
      </c>
      <c r="D7" s="32">
        <v>335462.59015384602</v>
      </c>
      <c r="E7" s="32">
        <v>240481.41879401699</v>
      </c>
      <c r="F7" s="32">
        <v>94981.171359829095</v>
      </c>
      <c r="G7" s="32">
        <v>240481.41879401699</v>
      </c>
      <c r="H7" s="32">
        <v>0.283134913244037</v>
      </c>
    </row>
    <row r="8" spans="1:8" ht="14.25">
      <c r="A8" s="32">
        <v>7</v>
      </c>
      <c r="B8" s="33">
        <v>18</v>
      </c>
      <c r="C8" s="32">
        <v>62959</v>
      </c>
      <c r="D8" s="32">
        <v>200407.55780854699</v>
      </c>
      <c r="E8" s="32">
        <v>158531.813851282</v>
      </c>
      <c r="F8" s="32">
        <v>41875.743957264996</v>
      </c>
      <c r="G8" s="32">
        <v>158531.813851282</v>
      </c>
      <c r="H8" s="32">
        <v>0.20895291781994399</v>
      </c>
    </row>
    <row r="9" spans="1:8" ht="14.25">
      <c r="A9" s="32">
        <v>8</v>
      </c>
      <c r="B9" s="33">
        <v>19</v>
      </c>
      <c r="C9" s="32">
        <v>23618</v>
      </c>
      <c r="D9" s="32">
        <v>170595.53724358999</v>
      </c>
      <c r="E9" s="32">
        <v>137009.174846154</v>
      </c>
      <c r="F9" s="32">
        <v>33586.3623974359</v>
      </c>
      <c r="G9" s="32">
        <v>137009.174846154</v>
      </c>
      <c r="H9" s="32">
        <v>0.196877145440673</v>
      </c>
    </row>
    <row r="10" spans="1:8" ht="14.25">
      <c r="A10" s="32">
        <v>9</v>
      </c>
      <c r="B10" s="33">
        <v>21</v>
      </c>
      <c r="C10" s="32">
        <v>229129</v>
      </c>
      <c r="D10" s="32">
        <v>983179.88989999995</v>
      </c>
      <c r="E10" s="32">
        <v>905522.98400000005</v>
      </c>
      <c r="F10" s="32">
        <v>77656.905899999998</v>
      </c>
      <c r="G10" s="32">
        <v>905522.98400000005</v>
      </c>
      <c r="H10" s="32">
        <v>7.8985449862993606E-2</v>
      </c>
    </row>
    <row r="11" spans="1:8" ht="14.25">
      <c r="A11" s="32">
        <v>10</v>
      </c>
      <c r="B11" s="33">
        <v>22</v>
      </c>
      <c r="C11" s="32">
        <v>51606</v>
      </c>
      <c r="D11" s="32">
        <v>626078.59423076897</v>
      </c>
      <c r="E11" s="32">
        <v>552377.52854615403</v>
      </c>
      <c r="F11" s="32">
        <v>73701.065684615402</v>
      </c>
      <c r="G11" s="32">
        <v>552377.52854615403</v>
      </c>
      <c r="H11" s="32">
        <v>0.11771855221334999</v>
      </c>
    </row>
    <row r="12" spans="1:8" ht="14.25">
      <c r="A12" s="32">
        <v>11</v>
      </c>
      <c r="B12" s="33">
        <v>23</v>
      </c>
      <c r="C12" s="32">
        <v>280049.89299999998</v>
      </c>
      <c r="D12" s="32">
        <v>2286604.0659256401</v>
      </c>
      <c r="E12" s="32">
        <v>1956849.72069487</v>
      </c>
      <c r="F12" s="32">
        <v>329754.34523076902</v>
      </c>
      <c r="G12" s="32">
        <v>1956849.72069487</v>
      </c>
      <c r="H12" s="32">
        <v>0.14421138759642699</v>
      </c>
    </row>
    <row r="13" spans="1:8" ht="14.25">
      <c r="A13" s="32">
        <v>12</v>
      </c>
      <c r="B13" s="33">
        <v>24</v>
      </c>
      <c r="C13" s="32">
        <v>26303.281999999999</v>
      </c>
      <c r="D13" s="32">
        <v>670566.40308119694</v>
      </c>
      <c r="E13" s="32">
        <v>588234.08616923098</v>
      </c>
      <c r="F13" s="32">
        <v>82332.316911965798</v>
      </c>
      <c r="G13" s="32">
        <v>588234.08616923098</v>
      </c>
      <c r="H13" s="32">
        <v>0.122780259395126</v>
      </c>
    </row>
    <row r="14" spans="1:8" ht="14.25">
      <c r="A14" s="32">
        <v>13</v>
      </c>
      <c r="B14" s="33">
        <v>25</v>
      </c>
      <c r="C14" s="32">
        <v>75646</v>
      </c>
      <c r="D14" s="32">
        <v>827531.31799999997</v>
      </c>
      <c r="E14" s="32">
        <v>750456.81559999997</v>
      </c>
      <c r="F14" s="32">
        <v>77074.502399999998</v>
      </c>
      <c r="G14" s="32">
        <v>750456.81559999997</v>
      </c>
      <c r="H14" s="32">
        <v>9.3137867683697695E-2</v>
      </c>
    </row>
    <row r="15" spans="1:8" ht="14.25">
      <c r="A15" s="32">
        <v>14</v>
      </c>
      <c r="B15" s="33">
        <v>26</v>
      </c>
      <c r="C15" s="32">
        <v>62912</v>
      </c>
      <c r="D15" s="32">
        <v>384678.76586975303</v>
      </c>
      <c r="E15" s="32">
        <v>333316.37470231397</v>
      </c>
      <c r="F15" s="32">
        <v>51362.391167438203</v>
      </c>
      <c r="G15" s="32">
        <v>333316.37470231397</v>
      </c>
      <c r="H15" s="32">
        <v>0.13352021407084599</v>
      </c>
    </row>
    <row r="16" spans="1:8" ht="14.25">
      <c r="A16" s="32">
        <v>15</v>
      </c>
      <c r="B16" s="33">
        <v>27</v>
      </c>
      <c r="C16" s="32">
        <v>220634.38699999999</v>
      </c>
      <c r="D16" s="32">
        <v>1409497.49983333</v>
      </c>
      <c r="E16" s="32">
        <v>1219747.8972</v>
      </c>
      <c r="F16" s="32">
        <v>189749.60263333301</v>
      </c>
      <c r="G16" s="32">
        <v>1219747.8972</v>
      </c>
      <c r="H16" s="32">
        <v>0.13462216332825699</v>
      </c>
    </row>
    <row r="17" spans="1:8" ht="14.25">
      <c r="A17" s="32">
        <v>16</v>
      </c>
      <c r="B17" s="33">
        <v>29</v>
      </c>
      <c r="C17" s="32">
        <v>233862</v>
      </c>
      <c r="D17" s="32">
        <v>2988627.1808957299</v>
      </c>
      <c r="E17" s="32">
        <v>2833843.34534615</v>
      </c>
      <c r="F17" s="32">
        <v>154783.83554957301</v>
      </c>
      <c r="G17" s="32">
        <v>2833843.34534615</v>
      </c>
      <c r="H17" s="32">
        <v>5.1790948211607402E-2</v>
      </c>
    </row>
    <row r="18" spans="1:8" ht="14.25">
      <c r="A18" s="32">
        <v>17</v>
      </c>
      <c r="B18" s="33">
        <v>31</v>
      </c>
      <c r="C18" s="32">
        <v>41514.614000000001</v>
      </c>
      <c r="D18" s="32">
        <v>278472.756278791</v>
      </c>
      <c r="E18" s="32">
        <v>246689.446912338</v>
      </c>
      <c r="F18" s="32">
        <v>31783.309366453501</v>
      </c>
      <c r="G18" s="32">
        <v>246689.446912338</v>
      </c>
      <c r="H18" s="32">
        <v>0.11413435838812799</v>
      </c>
    </row>
    <row r="19" spans="1:8" ht="14.25">
      <c r="A19" s="32">
        <v>18</v>
      </c>
      <c r="B19" s="33">
        <v>32</v>
      </c>
      <c r="C19" s="32">
        <v>19603.294000000002</v>
      </c>
      <c r="D19" s="32">
        <v>250029.52582861399</v>
      </c>
      <c r="E19" s="32">
        <v>225792.16155453699</v>
      </c>
      <c r="F19" s="32">
        <v>24237.364274076801</v>
      </c>
      <c r="G19" s="32">
        <v>225792.16155453699</v>
      </c>
      <c r="H19" s="32">
        <v>9.6938008396219105E-2</v>
      </c>
    </row>
    <row r="20" spans="1:8" ht="14.25">
      <c r="A20" s="32">
        <v>19</v>
      </c>
      <c r="B20" s="33">
        <v>33</v>
      </c>
      <c r="C20" s="32">
        <v>50561.510999999999</v>
      </c>
      <c r="D20" s="32">
        <v>661478.45003755402</v>
      </c>
      <c r="E20" s="32">
        <v>542325.62756559101</v>
      </c>
      <c r="F20" s="32">
        <v>119152.82247196299</v>
      </c>
      <c r="G20" s="32">
        <v>542325.62756559101</v>
      </c>
      <c r="H20" s="32">
        <v>0.18013107224460301</v>
      </c>
    </row>
    <row r="21" spans="1:8" ht="14.25">
      <c r="A21" s="32">
        <v>20</v>
      </c>
      <c r="B21" s="33">
        <v>34</v>
      </c>
      <c r="C21" s="32">
        <v>56088.476000000002</v>
      </c>
      <c r="D21" s="32">
        <v>291400.204108676</v>
      </c>
      <c r="E21" s="32">
        <v>197404.6316464</v>
      </c>
      <c r="F21" s="32">
        <v>93995.572462275697</v>
      </c>
      <c r="G21" s="32">
        <v>197404.6316464</v>
      </c>
      <c r="H21" s="32">
        <v>0.32256522520217801</v>
      </c>
    </row>
    <row r="22" spans="1:8" ht="14.25">
      <c r="A22" s="32">
        <v>21</v>
      </c>
      <c r="B22" s="33">
        <v>35</v>
      </c>
      <c r="C22" s="32">
        <v>39262.517</v>
      </c>
      <c r="D22" s="32">
        <v>843804.50832920405</v>
      </c>
      <c r="E22" s="32">
        <v>758495.34364017495</v>
      </c>
      <c r="F22" s="32">
        <v>85309.164689028097</v>
      </c>
      <c r="G22" s="32">
        <v>758495.34364017495</v>
      </c>
      <c r="H22" s="32">
        <v>0.10110062680033199</v>
      </c>
    </row>
    <row r="23" spans="1:8" ht="14.25">
      <c r="A23" s="32">
        <v>22</v>
      </c>
      <c r="B23" s="33">
        <v>36</v>
      </c>
      <c r="C23" s="32">
        <v>123827.41099999999</v>
      </c>
      <c r="D23" s="32">
        <v>675793.378770796</v>
      </c>
      <c r="E23" s="32">
        <v>561998.94210547803</v>
      </c>
      <c r="F23" s="32">
        <v>113794.436665318</v>
      </c>
      <c r="G23" s="32">
        <v>561998.94210547803</v>
      </c>
      <c r="H23" s="32">
        <v>0.168386433250203</v>
      </c>
    </row>
    <row r="24" spans="1:8" ht="14.25">
      <c r="A24" s="32">
        <v>23</v>
      </c>
      <c r="B24" s="33">
        <v>37</v>
      </c>
      <c r="C24" s="32">
        <v>131282.28200000001</v>
      </c>
      <c r="D24" s="32">
        <v>1359554.2170858399</v>
      </c>
      <c r="E24" s="32">
        <v>1136207.9900359299</v>
      </c>
      <c r="F24" s="32">
        <v>223346.22704990799</v>
      </c>
      <c r="G24" s="32">
        <v>1136207.9900359299</v>
      </c>
      <c r="H24" s="32">
        <v>0.16427901457923699</v>
      </c>
    </row>
    <row r="25" spans="1:8" ht="14.25">
      <c r="A25" s="32">
        <v>24</v>
      </c>
      <c r="B25" s="33">
        <v>38</v>
      </c>
      <c r="C25" s="32">
        <v>174667.63800000001</v>
      </c>
      <c r="D25" s="32">
        <v>777492.75259026501</v>
      </c>
      <c r="E25" s="32">
        <v>722547.93302123901</v>
      </c>
      <c r="F25" s="32">
        <v>54944.819569026498</v>
      </c>
      <c r="G25" s="32">
        <v>722547.93302123901</v>
      </c>
      <c r="H25" s="32">
        <v>7.0669236961983795E-2</v>
      </c>
    </row>
    <row r="26" spans="1:8" ht="14.25">
      <c r="A26" s="32">
        <v>25</v>
      </c>
      <c r="B26" s="33">
        <v>39</v>
      </c>
      <c r="C26" s="32">
        <v>84583.426999999996</v>
      </c>
      <c r="D26" s="32">
        <v>154643.92260625499</v>
      </c>
      <c r="E26" s="32">
        <v>108134.744227476</v>
      </c>
      <c r="F26" s="32">
        <v>46509.178378779499</v>
      </c>
      <c r="G26" s="32">
        <v>108134.744227476</v>
      </c>
      <c r="H26" s="32">
        <v>0.30075012063162898</v>
      </c>
    </row>
    <row r="27" spans="1:8" ht="14.25">
      <c r="A27" s="32">
        <v>26</v>
      </c>
      <c r="B27" s="33">
        <v>40</v>
      </c>
      <c r="C27" s="32">
        <v>14</v>
      </c>
      <c r="D27" s="32">
        <v>53.846299999999999</v>
      </c>
      <c r="E27" s="32">
        <v>43.361899999999999</v>
      </c>
      <c r="F27" s="32">
        <v>10.484400000000001</v>
      </c>
      <c r="G27" s="32">
        <v>43.361899999999999</v>
      </c>
      <c r="H27" s="32">
        <v>0.19470975721637299</v>
      </c>
    </row>
    <row r="28" spans="1:8" ht="14.25">
      <c r="A28" s="32">
        <v>27</v>
      </c>
      <c r="B28" s="33">
        <v>42</v>
      </c>
      <c r="C28" s="32">
        <v>10523.835999999999</v>
      </c>
      <c r="D28" s="32">
        <v>109469.3662</v>
      </c>
      <c r="E28" s="32">
        <v>93873.611999999994</v>
      </c>
      <c r="F28" s="32">
        <v>15595.754199999999</v>
      </c>
      <c r="G28" s="32">
        <v>93873.611999999994</v>
      </c>
      <c r="H28" s="32">
        <v>0.14246683562145299</v>
      </c>
    </row>
    <row r="29" spans="1:8" ht="14.25">
      <c r="A29" s="32">
        <v>28</v>
      </c>
      <c r="B29" s="33">
        <v>75</v>
      </c>
      <c r="C29" s="32">
        <v>482</v>
      </c>
      <c r="D29" s="32">
        <v>292009.40170940198</v>
      </c>
      <c r="E29" s="32">
        <v>276869.03418803401</v>
      </c>
      <c r="F29" s="32">
        <v>15140.3675213675</v>
      </c>
      <c r="G29" s="32">
        <v>276869.03418803401</v>
      </c>
      <c r="H29" s="32">
        <v>5.1848904291221201E-2</v>
      </c>
    </row>
    <row r="30" spans="1:8" ht="14.25">
      <c r="A30" s="32">
        <v>29</v>
      </c>
      <c r="B30" s="33">
        <v>76</v>
      </c>
      <c r="C30" s="32">
        <v>2155</v>
      </c>
      <c r="D30" s="32">
        <v>430588.20054102602</v>
      </c>
      <c r="E30" s="32">
        <v>400615.56102478597</v>
      </c>
      <c r="F30" s="32">
        <v>29972.639516239298</v>
      </c>
      <c r="G30" s="32">
        <v>400615.56102478597</v>
      </c>
      <c r="H30" s="32">
        <v>6.9608594658607206E-2</v>
      </c>
    </row>
    <row r="31" spans="1:8" ht="14.25">
      <c r="A31" s="32">
        <v>30</v>
      </c>
      <c r="B31" s="33">
        <v>99</v>
      </c>
      <c r="C31" s="32">
        <v>42</v>
      </c>
      <c r="D31" s="32">
        <v>19821.118523560999</v>
      </c>
      <c r="E31" s="32">
        <v>17749.726420089301</v>
      </c>
      <c r="F31" s="32">
        <v>2071.39210347175</v>
      </c>
      <c r="G31" s="32">
        <v>17749.726420089301</v>
      </c>
      <c r="H31" s="32">
        <v>0.10450429934161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2014-03-30T08:29:43Z</dcterms:modified>
</cp:coreProperties>
</file>