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5" l="1"/>
  <c r="L35" s="1"/>
  <c r="G36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<sst xmlns="http://schemas.openxmlformats.org/spreadsheetml/2006/main" count="114" uniqueCount="71">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</sst>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35" Type="http://schemas.openxmlformats.org/officeDocument/2006/relationships/hyperlink" Target="cid:9876b3b82" TargetMode="External"/><Relationship Id="rId356" Type="http://schemas.openxmlformats.org/officeDocument/2006/relationships/image" Target="cid:d64e537713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346" Type="http://schemas.openxmlformats.org/officeDocument/2006/relationships/image" Target="cid:bc84eb1013" TargetMode="External"/><Relationship Id="rId367" Type="http://schemas.openxmlformats.org/officeDocument/2006/relationships/hyperlink" Target="cid:29a565842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378" Type="http://schemas.openxmlformats.org/officeDocument/2006/relationships/image" Target="cid:51e44aa5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368" Type="http://schemas.openxmlformats.org/officeDocument/2006/relationships/image" Target="cid:29a565a913" TargetMode="External"/><Relationship Id="rId389" Type="http://schemas.openxmlformats.org/officeDocument/2006/relationships/hyperlink" Target="cid:fbcceaee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6" sqref="N6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17156075.901799999</v>
      </c>
      <c r="F3" s="25">
        <f>RA!I7</f>
        <v>2212769.2230000002</v>
      </c>
      <c r="G3" s="16">
        <f>E3-F3</f>
        <v>14943306.678799998</v>
      </c>
      <c r="H3" s="27">
        <f>RA!J7</f>
        <v>12.8978749899786</v>
      </c>
      <c r="I3" s="20">
        <f>SUM(I4:I39)</f>
        <v>17156080.23064442</v>
      </c>
      <c r="J3" s="21">
        <f>SUM(J4:J39)</f>
        <v>14943306.604554761</v>
      </c>
      <c r="K3" s="22">
        <f>E3-I3</f>
        <v>-4.3288444206118584</v>
      </c>
      <c r="L3" s="22">
        <f>G3-J3</f>
        <v>7.4245236814022064E-2</v>
      </c>
    </row>
    <row r="4" spans="1:12">
      <c r="A4" s="59">
        <f>RA!A8</f>
        <v>41728</v>
      </c>
      <c r="B4" s="12">
        <v>12</v>
      </c>
      <c r="C4" s="56" t="s">
        <v>6</v>
      </c>
      <c r="D4" s="56"/>
      <c r="E4" s="15">
        <f>VLOOKUP(C4,RA!B8:D39,3,0)</f>
        <v>613490.55530000001</v>
      </c>
      <c r="F4" s="25">
        <f>VLOOKUP(C4,RA!B8:I43,8,0)</f>
        <v>160606.08410000001</v>
      </c>
      <c r="G4" s="16">
        <f t="shared" ref="G4:G39" si="0">E4-F4</f>
        <v>452884.47120000003</v>
      </c>
      <c r="H4" s="27">
        <f>RA!J8</f>
        <v>26.179063836029702</v>
      </c>
      <c r="I4" s="20">
        <f>VLOOKUP(B4,RMS!B:D,3,FALSE)</f>
        <v>613491.04307777795</v>
      </c>
      <c r="J4" s="21">
        <f>VLOOKUP(B4,RMS!B:E,4,FALSE)</f>
        <v>452884.47401709401</v>
      </c>
      <c r="K4" s="22">
        <f t="shared" ref="K4:K39" si="1">E4-I4</f>
        <v>-0.48777777794748545</v>
      </c>
      <c r="L4" s="22">
        <f t="shared" ref="L4:L39" si="2">G4-J4</f>
        <v>-2.8170939767733216E-3</v>
      </c>
    </row>
    <row r="5" spans="1:12">
      <c r="A5" s="59"/>
      <c r="B5" s="12">
        <v>13</v>
      </c>
      <c r="C5" s="56" t="s">
        <v>7</v>
      </c>
      <c r="D5" s="56"/>
      <c r="E5" s="15">
        <f>VLOOKUP(C5,RA!B8:D40,3,0)</f>
        <v>120682.6876</v>
      </c>
      <c r="F5" s="25">
        <f>VLOOKUP(C5,RA!B9:I44,8,0)</f>
        <v>29055.004199999999</v>
      </c>
      <c r="G5" s="16">
        <f t="shared" si="0"/>
        <v>91627.683400000009</v>
      </c>
      <c r="H5" s="27">
        <f>RA!J9</f>
        <v>24.0755362494927</v>
      </c>
      <c r="I5" s="20">
        <f>VLOOKUP(B5,RMS!B:D,3,FALSE)</f>
        <v>120682.729920664</v>
      </c>
      <c r="J5" s="21">
        <f>VLOOKUP(B5,RMS!B:E,4,FALSE)</f>
        <v>91627.685028212698</v>
      </c>
      <c r="K5" s="22">
        <f t="shared" si="1"/>
        <v>-4.2320663997088559E-2</v>
      </c>
      <c r="L5" s="22">
        <f t="shared" si="2"/>
        <v>-1.6282126889564097E-3</v>
      </c>
    </row>
    <row r="6" spans="1:12">
      <c r="A6" s="59"/>
      <c r="B6" s="12">
        <v>14</v>
      </c>
      <c r="C6" s="56" t="s">
        <v>8</v>
      </c>
      <c r="D6" s="56"/>
      <c r="E6" s="15">
        <f>VLOOKUP(C6,RA!B10:D41,3,0)</f>
        <v>175737.9173</v>
      </c>
      <c r="F6" s="25">
        <f>VLOOKUP(C6,RA!B10:I45,8,0)</f>
        <v>50115.899400000002</v>
      </c>
      <c r="G6" s="16">
        <f t="shared" si="0"/>
        <v>125622.01790000001</v>
      </c>
      <c r="H6" s="27">
        <f>RA!J10</f>
        <v>28.5174082918303</v>
      </c>
      <c r="I6" s="20">
        <f>VLOOKUP(B6,RMS!B:D,3,FALSE)</f>
        <v>175740.27673247899</v>
      </c>
      <c r="J6" s="21">
        <f>VLOOKUP(B6,RMS!B:E,4,FALSE)</f>
        <v>125622.018035897</v>
      </c>
      <c r="K6" s="22">
        <f t="shared" si="1"/>
        <v>-2.3594324789883103</v>
      </c>
      <c r="L6" s="22">
        <f t="shared" si="2"/>
        <v>-1.358969893772155E-4</v>
      </c>
    </row>
    <row r="7" spans="1:12">
      <c r="A7" s="59"/>
      <c r="B7" s="12">
        <v>15</v>
      </c>
      <c r="C7" s="56" t="s">
        <v>9</v>
      </c>
      <c r="D7" s="56"/>
      <c r="E7" s="15">
        <f>VLOOKUP(C7,RA!B10:D42,3,0)</f>
        <v>52527.914199999999</v>
      </c>
      <c r="F7" s="25">
        <f>VLOOKUP(C7,RA!B11:I46,8,0)</f>
        <v>13766.381299999999</v>
      </c>
      <c r="G7" s="16">
        <f t="shared" si="0"/>
        <v>38761.532899999998</v>
      </c>
      <c r="H7" s="27">
        <f>RA!J11</f>
        <v>26.2077440341235</v>
      </c>
      <c r="I7" s="20">
        <f>VLOOKUP(B7,RMS!B:D,3,FALSE)</f>
        <v>52527.942387179501</v>
      </c>
      <c r="J7" s="21">
        <f>VLOOKUP(B7,RMS!B:E,4,FALSE)</f>
        <v>38761.532717094</v>
      </c>
      <c r="K7" s="22">
        <f t="shared" si="1"/>
        <v>-2.818717950140126E-2</v>
      </c>
      <c r="L7" s="22">
        <f t="shared" si="2"/>
        <v>1.8290599837200716E-4</v>
      </c>
    </row>
    <row r="8" spans="1:12">
      <c r="A8" s="59"/>
      <c r="B8" s="12">
        <v>16</v>
      </c>
      <c r="C8" s="56" t="s">
        <v>10</v>
      </c>
      <c r="D8" s="56"/>
      <c r="E8" s="15">
        <f>VLOOKUP(C8,RA!B12:D43,3,0)</f>
        <v>103843.4231</v>
      </c>
      <c r="F8" s="25">
        <f>VLOOKUP(C8,RA!B12:I47,8,0)</f>
        <v>23215.586899999998</v>
      </c>
      <c r="G8" s="16">
        <f t="shared" si="0"/>
        <v>80627.836200000005</v>
      </c>
      <c r="H8" s="27">
        <f>RA!J12</f>
        <v>22.3563382320743</v>
      </c>
      <c r="I8" s="20">
        <f>VLOOKUP(B8,RMS!B:D,3,FALSE)</f>
        <v>103843.41964358999</v>
      </c>
      <c r="J8" s="21">
        <f>VLOOKUP(B8,RMS!B:E,4,FALSE)</f>
        <v>80627.835828205105</v>
      </c>
      <c r="K8" s="22">
        <f t="shared" si="1"/>
        <v>3.4564100060379133E-3</v>
      </c>
      <c r="L8" s="22">
        <f t="shared" si="2"/>
        <v>3.7179490027483553E-4</v>
      </c>
    </row>
    <row r="9" spans="1:12">
      <c r="A9" s="59"/>
      <c r="B9" s="12">
        <v>17</v>
      </c>
      <c r="C9" s="56" t="s">
        <v>11</v>
      </c>
      <c r="D9" s="56"/>
      <c r="E9" s="15">
        <f>VLOOKUP(C9,RA!B12:D44,3,0)</f>
        <v>287703.75770000002</v>
      </c>
      <c r="F9" s="25">
        <f>VLOOKUP(C9,RA!B13:I48,8,0)</f>
        <v>81295.874899999995</v>
      </c>
      <c r="G9" s="16">
        <f t="shared" si="0"/>
        <v>206407.88280000002</v>
      </c>
      <c r="H9" s="27">
        <f>RA!J13</f>
        <v>28.256799824203298</v>
      </c>
      <c r="I9" s="20">
        <f>VLOOKUP(B9,RMS!B:D,3,FALSE)</f>
        <v>287703.97799743601</v>
      </c>
      <c r="J9" s="21">
        <f>VLOOKUP(B9,RMS!B:E,4,FALSE)</f>
        <v>206407.88311794901</v>
      </c>
      <c r="K9" s="22">
        <f t="shared" si="1"/>
        <v>-0.22029743599705398</v>
      </c>
      <c r="L9" s="22">
        <f t="shared" si="2"/>
        <v>-3.1794898677617311E-4</v>
      </c>
    </row>
    <row r="10" spans="1:12">
      <c r="A10" s="59"/>
      <c r="B10" s="12">
        <v>18</v>
      </c>
      <c r="C10" s="56" t="s">
        <v>12</v>
      </c>
      <c r="D10" s="56"/>
      <c r="E10" s="15">
        <f>VLOOKUP(C10,RA!B14:D45,3,0)</f>
        <v>200472.41949999999</v>
      </c>
      <c r="F10" s="25">
        <f>VLOOKUP(C10,RA!B14:I49,8,0)</f>
        <v>43738.383699999998</v>
      </c>
      <c r="G10" s="16">
        <f t="shared" si="0"/>
        <v>156734.03579999998</v>
      </c>
      <c r="H10" s="27">
        <f>RA!J14</f>
        <v>21.8176564183184</v>
      </c>
      <c r="I10" s="20">
        <f>VLOOKUP(B10,RMS!B:D,3,FALSE)</f>
        <v>200472.39951965801</v>
      </c>
      <c r="J10" s="21">
        <f>VLOOKUP(B10,RMS!B:E,4,FALSE)</f>
        <v>156734.03393418799</v>
      </c>
      <c r="K10" s="22">
        <f t="shared" si="1"/>
        <v>1.9980341981863603E-2</v>
      </c>
      <c r="L10" s="22">
        <f t="shared" si="2"/>
        <v>1.8658119952306151E-3</v>
      </c>
    </row>
    <row r="11" spans="1:12">
      <c r="A11" s="59"/>
      <c r="B11" s="12">
        <v>19</v>
      </c>
      <c r="C11" s="56" t="s">
        <v>13</v>
      </c>
      <c r="D11" s="56"/>
      <c r="E11" s="15">
        <f>VLOOKUP(C11,RA!B14:D46,3,0)</f>
        <v>141135.6097</v>
      </c>
      <c r="F11" s="25">
        <f>VLOOKUP(C11,RA!B15:I50,8,0)</f>
        <v>28376.714800000002</v>
      </c>
      <c r="G11" s="16">
        <f t="shared" si="0"/>
        <v>112758.8949</v>
      </c>
      <c r="H11" s="27">
        <f>RA!J15</f>
        <v>20.105992286651102</v>
      </c>
      <c r="I11" s="20">
        <f>VLOOKUP(B11,RMS!B:D,3,FALSE)</f>
        <v>141135.722129915</v>
      </c>
      <c r="J11" s="21">
        <f>VLOOKUP(B11,RMS!B:E,4,FALSE)</f>
        <v>112758.896070085</v>
      </c>
      <c r="K11" s="22">
        <f t="shared" si="1"/>
        <v>-0.11242991499602795</v>
      </c>
      <c r="L11" s="22">
        <f t="shared" si="2"/>
        <v>-1.1700850009219721E-3</v>
      </c>
    </row>
    <row r="12" spans="1:12">
      <c r="A12" s="59"/>
      <c r="B12" s="12">
        <v>21</v>
      </c>
      <c r="C12" s="56" t="s">
        <v>14</v>
      </c>
      <c r="D12" s="56"/>
      <c r="E12" s="15">
        <f>VLOOKUP(C12,RA!B16:D47,3,0)</f>
        <v>989114.62190000003</v>
      </c>
      <c r="F12" s="25">
        <f>VLOOKUP(C12,RA!B16:I51,8,0)</f>
        <v>24566.256700000002</v>
      </c>
      <c r="G12" s="16">
        <f t="shared" si="0"/>
        <v>964548.3652</v>
      </c>
      <c r="H12" s="27">
        <f>RA!J16</f>
        <v>2.4836612619081899</v>
      </c>
      <c r="I12" s="20">
        <f>VLOOKUP(B12,RMS!B:D,3,FALSE)</f>
        <v>989114.59030000004</v>
      </c>
      <c r="J12" s="21">
        <f>VLOOKUP(B12,RMS!B:E,4,FALSE)</f>
        <v>964548.3652</v>
      </c>
      <c r="K12" s="22">
        <f t="shared" si="1"/>
        <v>3.1599999987520278E-2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VLOOKUP(C13,RA!B16:D48,3,0)</f>
        <v>500560.30060000002</v>
      </c>
      <c r="F13" s="25">
        <f>VLOOKUP(C13,RA!B17:I52,8,0)</f>
        <v>58397.828200000004</v>
      </c>
      <c r="G13" s="16">
        <f t="shared" si="0"/>
        <v>442162.47240000003</v>
      </c>
      <c r="H13" s="27">
        <f>RA!J17</f>
        <v>11.666492154891399</v>
      </c>
      <c r="I13" s="20">
        <f>VLOOKUP(B13,RMS!B:D,3,FALSE)</f>
        <v>500560.39974358998</v>
      </c>
      <c r="J13" s="21">
        <f>VLOOKUP(B13,RMS!B:E,4,FALSE)</f>
        <v>442162.472735897</v>
      </c>
      <c r="K13" s="22">
        <f t="shared" si="1"/>
        <v>-9.9143589963205159E-2</v>
      </c>
      <c r="L13" s="22">
        <f t="shared" si="2"/>
        <v>-3.3589696977287531E-4</v>
      </c>
    </row>
    <row r="14" spans="1:12">
      <c r="A14" s="59"/>
      <c r="B14" s="12">
        <v>23</v>
      </c>
      <c r="C14" s="56" t="s">
        <v>16</v>
      </c>
      <c r="D14" s="56"/>
      <c r="E14" s="15">
        <f>VLOOKUP(C14,RA!B18:D49,3,0)</f>
        <v>2150695.9737999998</v>
      </c>
      <c r="F14" s="25">
        <f>VLOOKUP(C14,RA!B18:I53,8,0)</f>
        <v>310306.95329999999</v>
      </c>
      <c r="G14" s="16">
        <f t="shared" si="0"/>
        <v>1840389.0204999999</v>
      </c>
      <c r="H14" s="27">
        <f>RA!J18</f>
        <v>14.4282110107701</v>
      </c>
      <c r="I14" s="20">
        <f>VLOOKUP(B14,RMS!B:D,3,FALSE)</f>
        <v>2150696.3632042701</v>
      </c>
      <c r="J14" s="21">
        <f>VLOOKUP(B14,RMS!B:E,4,FALSE)</f>
        <v>1840388.98544701</v>
      </c>
      <c r="K14" s="22">
        <f t="shared" si="1"/>
        <v>-0.38940427033230662</v>
      </c>
      <c r="L14" s="22">
        <f t="shared" si="2"/>
        <v>3.5052989842370152E-2</v>
      </c>
    </row>
    <row r="15" spans="1:12">
      <c r="A15" s="59"/>
      <c r="B15" s="12">
        <v>24</v>
      </c>
      <c r="C15" s="56" t="s">
        <v>17</v>
      </c>
      <c r="D15" s="56"/>
      <c r="E15" s="15">
        <f>VLOOKUP(C15,RA!B18:D50,3,0)</f>
        <v>629358.17760000005</v>
      </c>
      <c r="F15" s="25">
        <f>VLOOKUP(C15,RA!B19:I54,8,0)</f>
        <v>80619.553599999999</v>
      </c>
      <c r="G15" s="16">
        <f t="shared" si="0"/>
        <v>548738.62400000007</v>
      </c>
      <c r="H15" s="27">
        <f>RA!J19</f>
        <v>12.8098047295477</v>
      </c>
      <c r="I15" s="20">
        <f>VLOOKUP(B15,RMS!B:D,3,FALSE)</f>
        <v>629358.26907777798</v>
      </c>
      <c r="J15" s="21">
        <f>VLOOKUP(B15,RMS!B:E,4,FALSE)</f>
        <v>548738.62380427402</v>
      </c>
      <c r="K15" s="22">
        <f t="shared" si="1"/>
        <v>-9.147777792531997E-2</v>
      </c>
      <c r="L15" s="22">
        <f t="shared" si="2"/>
        <v>1.95726053789258E-4</v>
      </c>
    </row>
    <row r="16" spans="1:12">
      <c r="A16" s="59"/>
      <c r="B16" s="12">
        <v>25</v>
      </c>
      <c r="C16" s="56" t="s">
        <v>18</v>
      </c>
      <c r="D16" s="56"/>
      <c r="E16" s="15">
        <f>VLOOKUP(C16,RA!B20:D51,3,0)</f>
        <v>756073.1433</v>
      </c>
      <c r="F16" s="25">
        <f>VLOOKUP(C16,RA!B20:I55,8,0)</f>
        <v>74199.048899999994</v>
      </c>
      <c r="G16" s="16">
        <f t="shared" si="0"/>
        <v>681874.09440000006</v>
      </c>
      <c r="H16" s="27">
        <f>RA!J20</f>
        <v>9.8137395247431503</v>
      </c>
      <c r="I16" s="20">
        <f>VLOOKUP(B16,RMS!B:D,3,FALSE)</f>
        <v>756073.22710000002</v>
      </c>
      <c r="J16" s="21">
        <f>VLOOKUP(B16,RMS!B:E,4,FALSE)</f>
        <v>681874.09439999994</v>
      </c>
      <c r="K16" s="22">
        <f t="shared" si="1"/>
        <v>-8.3800000022165477E-2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VLOOKUP(C17,RA!B20:D52,3,0)</f>
        <v>385142.05859999999</v>
      </c>
      <c r="F17" s="25">
        <f>VLOOKUP(C17,RA!B21:I56,8,0)</f>
        <v>50365.542999999998</v>
      </c>
      <c r="G17" s="16">
        <f t="shared" si="0"/>
        <v>334776.51559999998</v>
      </c>
      <c r="H17" s="27">
        <f>RA!J21</f>
        <v>13.0771339757283</v>
      </c>
      <c r="I17" s="20">
        <f>VLOOKUP(B17,RMS!B:D,3,FALSE)</f>
        <v>385141.84810068802</v>
      </c>
      <c r="J17" s="21">
        <f>VLOOKUP(B17,RMS!B:E,4,FALSE)</f>
        <v>334776.51557551598</v>
      </c>
      <c r="K17" s="22">
        <f t="shared" si="1"/>
        <v>0.21049931197194383</v>
      </c>
      <c r="L17" s="22">
        <f t="shared" si="2"/>
        <v>2.4484004825353622E-5</v>
      </c>
    </row>
    <row r="18" spans="1:12">
      <c r="A18" s="59"/>
      <c r="B18" s="12">
        <v>27</v>
      </c>
      <c r="C18" s="56" t="s">
        <v>20</v>
      </c>
      <c r="D18" s="56"/>
      <c r="E18" s="15">
        <f>VLOOKUP(C18,RA!B22:D53,3,0)</f>
        <v>1260474.7786000001</v>
      </c>
      <c r="F18" s="25">
        <f>VLOOKUP(C18,RA!B22:I57,8,0)</f>
        <v>176138.3873</v>
      </c>
      <c r="G18" s="16">
        <f t="shared" si="0"/>
        <v>1084336.3913</v>
      </c>
      <c r="H18" s="27">
        <f>RA!J22</f>
        <v>13.973971577252501</v>
      </c>
      <c r="I18" s="20">
        <f>VLOOKUP(B18,RMS!B:D,3,FALSE)</f>
        <v>1260474.7811666699</v>
      </c>
      <c r="J18" s="21">
        <f>VLOOKUP(B18,RMS!B:E,4,FALSE)</f>
        <v>1084336.3907999999</v>
      </c>
      <c r="K18" s="22">
        <f t="shared" si="1"/>
        <v>-2.5666698347777128E-3</v>
      </c>
      <c r="L18" s="22">
        <f t="shared" si="2"/>
        <v>5.0000008195638657E-4</v>
      </c>
    </row>
    <row r="19" spans="1:12">
      <c r="A19" s="59"/>
      <c r="B19" s="12">
        <v>29</v>
      </c>
      <c r="C19" s="56" t="s">
        <v>21</v>
      </c>
      <c r="D19" s="56"/>
      <c r="E19" s="15">
        <f>VLOOKUP(C19,RA!B22:D54,3,0)</f>
        <v>2695998.5658999998</v>
      </c>
      <c r="F19" s="25">
        <f>VLOOKUP(C19,RA!B23:I58,8,0)</f>
        <v>143088.51990000001</v>
      </c>
      <c r="G19" s="16">
        <f t="shared" si="0"/>
        <v>2552910.0459999996</v>
      </c>
      <c r="H19" s="27">
        <f>RA!J23</f>
        <v>5.30744050497049</v>
      </c>
      <c r="I19" s="20">
        <f>VLOOKUP(B19,RMS!B:D,3,FALSE)</f>
        <v>2695999.5521581201</v>
      </c>
      <c r="J19" s="21">
        <f>VLOOKUP(B19,RMS!B:E,4,FALSE)</f>
        <v>2552910.0887811999</v>
      </c>
      <c r="K19" s="22">
        <f t="shared" si="1"/>
        <v>-0.98625812027603388</v>
      </c>
      <c r="L19" s="22">
        <f t="shared" si="2"/>
        <v>-4.2781200259923935E-2</v>
      </c>
    </row>
    <row r="20" spans="1:12">
      <c r="A20" s="59"/>
      <c r="B20" s="12">
        <v>31</v>
      </c>
      <c r="C20" s="56" t="s">
        <v>22</v>
      </c>
      <c r="D20" s="56"/>
      <c r="E20" s="15">
        <f>VLOOKUP(C20,RA!B24:D55,3,0)</f>
        <v>281621.9302</v>
      </c>
      <c r="F20" s="25">
        <f>VLOOKUP(C20,RA!B24:I59,8,0)</f>
        <v>35075.191200000001</v>
      </c>
      <c r="G20" s="16">
        <f t="shared" si="0"/>
        <v>246546.739</v>
      </c>
      <c r="H20" s="27">
        <f>RA!J24</f>
        <v>12.4547087562004</v>
      </c>
      <c r="I20" s="20">
        <f>VLOOKUP(B20,RMS!B:D,3,FALSE)</f>
        <v>281621.93408371502</v>
      </c>
      <c r="J20" s="21">
        <f>VLOOKUP(B20,RMS!B:E,4,FALSE)</f>
        <v>246546.738580581</v>
      </c>
      <c r="K20" s="22">
        <f t="shared" si="1"/>
        <v>-3.8837150204926729E-3</v>
      </c>
      <c r="L20" s="22">
        <f t="shared" si="2"/>
        <v>4.1941899689845741E-4</v>
      </c>
    </row>
    <row r="21" spans="1:12">
      <c r="A21" s="59"/>
      <c r="B21" s="12">
        <v>32</v>
      </c>
      <c r="C21" s="56" t="s">
        <v>23</v>
      </c>
      <c r="D21" s="56"/>
      <c r="E21" s="15">
        <f>VLOOKUP(C21,RA!B24:D56,3,0)</f>
        <v>261001.28460000001</v>
      </c>
      <c r="F21" s="25">
        <f>VLOOKUP(C21,RA!B25:I60,8,0)</f>
        <v>25149.164000000001</v>
      </c>
      <c r="G21" s="16">
        <f t="shared" si="0"/>
        <v>235852.12060000002</v>
      </c>
      <c r="H21" s="27">
        <f>RA!J25</f>
        <v>9.6356475940501891</v>
      </c>
      <c r="I21" s="20">
        <f>VLOOKUP(B21,RMS!B:D,3,FALSE)</f>
        <v>261001.281682581</v>
      </c>
      <c r="J21" s="21">
        <f>VLOOKUP(B21,RMS!B:E,4,FALSE)</f>
        <v>235852.11424564899</v>
      </c>
      <c r="K21" s="22">
        <f t="shared" si="1"/>
        <v>2.9174190131016076E-3</v>
      </c>
      <c r="L21" s="22">
        <f t="shared" si="2"/>
        <v>6.3543510332237929E-3</v>
      </c>
    </row>
    <row r="22" spans="1:12">
      <c r="A22" s="59"/>
      <c r="B22" s="12">
        <v>33</v>
      </c>
      <c r="C22" s="56" t="s">
        <v>24</v>
      </c>
      <c r="D22" s="56"/>
      <c r="E22" s="15">
        <f>VLOOKUP(C22,RA!B26:D57,3,0)</f>
        <v>533682.85660000006</v>
      </c>
      <c r="F22" s="25">
        <f>VLOOKUP(C22,RA!B26:I61,8,0)</f>
        <v>121139.0059</v>
      </c>
      <c r="G22" s="16">
        <f t="shared" si="0"/>
        <v>412543.85070000007</v>
      </c>
      <c r="H22" s="27">
        <f>RA!J26</f>
        <v>22.698687882117</v>
      </c>
      <c r="I22" s="20">
        <f>VLOOKUP(B22,RMS!B:D,3,FALSE)</f>
        <v>533682.82109475101</v>
      </c>
      <c r="J22" s="21">
        <f>VLOOKUP(B22,RMS!B:E,4,FALSE)</f>
        <v>412543.89107483497</v>
      </c>
      <c r="K22" s="22">
        <f t="shared" si="1"/>
        <v>3.550524904858321E-2</v>
      </c>
      <c r="L22" s="22">
        <f t="shared" si="2"/>
        <v>-4.037483490537852E-2</v>
      </c>
    </row>
    <row r="23" spans="1:12">
      <c r="A23" s="59"/>
      <c r="B23" s="12">
        <v>34</v>
      </c>
      <c r="C23" s="56" t="s">
        <v>25</v>
      </c>
      <c r="D23" s="56"/>
      <c r="E23" s="15">
        <f>VLOOKUP(C23,RA!B26:D58,3,0)</f>
        <v>315630.0711</v>
      </c>
      <c r="F23" s="25">
        <f>VLOOKUP(C23,RA!B27:I62,8,0)</f>
        <v>100397.3078</v>
      </c>
      <c r="G23" s="16">
        <f t="shared" si="0"/>
        <v>215232.76329999999</v>
      </c>
      <c r="H23" s="27">
        <f>RA!J27</f>
        <v>31.808536952802399</v>
      </c>
      <c r="I23" s="20">
        <f>VLOOKUP(B23,RMS!B:D,3,FALSE)</f>
        <v>315630.09104963299</v>
      </c>
      <c r="J23" s="21">
        <f>VLOOKUP(B23,RMS!B:E,4,FALSE)</f>
        <v>215232.780088917</v>
      </c>
      <c r="K23" s="22">
        <f t="shared" si="1"/>
        <v>-1.9949632987845689E-2</v>
      </c>
      <c r="L23" s="22">
        <f t="shared" si="2"/>
        <v>-1.6788917011581361E-2</v>
      </c>
    </row>
    <row r="24" spans="1:12">
      <c r="A24" s="59"/>
      <c r="B24" s="12">
        <v>35</v>
      </c>
      <c r="C24" s="56" t="s">
        <v>26</v>
      </c>
      <c r="D24" s="56"/>
      <c r="E24" s="15">
        <f>VLOOKUP(C24,RA!B28:D59,3,0)</f>
        <v>825887.20299999998</v>
      </c>
      <c r="F24" s="25">
        <f>VLOOKUP(C24,RA!B28:I63,8,0)</f>
        <v>89254.645499999999</v>
      </c>
      <c r="G24" s="16">
        <f t="shared" si="0"/>
        <v>736632.5575</v>
      </c>
      <c r="H24" s="27">
        <f>RA!J28</f>
        <v>10.8071229552639</v>
      </c>
      <c r="I24" s="20">
        <f>VLOOKUP(B24,RMS!B:D,3,FALSE)</f>
        <v>825887.20289823005</v>
      </c>
      <c r="J24" s="21">
        <f>VLOOKUP(B24,RMS!B:E,4,FALSE)</f>
        <v>736632.54791253502</v>
      </c>
      <c r="K24" s="22">
        <f t="shared" si="1"/>
        <v>1.0176992509514093E-4</v>
      </c>
      <c r="L24" s="22">
        <f t="shared" si="2"/>
        <v>9.58746497053653E-3</v>
      </c>
    </row>
    <row r="25" spans="1:12">
      <c r="A25" s="59"/>
      <c r="B25" s="12">
        <v>36</v>
      </c>
      <c r="C25" s="56" t="s">
        <v>27</v>
      </c>
      <c r="D25" s="56"/>
      <c r="E25" s="15">
        <f>VLOOKUP(C25,RA!B28:D60,3,0)</f>
        <v>665572.92500000005</v>
      </c>
      <c r="F25" s="25">
        <f>VLOOKUP(C25,RA!B29:I64,8,0)</f>
        <v>116849.88920000001</v>
      </c>
      <c r="G25" s="16">
        <f t="shared" si="0"/>
        <v>548723.03580000007</v>
      </c>
      <c r="H25" s="27">
        <f>RA!J29</f>
        <v>17.556286442992</v>
      </c>
      <c r="I25" s="20">
        <f>VLOOKUP(B25,RMS!B:D,3,FALSE)</f>
        <v>665572.92559557501</v>
      </c>
      <c r="J25" s="21">
        <f>VLOOKUP(B25,RMS!B:E,4,FALSE)</f>
        <v>548723.01054260798</v>
      </c>
      <c r="K25" s="22">
        <f t="shared" si="1"/>
        <v>-5.9557496570050716E-4</v>
      </c>
      <c r="L25" s="22">
        <f t="shared" si="2"/>
        <v>2.5257392087951303E-2</v>
      </c>
    </row>
    <row r="26" spans="1:12">
      <c r="A26" s="59"/>
      <c r="B26" s="12">
        <v>37</v>
      </c>
      <c r="C26" s="56" t="s">
        <v>28</v>
      </c>
      <c r="D26" s="56"/>
      <c r="E26" s="15">
        <f>VLOOKUP(C26,RA!B30:D61,3,0)</f>
        <v>1223146.1301</v>
      </c>
      <c r="F26" s="25">
        <f>VLOOKUP(C26,RA!B30:I65,8,0)</f>
        <v>200245.81529999999</v>
      </c>
      <c r="G26" s="16">
        <f t="shared" si="0"/>
        <v>1022900.3147999999</v>
      </c>
      <c r="H26" s="27">
        <f>RA!J30</f>
        <v>16.371373000512101</v>
      </c>
      <c r="I26" s="20">
        <f>VLOOKUP(B26,RMS!B:D,3,FALSE)</f>
        <v>1223146.11277434</v>
      </c>
      <c r="J26" s="21">
        <f>VLOOKUP(B26,RMS!B:E,4,FALSE)</f>
        <v>1022900.28604361</v>
      </c>
      <c r="K26" s="22">
        <f t="shared" si="1"/>
        <v>1.7325659980997443E-2</v>
      </c>
      <c r="L26" s="22">
        <f t="shared" si="2"/>
        <v>2.8756389976479113E-2</v>
      </c>
    </row>
    <row r="27" spans="1:12">
      <c r="A27" s="59"/>
      <c r="B27" s="12">
        <v>38</v>
      </c>
      <c r="C27" s="56" t="s">
        <v>29</v>
      </c>
      <c r="D27" s="56"/>
      <c r="E27" s="15">
        <f>VLOOKUP(C27,RA!B30:D62,3,0)</f>
        <v>703494.38</v>
      </c>
      <c r="F27" s="25">
        <f>VLOOKUP(C27,RA!B31:I66,8,0)</f>
        <v>51780.985500000003</v>
      </c>
      <c r="G27" s="16">
        <f t="shared" si="0"/>
        <v>651713.39450000005</v>
      </c>
      <c r="H27" s="27">
        <f>RA!J31</f>
        <v>7.3605400372921199</v>
      </c>
      <c r="I27" s="20">
        <f>VLOOKUP(B27,RMS!B:D,3,FALSE)</f>
        <v>703494.39430265501</v>
      </c>
      <c r="J27" s="21">
        <f>VLOOKUP(B27,RMS!B:E,4,FALSE)</f>
        <v>651713.34631238901</v>
      </c>
      <c r="K27" s="22">
        <f t="shared" si="1"/>
        <v>-1.4302655006758869E-2</v>
      </c>
      <c r="L27" s="22">
        <f t="shared" si="2"/>
        <v>4.8187611042521894E-2</v>
      </c>
    </row>
    <row r="28" spans="1:12">
      <c r="A28" s="59"/>
      <c r="B28" s="12">
        <v>39</v>
      </c>
      <c r="C28" s="56" t="s">
        <v>30</v>
      </c>
      <c r="D28" s="56"/>
      <c r="E28" s="15">
        <f>VLOOKUP(C28,RA!B32:D63,3,0)</f>
        <v>160018.87700000001</v>
      </c>
      <c r="F28" s="25">
        <f>VLOOKUP(C28,RA!B32:I67,8,0)</f>
        <v>48049.269500000002</v>
      </c>
      <c r="G28" s="16">
        <f t="shared" si="0"/>
        <v>111969.60750000001</v>
      </c>
      <c r="H28" s="27">
        <f>RA!J32</f>
        <v>30.027250784918301</v>
      </c>
      <c r="I28" s="20">
        <f>VLOOKUP(B28,RMS!B:D,3,FALSE)</f>
        <v>160018.59297594699</v>
      </c>
      <c r="J28" s="21">
        <f>VLOOKUP(B28,RMS!B:E,4,FALSE)</f>
        <v>111969.583305423</v>
      </c>
      <c r="K28" s="22">
        <f t="shared" si="1"/>
        <v>0.28402405302040279</v>
      </c>
      <c r="L28" s="22">
        <f t="shared" si="2"/>
        <v>2.4194577010348439E-2</v>
      </c>
    </row>
    <row r="29" spans="1:12">
      <c r="A29" s="59"/>
      <c r="B29" s="12">
        <v>40</v>
      </c>
      <c r="C29" s="56" t="s">
        <v>31</v>
      </c>
      <c r="D29" s="56"/>
      <c r="E29" s="15">
        <f>VLOOKUP(C29,RA!B32:D64,3,0)</f>
        <v>96.154399999999995</v>
      </c>
      <c r="F29" s="25">
        <f>VLOOKUP(C29,RA!B33:I68,8,0)</f>
        <v>18.7225</v>
      </c>
      <c r="G29" s="16">
        <f t="shared" si="0"/>
        <v>77.431899999999999</v>
      </c>
      <c r="H29" s="27">
        <f>RA!J33</f>
        <v>19.471287845382001</v>
      </c>
      <c r="I29" s="20">
        <f>VLOOKUP(B29,RMS!B:D,3,FALSE)</f>
        <v>96.1541</v>
      </c>
      <c r="J29" s="21">
        <f>VLOOKUP(B29,RMS!B:E,4,FALSE)</f>
        <v>77.431899999999999</v>
      </c>
      <c r="K29" s="22">
        <f t="shared" si="1"/>
        <v>2.9999999999574811E-4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VLOOKUP(C31,RA!B34:D66,3,0)</f>
        <v>97560.3462</v>
      </c>
      <c r="F31" s="25">
        <f>VLOOKUP(C31,RA!B35:I70,8,0)</f>
        <v>13471.849200000001</v>
      </c>
      <c r="G31" s="16">
        <f t="shared" si="0"/>
        <v>84088.497000000003</v>
      </c>
      <c r="H31" s="27">
        <f>RA!J35</f>
        <v>13.8087345163603</v>
      </c>
      <c r="I31" s="20">
        <f>VLOOKUP(B31,RMS!B:D,3,FALSE)</f>
        <v>97560.346000000005</v>
      </c>
      <c r="J31" s="21">
        <f>VLOOKUP(B31,RMS!B:E,4,FALSE)</f>
        <v>84088.499200000006</v>
      </c>
      <c r="K31" s="22">
        <f t="shared" si="1"/>
        <v>1.9999999494757503E-4</v>
      </c>
      <c r="L31" s="22">
        <f t="shared" si="2"/>
        <v>-2.2000000026309863E-3</v>
      </c>
    </row>
    <row r="32" spans="1:12">
      <c r="A32" s="59"/>
      <c r="B32" s="12">
        <v>71</v>
      </c>
      <c r="C32" s="56" t="s">
        <v>37</v>
      </c>
      <c r="D32" s="5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VLOOKUP(C35,RA!B8:D70,3,0)</f>
        <v>563205.12789999996</v>
      </c>
      <c r="F35" s="25">
        <f>VLOOKUP(C35,RA!B8:I74,8,0)</f>
        <v>30765.434799999999</v>
      </c>
      <c r="G35" s="16">
        <f t="shared" si="0"/>
        <v>532439.69309999992</v>
      </c>
      <c r="H35" s="27">
        <f>RA!J39</f>
        <v>5.4625629767814496</v>
      </c>
      <c r="I35" s="20">
        <f>VLOOKUP(B35,RMS!B:D,3,FALSE)</f>
        <v>563205.12820512801</v>
      </c>
      <c r="J35" s="21">
        <f>VLOOKUP(B35,RMS!B:E,4,FALSE)</f>
        <v>532439.69230769202</v>
      </c>
      <c r="K35" s="22">
        <f t="shared" si="1"/>
        <v>-3.0512805096805096E-4</v>
      </c>
      <c r="L35" s="22">
        <f t="shared" si="2"/>
        <v>7.9230789560824633E-4</v>
      </c>
    </row>
    <row r="36" spans="1:12">
      <c r="A36" s="59"/>
      <c r="B36" s="12">
        <v>76</v>
      </c>
      <c r="C36" s="56" t="s">
        <v>34</v>
      </c>
      <c r="D36" s="56"/>
      <c r="E36" s="15">
        <f>VLOOKUP(C36,RA!B8:D71,3,0)</f>
        <v>425704.45110000001</v>
      </c>
      <c r="F36" s="25">
        <f>VLOOKUP(C36,RA!B8:I75,8,0)</f>
        <v>28795.3285</v>
      </c>
      <c r="G36" s="16">
        <f t="shared" si="0"/>
        <v>396909.1226</v>
      </c>
      <c r="H36" s="27">
        <f>RA!J40</f>
        <v>6.7641596007733202</v>
      </c>
      <c r="I36" s="20">
        <f>VLOOKUP(B36,RMS!B:D,3,FALSE)</f>
        <v>425704.44373247901</v>
      </c>
      <c r="J36" s="21">
        <f>VLOOKUP(B36,RMS!B:E,4,FALSE)</f>
        <v>396909.12163760699</v>
      </c>
      <c r="K36" s="22">
        <f t="shared" si="1"/>
        <v>7.3675210005603731E-3</v>
      </c>
      <c r="L36" s="22">
        <f t="shared" si="2"/>
        <v>9.6239300910383463E-4</v>
      </c>
    </row>
    <row r="37" spans="1:12">
      <c r="A37" s="59"/>
      <c r="B37" s="12">
        <v>77</v>
      </c>
      <c r="C37" s="56" t="s">
        <v>40</v>
      </c>
      <c r="D37" s="5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VLOOKUP(C39,RA!B8:D74,3,0)</f>
        <v>36442.259899999997</v>
      </c>
      <c r="F39" s="25">
        <f>VLOOKUP(C39,RA!B8:I78,8,0)</f>
        <v>3924.5938999999998</v>
      </c>
      <c r="G39" s="16">
        <f t="shared" si="0"/>
        <v>32517.665999999997</v>
      </c>
      <c r="H39" s="27">
        <f>RA!J43</f>
        <v>10.7693483081712</v>
      </c>
      <c r="I39" s="20">
        <f>VLOOKUP(B39,RMS!B:D,3,FALSE)</f>
        <v>36442.259889569599</v>
      </c>
      <c r="J39" s="21">
        <f>VLOOKUP(B39,RMS!B:E,4,FALSE)</f>
        <v>32517.665910294199</v>
      </c>
      <c r="K39" s="22">
        <f t="shared" si="1"/>
        <v>1.0430398106109351E-5</v>
      </c>
      <c r="L39" s="22">
        <f t="shared" si="2"/>
        <v>8.9705798018258065E-5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35" t="s">
        <v>47</v>
      </c>
      <c r="W1" s="62"/>
    </row>
    <row r="2" spans="1:23" ht="12.7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35"/>
      <c r="W2" s="62"/>
    </row>
    <row r="3" spans="1:23" ht="23.25" thickBot="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36" t="s">
        <v>48</v>
      </c>
      <c r="W3" s="62"/>
    </row>
    <row r="4" spans="1:23" ht="12.75" thickTop="1" thickBo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W4" s="62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3" t="s">
        <v>4</v>
      </c>
      <c r="C6" s="64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5" t="s">
        <v>5</v>
      </c>
      <c r="B7" s="66"/>
      <c r="C7" s="67"/>
      <c r="D7" s="44">
        <v>17156075.901799999</v>
      </c>
      <c r="E7" s="44">
        <v>23582641</v>
      </c>
      <c r="F7" s="45">
        <v>72.748747274743394</v>
      </c>
      <c r="G7" s="44">
        <v>17850944.0781</v>
      </c>
      <c r="H7" s="45">
        <v>-3.8926130363742</v>
      </c>
      <c r="I7" s="44">
        <v>2212769.2230000002</v>
      </c>
      <c r="J7" s="45">
        <v>12.8978749899786</v>
      </c>
      <c r="K7" s="44">
        <v>2118744.6464999998</v>
      </c>
      <c r="L7" s="45">
        <v>11.869090156970101</v>
      </c>
      <c r="M7" s="45">
        <v>4.4377493368689E-2</v>
      </c>
      <c r="N7" s="44">
        <v>514495842.3779</v>
      </c>
      <c r="O7" s="44">
        <v>2129697900.3073001</v>
      </c>
      <c r="P7" s="44">
        <v>1001924</v>
      </c>
      <c r="Q7" s="44">
        <v>1048222</v>
      </c>
      <c r="R7" s="45">
        <v>-4.41681246911436</v>
      </c>
      <c r="S7" s="44">
        <v>17.123130997760299</v>
      </c>
      <c r="T7" s="44">
        <v>17.313559478621901</v>
      </c>
      <c r="U7" s="46">
        <v>-1.1121125037616599</v>
      </c>
    </row>
    <row r="8" spans="1:23" ht="12" thickBot="1">
      <c r="A8" s="68">
        <v>41728</v>
      </c>
      <c r="B8" s="71" t="s">
        <v>6</v>
      </c>
      <c r="C8" s="72"/>
      <c r="D8" s="47">
        <v>613490.55530000001</v>
      </c>
      <c r="E8" s="47">
        <v>753769</v>
      </c>
      <c r="F8" s="48">
        <v>81.389730182589105</v>
      </c>
      <c r="G8" s="47">
        <v>571329.41850000003</v>
      </c>
      <c r="H8" s="48">
        <v>7.3794794097409504</v>
      </c>
      <c r="I8" s="47">
        <v>160606.08410000001</v>
      </c>
      <c r="J8" s="48">
        <v>26.179063836029702</v>
      </c>
      <c r="K8" s="47">
        <v>113578.92969999999</v>
      </c>
      <c r="L8" s="48">
        <v>19.879762186620201</v>
      </c>
      <c r="M8" s="48">
        <v>0.41404822641148797</v>
      </c>
      <c r="N8" s="47">
        <v>21152081.618999999</v>
      </c>
      <c r="O8" s="47">
        <v>88458148.996600002</v>
      </c>
      <c r="P8" s="47">
        <v>26965</v>
      </c>
      <c r="Q8" s="47">
        <v>28028</v>
      </c>
      <c r="R8" s="48">
        <v>-3.7926359354930801</v>
      </c>
      <c r="S8" s="47">
        <v>22.751364928611199</v>
      </c>
      <c r="T8" s="47">
        <v>21.877963811188799</v>
      </c>
      <c r="U8" s="49">
        <v>3.8388954691857</v>
      </c>
    </row>
    <row r="9" spans="1:23" ht="12" thickBot="1">
      <c r="A9" s="69"/>
      <c r="B9" s="71" t="s">
        <v>7</v>
      </c>
      <c r="C9" s="72"/>
      <c r="D9" s="47">
        <v>120682.6876</v>
      </c>
      <c r="E9" s="47">
        <v>169150</v>
      </c>
      <c r="F9" s="48">
        <v>71.346548980195095</v>
      </c>
      <c r="G9" s="47">
        <v>144959.59</v>
      </c>
      <c r="H9" s="48">
        <v>-16.747358625945299</v>
      </c>
      <c r="I9" s="47">
        <v>29055.004199999999</v>
      </c>
      <c r="J9" s="48">
        <v>24.0755362494927</v>
      </c>
      <c r="K9" s="47">
        <v>35161.608899999999</v>
      </c>
      <c r="L9" s="48">
        <v>24.256145385069001</v>
      </c>
      <c r="M9" s="48">
        <v>-0.17367250507129101</v>
      </c>
      <c r="N9" s="47">
        <v>3522827.0918999999</v>
      </c>
      <c r="O9" s="47">
        <v>14783972.1697</v>
      </c>
      <c r="P9" s="47">
        <v>7206</v>
      </c>
      <c r="Q9" s="47">
        <v>7551</v>
      </c>
      <c r="R9" s="48">
        <v>-4.5689312673818003</v>
      </c>
      <c r="S9" s="47">
        <v>16.7475281154593</v>
      </c>
      <c r="T9" s="47">
        <v>17.208684796715701</v>
      </c>
      <c r="U9" s="49">
        <v>-2.7535805766502399</v>
      </c>
    </row>
    <row r="10" spans="1:23" ht="12" thickBot="1">
      <c r="A10" s="69"/>
      <c r="B10" s="71" t="s">
        <v>8</v>
      </c>
      <c r="C10" s="72"/>
      <c r="D10" s="47">
        <v>175737.9173</v>
      </c>
      <c r="E10" s="47">
        <v>222694</v>
      </c>
      <c r="F10" s="48">
        <v>78.914527243661695</v>
      </c>
      <c r="G10" s="47">
        <v>184504.06649999999</v>
      </c>
      <c r="H10" s="48">
        <v>-4.7511956599612297</v>
      </c>
      <c r="I10" s="47">
        <v>50115.899400000002</v>
      </c>
      <c r="J10" s="48">
        <v>28.5174082918303</v>
      </c>
      <c r="K10" s="47">
        <v>42807.131600000001</v>
      </c>
      <c r="L10" s="48">
        <v>23.201185974944401</v>
      </c>
      <c r="M10" s="48">
        <v>0.17073715352607299</v>
      </c>
      <c r="N10" s="47">
        <v>4435309.2542000003</v>
      </c>
      <c r="O10" s="47">
        <v>20859810.085700002</v>
      </c>
      <c r="P10" s="47">
        <v>102015</v>
      </c>
      <c r="Q10" s="47">
        <v>106402</v>
      </c>
      <c r="R10" s="48">
        <v>-4.1230427999473704</v>
      </c>
      <c r="S10" s="47">
        <v>1.72266742439837</v>
      </c>
      <c r="T10" s="47">
        <v>1.8226781865002499</v>
      </c>
      <c r="U10" s="49">
        <v>-5.8055757417487799</v>
      </c>
    </row>
    <row r="11" spans="1:23" ht="12" thickBot="1">
      <c r="A11" s="69"/>
      <c r="B11" s="71" t="s">
        <v>9</v>
      </c>
      <c r="C11" s="72"/>
      <c r="D11" s="47">
        <v>52527.914199999999</v>
      </c>
      <c r="E11" s="47">
        <v>56453</v>
      </c>
      <c r="F11" s="48">
        <v>93.047161709740905</v>
      </c>
      <c r="G11" s="47">
        <v>47457.9571</v>
      </c>
      <c r="H11" s="48">
        <v>10.6830496081341</v>
      </c>
      <c r="I11" s="47">
        <v>13766.381299999999</v>
      </c>
      <c r="J11" s="48">
        <v>26.2077440341235</v>
      </c>
      <c r="K11" s="47">
        <v>11300.5609</v>
      </c>
      <c r="L11" s="48">
        <v>23.8117306149278</v>
      </c>
      <c r="M11" s="48">
        <v>0.218203363693213</v>
      </c>
      <c r="N11" s="47">
        <v>1987608.7616000001</v>
      </c>
      <c r="O11" s="47">
        <v>9197955.8542999998</v>
      </c>
      <c r="P11" s="47">
        <v>3165</v>
      </c>
      <c r="Q11" s="47">
        <v>3129</v>
      </c>
      <c r="R11" s="48">
        <v>1.15052732502396</v>
      </c>
      <c r="S11" s="47">
        <v>16.596497377567101</v>
      </c>
      <c r="T11" s="47">
        <v>17.0677682965804</v>
      </c>
      <c r="U11" s="49">
        <v>-2.8395805951817201</v>
      </c>
    </row>
    <row r="12" spans="1:23" ht="12" thickBot="1">
      <c r="A12" s="69"/>
      <c r="B12" s="71" t="s">
        <v>10</v>
      </c>
      <c r="C12" s="72"/>
      <c r="D12" s="47">
        <v>103843.4231</v>
      </c>
      <c r="E12" s="47">
        <v>156815</v>
      </c>
      <c r="F12" s="48">
        <v>66.220338041641398</v>
      </c>
      <c r="G12" s="47">
        <v>123044.2809</v>
      </c>
      <c r="H12" s="48">
        <v>-15.6048356409225</v>
      </c>
      <c r="I12" s="47">
        <v>23215.586899999998</v>
      </c>
      <c r="J12" s="48">
        <v>22.3563382320743</v>
      </c>
      <c r="K12" s="47">
        <v>19263.882699999998</v>
      </c>
      <c r="L12" s="48">
        <v>15.656056956971501</v>
      </c>
      <c r="M12" s="48">
        <v>0.20513539568012401</v>
      </c>
      <c r="N12" s="47">
        <v>5476096.4962999998</v>
      </c>
      <c r="O12" s="47">
        <v>25006431.502500001</v>
      </c>
      <c r="P12" s="47">
        <v>896</v>
      </c>
      <c r="Q12" s="47">
        <v>1120</v>
      </c>
      <c r="R12" s="48">
        <v>-20</v>
      </c>
      <c r="S12" s="47">
        <v>115.896677566964</v>
      </c>
      <c r="T12" s="47">
        <v>116.191320178571</v>
      </c>
      <c r="U12" s="49">
        <v>-0.25422869558698302</v>
      </c>
    </row>
    <row r="13" spans="1:23" ht="12" thickBot="1">
      <c r="A13" s="69"/>
      <c r="B13" s="71" t="s">
        <v>11</v>
      </c>
      <c r="C13" s="72"/>
      <c r="D13" s="47">
        <v>287703.75770000002</v>
      </c>
      <c r="E13" s="47">
        <v>434009</v>
      </c>
      <c r="F13" s="48">
        <v>66.289813736581493</v>
      </c>
      <c r="G13" s="47">
        <v>248141.5785</v>
      </c>
      <c r="H13" s="48">
        <v>15.943389833800101</v>
      </c>
      <c r="I13" s="47">
        <v>81295.874899999995</v>
      </c>
      <c r="J13" s="48">
        <v>28.256799824203298</v>
      </c>
      <c r="K13" s="47">
        <v>63972.087399999997</v>
      </c>
      <c r="L13" s="48">
        <v>25.780478945409801</v>
      </c>
      <c r="M13" s="48">
        <v>0.27080228587319799</v>
      </c>
      <c r="N13" s="47">
        <v>12423726.5417</v>
      </c>
      <c r="O13" s="47">
        <v>43503012.660499997</v>
      </c>
      <c r="P13" s="47">
        <v>12060</v>
      </c>
      <c r="Q13" s="47">
        <v>13698</v>
      </c>
      <c r="R13" s="48">
        <v>-11.957950065703001</v>
      </c>
      <c r="S13" s="47">
        <v>23.856032976782799</v>
      </c>
      <c r="T13" s="47">
        <v>24.489877514965698</v>
      </c>
      <c r="U13" s="49">
        <v>-2.6569570003520999</v>
      </c>
    </row>
    <row r="14" spans="1:23" ht="12" thickBot="1">
      <c r="A14" s="69"/>
      <c r="B14" s="71" t="s">
        <v>12</v>
      </c>
      <c r="C14" s="72"/>
      <c r="D14" s="47">
        <v>200472.41949999999</v>
      </c>
      <c r="E14" s="47">
        <v>150203</v>
      </c>
      <c r="F14" s="48">
        <v>133.467653442341</v>
      </c>
      <c r="G14" s="47">
        <v>180063.4296</v>
      </c>
      <c r="H14" s="48">
        <v>11.334333654167001</v>
      </c>
      <c r="I14" s="47">
        <v>43738.383699999998</v>
      </c>
      <c r="J14" s="48">
        <v>21.8176564183184</v>
      </c>
      <c r="K14" s="47">
        <v>35799.953000000001</v>
      </c>
      <c r="L14" s="48">
        <v>19.881856676576401</v>
      </c>
      <c r="M14" s="48">
        <v>0.22174416541831801</v>
      </c>
      <c r="N14" s="47">
        <v>4309556.9090999998</v>
      </c>
      <c r="O14" s="47">
        <v>18502295.215399999</v>
      </c>
      <c r="P14" s="47">
        <v>4124</v>
      </c>
      <c r="Q14" s="47">
        <v>2895</v>
      </c>
      <c r="R14" s="48">
        <v>42.452504317789298</v>
      </c>
      <c r="S14" s="47">
        <v>48.6111589476237</v>
      </c>
      <c r="T14" s="47">
        <v>69.225414542314297</v>
      </c>
      <c r="U14" s="49">
        <v>-42.406426921237497</v>
      </c>
    </row>
    <row r="15" spans="1:23" ht="12" thickBot="1">
      <c r="A15" s="69"/>
      <c r="B15" s="71" t="s">
        <v>13</v>
      </c>
      <c r="C15" s="72"/>
      <c r="D15" s="47">
        <v>141135.6097</v>
      </c>
      <c r="E15" s="47">
        <v>99479</v>
      </c>
      <c r="F15" s="48">
        <v>141.874777289679</v>
      </c>
      <c r="G15" s="47">
        <v>108125.41130000001</v>
      </c>
      <c r="H15" s="48">
        <v>30.529547127836</v>
      </c>
      <c r="I15" s="47">
        <v>28376.714800000002</v>
      </c>
      <c r="J15" s="48">
        <v>20.105992286651102</v>
      </c>
      <c r="K15" s="47">
        <v>22863.03</v>
      </c>
      <c r="L15" s="48">
        <v>21.144918410127701</v>
      </c>
      <c r="M15" s="48">
        <v>0.241161595816478</v>
      </c>
      <c r="N15" s="47">
        <v>3668858.5211999998</v>
      </c>
      <c r="O15" s="47">
        <v>13529787.9048</v>
      </c>
      <c r="P15" s="47">
        <v>4973</v>
      </c>
      <c r="Q15" s="47">
        <v>6279</v>
      </c>
      <c r="R15" s="48">
        <v>-20.7994903647078</v>
      </c>
      <c r="S15" s="47">
        <v>28.380375970239299</v>
      </c>
      <c r="T15" s="47">
        <v>27.169197133301498</v>
      </c>
      <c r="U15" s="49">
        <v>4.2676631141458303</v>
      </c>
    </row>
    <row r="16" spans="1:23" ht="12" thickBot="1">
      <c r="A16" s="69"/>
      <c r="B16" s="71" t="s">
        <v>14</v>
      </c>
      <c r="C16" s="72"/>
      <c r="D16" s="47">
        <v>989114.62190000003</v>
      </c>
      <c r="E16" s="47">
        <v>1180370</v>
      </c>
      <c r="F16" s="48">
        <v>83.7969977125816</v>
      </c>
      <c r="G16" s="47">
        <v>848266.51760000002</v>
      </c>
      <c r="H16" s="48">
        <v>16.6042277253264</v>
      </c>
      <c r="I16" s="47">
        <v>24566.256700000002</v>
      </c>
      <c r="J16" s="48">
        <v>2.4836612619081899</v>
      </c>
      <c r="K16" s="47">
        <v>52049.5481</v>
      </c>
      <c r="L16" s="48">
        <v>6.1359899300592202</v>
      </c>
      <c r="M16" s="48">
        <v>-0.52802171014429999</v>
      </c>
      <c r="N16" s="47">
        <v>23861676.317299999</v>
      </c>
      <c r="O16" s="47">
        <v>103889077.2712</v>
      </c>
      <c r="P16" s="47">
        <v>53431</v>
      </c>
      <c r="Q16" s="47">
        <v>65089</v>
      </c>
      <c r="R16" s="48">
        <v>-17.910860514065401</v>
      </c>
      <c r="S16" s="47">
        <v>18.511999062342099</v>
      </c>
      <c r="T16" s="47">
        <v>15.1051634561908</v>
      </c>
      <c r="U16" s="49">
        <v>18.403391198747801</v>
      </c>
    </row>
    <row r="17" spans="1:21" ht="12" thickBot="1">
      <c r="A17" s="69"/>
      <c r="B17" s="71" t="s">
        <v>15</v>
      </c>
      <c r="C17" s="72"/>
      <c r="D17" s="47">
        <v>500560.30060000002</v>
      </c>
      <c r="E17" s="47">
        <v>528493</v>
      </c>
      <c r="F17" s="48">
        <v>94.714651017137399</v>
      </c>
      <c r="G17" s="47">
        <v>802506.5416</v>
      </c>
      <c r="H17" s="48">
        <v>-37.625393108695903</v>
      </c>
      <c r="I17" s="47">
        <v>58397.828200000004</v>
      </c>
      <c r="J17" s="48">
        <v>11.666492154891399</v>
      </c>
      <c r="K17" s="47">
        <v>49282.089</v>
      </c>
      <c r="L17" s="48">
        <v>6.1410202216848804</v>
      </c>
      <c r="M17" s="48">
        <v>0.18497063304276701</v>
      </c>
      <c r="N17" s="47">
        <v>19493530.2652</v>
      </c>
      <c r="O17" s="47">
        <v>123650191.7572</v>
      </c>
      <c r="P17" s="47">
        <v>13373</v>
      </c>
      <c r="Q17" s="47">
        <v>14768</v>
      </c>
      <c r="R17" s="48">
        <v>-9.4460996749729205</v>
      </c>
      <c r="S17" s="47">
        <v>37.430666312719701</v>
      </c>
      <c r="T17" s="47">
        <v>42.394263874593697</v>
      </c>
      <c r="U17" s="49">
        <v>-13.2607779952539</v>
      </c>
    </row>
    <row r="18" spans="1:21" ht="12" thickBot="1">
      <c r="A18" s="69"/>
      <c r="B18" s="71" t="s">
        <v>16</v>
      </c>
      <c r="C18" s="72"/>
      <c r="D18" s="47">
        <v>2150695.9737999998</v>
      </c>
      <c r="E18" s="47">
        <v>2589688</v>
      </c>
      <c r="F18" s="48">
        <v>83.048458879988601</v>
      </c>
      <c r="G18" s="47">
        <v>2150221.9725000001</v>
      </c>
      <c r="H18" s="48">
        <v>2.2044296173228999E-2</v>
      </c>
      <c r="I18" s="47">
        <v>310306.95329999999</v>
      </c>
      <c r="J18" s="48">
        <v>14.4282110107701</v>
      </c>
      <c r="K18" s="47">
        <v>343451.5135</v>
      </c>
      <c r="L18" s="48">
        <v>15.972839915717101</v>
      </c>
      <c r="M18" s="48">
        <v>-9.6504335829633997E-2</v>
      </c>
      <c r="N18" s="47">
        <v>57630086.896799996</v>
      </c>
      <c r="O18" s="47">
        <v>299444167.05140001</v>
      </c>
      <c r="P18" s="47">
        <v>105654</v>
      </c>
      <c r="Q18" s="47">
        <v>107467</v>
      </c>
      <c r="R18" s="48">
        <v>-1.6870295067323</v>
      </c>
      <c r="S18" s="47">
        <v>20.356029812406501</v>
      </c>
      <c r="T18" s="47">
        <v>21.277264399303998</v>
      </c>
      <c r="U18" s="49">
        <v>-4.5256103247400903</v>
      </c>
    </row>
    <row r="19" spans="1:21" ht="12" thickBot="1">
      <c r="A19" s="69"/>
      <c r="B19" s="71" t="s">
        <v>17</v>
      </c>
      <c r="C19" s="72"/>
      <c r="D19" s="47">
        <v>629358.17760000005</v>
      </c>
      <c r="E19" s="47">
        <v>1063160</v>
      </c>
      <c r="F19" s="48">
        <v>59.196939087249298</v>
      </c>
      <c r="G19" s="47">
        <v>882880.63130000001</v>
      </c>
      <c r="H19" s="48">
        <v>-28.715371558972802</v>
      </c>
      <c r="I19" s="47">
        <v>80619.553599999999</v>
      </c>
      <c r="J19" s="48">
        <v>12.8098047295477</v>
      </c>
      <c r="K19" s="47">
        <v>60299.135300000002</v>
      </c>
      <c r="L19" s="48">
        <v>6.8298174364990203</v>
      </c>
      <c r="M19" s="48">
        <v>0.33699352733504301</v>
      </c>
      <c r="N19" s="47">
        <v>21556763.1829</v>
      </c>
      <c r="O19" s="47">
        <v>90880413.074100003</v>
      </c>
      <c r="P19" s="47">
        <v>15632</v>
      </c>
      <c r="Q19" s="47">
        <v>15518</v>
      </c>
      <c r="R19" s="48">
        <v>0.73463075138549006</v>
      </c>
      <c r="S19" s="47">
        <v>40.260886489252798</v>
      </c>
      <c r="T19" s="47">
        <v>43.212161631653601</v>
      </c>
      <c r="U19" s="49">
        <v>-7.3303779418482602</v>
      </c>
    </row>
    <row r="20" spans="1:21" ht="12" thickBot="1">
      <c r="A20" s="69"/>
      <c r="B20" s="71" t="s">
        <v>18</v>
      </c>
      <c r="C20" s="72"/>
      <c r="D20" s="47">
        <v>756073.1433</v>
      </c>
      <c r="E20" s="47">
        <v>1141030</v>
      </c>
      <c r="F20" s="48">
        <v>66.262336949948704</v>
      </c>
      <c r="G20" s="47">
        <v>850333.87580000004</v>
      </c>
      <c r="H20" s="48">
        <v>-11.0851437514845</v>
      </c>
      <c r="I20" s="47">
        <v>74199.048899999994</v>
      </c>
      <c r="J20" s="48">
        <v>9.8137395247431503</v>
      </c>
      <c r="K20" s="47">
        <v>56616.138400000003</v>
      </c>
      <c r="L20" s="48">
        <v>6.6581068932171101</v>
      </c>
      <c r="M20" s="48">
        <v>0.31056357775188698</v>
      </c>
      <c r="N20" s="47">
        <v>26342781.761700001</v>
      </c>
      <c r="O20" s="47">
        <v>124267881.2956</v>
      </c>
      <c r="P20" s="47">
        <v>36586</v>
      </c>
      <c r="Q20" s="47">
        <v>37579</v>
      </c>
      <c r="R20" s="48">
        <v>-2.6424332739029799</v>
      </c>
      <c r="S20" s="47">
        <v>20.665641045755201</v>
      </c>
      <c r="T20" s="47">
        <v>22.021108353069501</v>
      </c>
      <c r="U20" s="49">
        <v>-6.5590382815283697</v>
      </c>
    </row>
    <row r="21" spans="1:21" ht="12" thickBot="1">
      <c r="A21" s="69"/>
      <c r="B21" s="71" t="s">
        <v>19</v>
      </c>
      <c r="C21" s="72"/>
      <c r="D21" s="47">
        <v>385142.05859999999</v>
      </c>
      <c r="E21" s="47">
        <v>503229</v>
      </c>
      <c r="F21" s="48">
        <v>76.534154152483296</v>
      </c>
      <c r="G21" s="47">
        <v>394993.64120000001</v>
      </c>
      <c r="H21" s="48">
        <v>-2.4941116950821201</v>
      </c>
      <c r="I21" s="47">
        <v>50365.542999999998</v>
      </c>
      <c r="J21" s="48">
        <v>13.0771339757283</v>
      </c>
      <c r="K21" s="47">
        <v>55709.145499999999</v>
      </c>
      <c r="L21" s="48">
        <v>14.103808185558201</v>
      </c>
      <c r="M21" s="48">
        <v>-9.5919663675330002E-2</v>
      </c>
      <c r="N21" s="47">
        <v>12653380.8397</v>
      </c>
      <c r="O21" s="47">
        <v>52928720.392899998</v>
      </c>
      <c r="P21" s="47">
        <v>33170</v>
      </c>
      <c r="Q21" s="47">
        <v>32962</v>
      </c>
      <c r="R21" s="48">
        <v>0.63102967052970405</v>
      </c>
      <c r="S21" s="47">
        <v>11.611156424480001</v>
      </c>
      <c r="T21" s="47">
        <v>11.670376679206401</v>
      </c>
      <c r="U21" s="49">
        <v>-0.51002891151782304</v>
      </c>
    </row>
    <row r="22" spans="1:21" ht="12" thickBot="1">
      <c r="A22" s="69"/>
      <c r="B22" s="71" t="s">
        <v>20</v>
      </c>
      <c r="C22" s="72"/>
      <c r="D22" s="47">
        <v>1260474.7786000001</v>
      </c>
      <c r="E22" s="47">
        <v>1290442</v>
      </c>
      <c r="F22" s="48">
        <v>97.677755265250198</v>
      </c>
      <c r="G22" s="47">
        <v>1060413.3337999999</v>
      </c>
      <c r="H22" s="48">
        <v>18.866364503648601</v>
      </c>
      <c r="I22" s="47">
        <v>176138.3873</v>
      </c>
      <c r="J22" s="48">
        <v>13.973971577252501</v>
      </c>
      <c r="K22" s="47">
        <v>144271.89600000001</v>
      </c>
      <c r="L22" s="48">
        <v>13.605251028200501</v>
      </c>
      <c r="M22" s="48">
        <v>0.220878023950001</v>
      </c>
      <c r="N22" s="47">
        <v>33146139.120000001</v>
      </c>
      <c r="O22" s="47">
        <v>138695910.11739999</v>
      </c>
      <c r="P22" s="47">
        <v>77037</v>
      </c>
      <c r="Q22" s="47">
        <v>87200</v>
      </c>
      <c r="R22" s="48">
        <v>-11.654816513761499</v>
      </c>
      <c r="S22" s="47">
        <v>16.3619400885289</v>
      </c>
      <c r="T22" s="47">
        <v>16.163962462156</v>
      </c>
      <c r="U22" s="49">
        <v>1.20998870122819</v>
      </c>
    </row>
    <row r="23" spans="1:21" ht="12" thickBot="1">
      <c r="A23" s="69"/>
      <c r="B23" s="71" t="s">
        <v>21</v>
      </c>
      <c r="C23" s="72"/>
      <c r="D23" s="47">
        <v>2695998.5658999998</v>
      </c>
      <c r="E23" s="47">
        <v>3338180</v>
      </c>
      <c r="F23" s="48">
        <v>80.762528260908596</v>
      </c>
      <c r="G23" s="47">
        <v>2603832.2919000001</v>
      </c>
      <c r="H23" s="48">
        <v>3.5396394109832099</v>
      </c>
      <c r="I23" s="47">
        <v>143088.51990000001</v>
      </c>
      <c r="J23" s="48">
        <v>5.30744050497049</v>
      </c>
      <c r="K23" s="47">
        <v>234493.72829999999</v>
      </c>
      <c r="L23" s="48">
        <v>9.0057154997832605</v>
      </c>
      <c r="M23" s="48">
        <v>-0.38979809422903</v>
      </c>
      <c r="N23" s="47">
        <v>92942037.084700003</v>
      </c>
      <c r="O23" s="47">
        <v>281921365.7295</v>
      </c>
      <c r="P23" s="47">
        <v>88028</v>
      </c>
      <c r="Q23" s="47">
        <v>96138</v>
      </c>
      <c r="R23" s="48">
        <v>-8.4357902182279698</v>
      </c>
      <c r="S23" s="47">
        <v>30.626602511700799</v>
      </c>
      <c r="T23" s="47">
        <v>31.086834820778499</v>
      </c>
      <c r="U23" s="49">
        <v>-1.50272074384293</v>
      </c>
    </row>
    <row r="24" spans="1:21" ht="12" thickBot="1">
      <c r="A24" s="69"/>
      <c r="B24" s="71" t="s">
        <v>22</v>
      </c>
      <c r="C24" s="72"/>
      <c r="D24" s="47">
        <v>281621.9302</v>
      </c>
      <c r="E24" s="47">
        <v>351914</v>
      </c>
      <c r="F24" s="48">
        <v>80.025781923992795</v>
      </c>
      <c r="G24" s="47">
        <v>300785.70030000003</v>
      </c>
      <c r="H24" s="48">
        <v>-6.3712370903557503</v>
      </c>
      <c r="I24" s="47">
        <v>35075.191200000001</v>
      </c>
      <c r="J24" s="48">
        <v>12.4547087562004</v>
      </c>
      <c r="K24" s="47">
        <v>43545.202299999997</v>
      </c>
      <c r="L24" s="48">
        <v>14.4771517584009</v>
      </c>
      <c r="M24" s="48">
        <v>-0.19451077621931301</v>
      </c>
      <c r="N24" s="47">
        <v>7844767.5662000002</v>
      </c>
      <c r="O24" s="47">
        <v>34438377.1307</v>
      </c>
      <c r="P24" s="47">
        <v>32356</v>
      </c>
      <c r="Q24" s="47">
        <v>31443</v>
      </c>
      <c r="R24" s="48">
        <v>2.9036669528989001</v>
      </c>
      <c r="S24" s="47">
        <v>8.7038549326245498</v>
      </c>
      <c r="T24" s="47">
        <v>8.8564309035397404</v>
      </c>
      <c r="U24" s="49">
        <v>-1.7529700586264201</v>
      </c>
    </row>
    <row r="25" spans="1:21" ht="12" thickBot="1">
      <c r="A25" s="69"/>
      <c r="B25" s="71" t="s">
        <v>23</v>
      </c>
      <c r="C25" s="72"/>
      <c r="D25" s="47">
        <v>261001.28460000001</v>
      </c>
      <c r="E25" s="47">
        <v>286045</v>
      </c>
      <c r="F25" s="48">
        <v>91.244833714974902</v>
      </c>
      <c r="G25" s="47">
        <v>213471.65</v>
      </c>
      <c r="H25" s="48">
        <v>22.2650804451083</v>
      </c>
      <c r="I25" s="47">
        <v>25149.164000000001</v>
      </c>
      <c r="J25" s="48">
        <v>9.6356475940501891</v>
      </c>
      <c r="K25" s="47">
        <v>22660.804899999999</v>
      </c>
      <c r="L25" s="48">
        <v>10.6153697223964</v>
      </c>
      <c r="M25" s="48">
        <v>0.10980894593024799</v>
      </c>
      <c r="N25" s="47">
        <v>6679868.7873</v>
      </c>
      <c r="O25" s="47">
        <v>36975101.862599999</v>
      </c>
      <c r="P25" s="47">
        <v>17792</v>
      </c>
      <c r="Q25" s="47">
        <v>18567</v>
      </c>
      <c r="R25" s="48">
        <v>-4.1740722787741698</v>
      </c>
      <c r="S25" s="47">
        <v>14.669586589478399</v>
      </c>
      <c r="T25" s="47">
        <v>13.4663394247859</v>
      </c>
      <c r="U25" s="49">
        <v>8.2023249759166497</v>
      </c>
    </row>
    <row r="26" spans="1:21" ht="12" thickBot="1">
      <c r="A26" s="69"/>
      <c r="B26" s="71" t="s">
        <v>24</v>
      </c>
      <c r="C26" s="72"/>
      <c r="D26" s="47">
        <v>533682.85660000006</v>
      </c>
      <c r="E26" s="47">
        <v>773635</v>
      </c>
      <c r="F26" s="48">
        <v>68.983804584849395</v>
      </c>
      <c r="G26" s="47">
        <v>561449.27229999995</v>
      </c>
      <c r="H26" s="48">
        <v>-4.9454896586211401</v>
      </c>
      <c r="I26" s="47">
        <v>121139.0059</v>
      </c>
      <c r="J26" s="48">
        <v>22.698687882117</v>
      </c>
      <c r="K26" s="47">
        <v>101616.1972</v>
      </c>
      <c r="L26" s="48">
        <v>18.098909770374298</v>
      </c>
      <c r="M26" s="48">
        <v>0.19212300044623201</v>
      </c>
      <c r="N26" s="47">
        <v>15824736.5285</v>
      </c>
      <c r="O26" s="47">
        <v>69012669.386999995</v>
      </c>
      <c r="P26" s="47">
        <v>41138</v>
      </c>
      <c r="Q26" s="47">
        <v>43235</v>
      </c>
      <c r="R26" s="48">
        <v>-4.8502370764427001</v>
      </c>
      <c r="S26" s="47">
        <v>12.9729898536633</v>
      </c>
      <c r="T26" s="47">
        <v>15.299606309702799</v>
      </c>
      <c r="U26" s="49">
        <v>-17.9343118454881</v>
      </c>
    </row>
    <row r="27" spans="1:21" ht="12" thickBot="1">
      <c r="A27" s="69"/>
      <c r="B27" s="71" t="s">
        <v>25</v>
      </c>
      <c r="C27" s="72"/>
      <c r="D27" s="47">
        <v>315630.0711</v>
      </c>
      <c r="E27" s="47">
        <v>374987</v>
      </c>
      <c r="F27" s="48">
        <v>84.170936885811997</v>
      </c>
      <c r="G27" s="47">
        <v>322169.48139999999</v>
      </c>
      <c r="H27" s="48">
        <v>-2.02980439723303</v>
      </c>
      <c r="I27" s="47">
        <v>100397.3078</v>
      </c>
      <c r="J27" s="48">
        <v>31.808536952802399</v>
      </c>
      <c r="K27" s="47">
        <v>90647.562300000005</v>
      </c>
      <c r="L27" s="48">
        <v>28.136607448380101</v>
      </c>
      <c r="M27" s="48">
        <v>0.107556620968284</v>
      </c>
      <c r="N27" s="47">
        <v>8513893.1049000006</v>
      </c>
      <c r="O27" s="47">
        <v>27235939.965100002</v>
      </c>
      <c r="P27" s="47">
        <v>43444</v>
      </c>
      <c r="Q27" s="47">
        <v>41371</v>
      </c>
      <c r="R27" s="48">
        <v>5.0107563268956499</v>
      </c>
      <c r="S27" s="47">
        <v>7.2652166260012896</v>
      </c>
      <c r="T27" s="47">
        <v>7.04358545357859</v>
      </c>
      <c r="U27" s="49">
        <v>3.0505789962202101</v>
      </c>
    </row>
    <row r="28" spans="1:21" ht="12" thickBot="1">
      <c r="A28" s="69"/>
      <c r="B28" s="71" t="s">
        <v>26</v>
      </c>
      <c r="C28" s="72"/>
      <c r="D28" s="47">
        <v>825887.20299999998</v>
      </c>
      <c r="E28" s="47">
        <v>1121381</v>
      </c>
      <c r="F28" s="48">
        <v>73.649116847886702</v>
      </c>
      <c r="G28" s="47">
        <v>870871.28370000003</v>
      </c>
      <c r="H28" s="48">
        <v>-5.1654109558969301</v>
      </c>
      <c r="I28" s="47">
        <v>89254.645499999999</v>
      </c>
      <c r="J28" s="48">
        <v>10.8071229552639</v>
      </c>
      <c r="K28" s="47">
        <v>89529.7595</v>
      </c>
      <c r="L28" s="48">
        <v>10.2804813036919</v>
      </c>
      <c r="M28" s="48">
        <v>-3.072877683761E-3</v>
      </c>
      <c r="N28" s="47">
        <v>23743262.522700001</v>
      </c>
      <c r="O28" s="47">
        <v>95180715.931799993</v>
      </c>
      <c r="P28" s="47">
        <v>47625</v>
      </c>
      <c r="Q28" s="47">
        <v>46805</v>
      </c>
      <c r="R28" s="48">
        <v>1.75194957803653</v>
      </c>
      <c r="S28" s="47">
        <v>17.341463580052501</v>
      </c>
      <c r="T28" s="47">
        <v>18.028084777267399</v>
      </c>
      <c r="U28" s="49">
        <v>-3.9594189616423101</v>
      </c>
    </row>
    <row r="29" spans="1:21" ht="12" thickBot="1">
      <c r="A29" s="69"/>
      <c r="B29" s="71" t="s">
        <v>27</v>
      </c>
      <c r="C29" s="72"/>
      <c r="D29" s="47">
        <v>665572.92500000005</v>
      </c>
      <c r="E29" s="47">
        <v>784475</v>
      </c>
      <c r="F29" s="48">
        <v>84.843102074635894</v>
      </c>
      <c r="G29" s="47">
        <v>668527.29819999996</v>
      </c>
      <c r="H29" s="48">
        <v>-0.44192259732018802</v>
      </c>
      <c r="I29" s="47">
        <v>116849.88920000001</v>
      </c>
      <c r="J29" s="48">
        <v>17.556286442992</v>
      </c>
      <c r="K29" s="47">
        <v>131903.94889999999</v>
      </c>
      <c r="L29" s="48">
        <v>19.730525478189101</v>
      </c>
      <c r="M29" s="48">
        <v>-0.114128953875467</v>
      </c>
      <c r="N29" s="47">
        <v>19382470.673700001</v>
      </c>
      <c r="O29" s="47">
        <v>64608937.220200002</v>
      </c>
      <c r="P29" s="47">
        <v>92523</v>
      </c>
      <c r="Q29" s="47">
        <v>91317</v>
      </c>
      <c r="R29" s="48">
        <v>1.32067413515555</v>
      </c>
      <c r="S29" s="47">
        <v>7.1935942954724803</v>
      </c>
      <c r="T29" s="47">
        <v>7.4005210267529602</v>
      </c>
      <c r="U29" s="49">
        <v>-2.8765415838187698</v>
      </c>
    </row>
    <row r="30" spans="1:21" ht="12" thickBot="1">
      <c r="A30" s="69"/>
      <c r="B30" s="71" t="s">
        <v>28</v>
      </c>
      <c r="C30" s="72"/>
      <c r="D30" s="47">
        <v>1223146.1301</v>
      </c>
      <c r="E30" s="47">
        <v>1553304</v>
      </c>
      <c r="F30" s="48">
        <v>78.744800122834903</v>
      </c>
      <c r="G30" s="47">
        <v>1280826.9584999999</v>
      </c>
      <c r="H30" s="48">
        <v>-4.5034052427777702</v>
      </c>
      <c r="I30" s="47">
        <v>200245.81529999999</v>
      </c>
      <c r="J30" s="48">
        <v>16.371373000512101</v>
      </c>
      <c r="K30" s="47">
        <v>170228.2617</v>
      </c>
      <c r="L30" s="48">
        <v>13.290496469512</v>
      </c>
      <c r="M30" s="48">
        <v>0.176337074115819</v>
      </c>
      <c r="N30" s="47">
        <v>32141544.566500001</v>
      </c>
      <c r="O30" s="47">
        <v>111401283.2564</v>
      </c>
      <c r="P30" s="47">
        <v>72885</v>
      </c>
      <c r="Q30" s="47">
        <v>79706</v>
      </c>
      <c r="R30" s="48">
        <v>-8.5576995458309302</v>
      </c>
      <c r="S30" s="47">
        <v>16.781863622144499</v>
      </c>
      <c r="T30" s="47">
        <v>17.057112912453299</v>
      </c>
      <c r="U30" s="49">
        <v>-1.6401592606532001</v>
      </c>
    </row>
    <row r="31" spans="1:21" ht="12" thickBot="1">
      <c r="A31" s="69"/>
      <c r="B31" s="71" t="s">
        <v>29</v>
      </c>
      <c r="C31" s="72"/>
      <c r="D31" s="47">
        <v>703494.38</v>
      </c>
      <c r="E31" s="47">
        <v>1371977</v>
      </c>
      <c r="F31" s="48">
        <v>51.275960165512998</v>
      </c>
      <c r="G31" s="47">
        <v>961744.10629999998</v>
      </c>
      <c r="H31" s="48">
        <v>-26.852228634239601</v>
      </c>
      <c r="I31" s="47">
        <v>51780.985500000003</v>
      </c>
      <c r="J31" s="48">
        <v>7.3605400372921199</v>
      </c>
      <c r="K31" s="47">
        <v>-789.85220000000004</v>
      </c>
      <c r="L31" s="48">
        <v>-8.2127064239436998E-2</v>
      </c>
      <c r="M31" s="48">
        <v>-66.557816386407495</v>
      </c>
      <c r="N31" s="47">
        <v>25768357.776299998</v>
      </c>
      <c r="O31" s="47">
        <v>108133181.0467</v>
      </c>
      <c r="P31" s="47">
        <v>28360</v>
      </c>
      <c r="Q31" s="47">
        <v>29081</v>
      </c>
      <c r="R31" s="48">
        <v>-2.4792820054331002</v>
      </c>
      <c r="S31" s="47">
        <v>24.805866713681201</v>
      </c>
      <c r="T31" s="47">
        <v>26.735419813623999</v>
      </c>
      <c r="U31" s="49">
        <v>-7.7786159307167502</v>
      </c>
    </row>
    <row r="32" spans="1:21" ht="12" thickBot="1">
      <c r="A32" s="69"/>
      <c r="B32" s="71" t="s">
        <v>30</v>
      </c>
      <c r="C32" s="72"/>
      <c r="D32" s="47">
        <v>160018.87700000001</v>
      </c>
      <c r="E32" s="47">
        <v>183779</v>
      </c>
      <c r="F32" s="48">
        <v>87.071361254550297</v>
      </c>
      <c r="G32" s="47">
        <v>159521.52650000001</v>
      </c>
      <c r="H32" s="48">
        <v>0.31177641720974197</v>
      </c>
      <c r="I32" s="47">
        <v>48049.269500000002</v>
      </c>
      <c r="J32" s="48">
        <v>30.027250784918301</v>
      </c>
      <c r="K32" s="47">
        <v>42868.4954</v>
      </c>
      <c r="L32" s="48">
        <v>26.873172756405399</v>
      </c>
      <c r="M32" s="48">
        <v>0.120852716001784</v>
      </c>
      <c r="N32" s="47">
        <v>4684504.5647</v>
      </c>
      <c r="O32" s="47">
        <v>16064322.7677</v>
      </c>
      <c r="P32" s="47">
        <v>31396</v>
      </c>
      <c r="Q32" s="47">
        <v>30410</v>
      </c>
      <c r="R32" s="48">
        <v>3.2423544886550402</v>
      </c>
      <c r="S32" s="47">
        <v>5.0967918524652802</v>
      </c>
      <c r="T32" s="47">
        <v>5.0853075106872696</v>
      </c>
      <c r="U32" s="49">
        <v>0.22532491242415401</v>
      </c>
    </row>
    <row r="33" spans="1:21" ht="12" thickBot="1">
      <c r="A33" s="69"/>
      <c r="B33" s="71" t="s">
        <v>31</v>
      </c>
      <c r="C33" s="72"/>
      <c r="D33" s="47">
        <v>96.154399999999995</v>
      </c>
      <c r="E33" s="50"/>
      <c r="F33" s="50"/>
      <c r="G33" s="47">
        <v>140.25659999999999</v>
      </c>
      <c r="H33" s="48">
        <v>-31.4439391800457</v>
      </c>
      <c r="I33" s="47">
        <v>18.7225</v>
      </c>
      <c r="J33" s="48">
        <v>19.471287845382001</v>
      </c>
      <c r="K33" s="47">
        <v>25.603999999999999</v>
      </c>
      <c r="L33" s="48">
        <v>18.255112415387199</v>
      </c>
      <c r="M33" s="48">
        <v>-0.26876659896891097</v>
      </c>
      <c r="N33" s="47">
        <v>883.71630000000005</v>
      </c>
      <c r="O33" s="47">
        <v>4063.6967</v>
      </c>
      <c r="P33" s="47">
        <v>17</v>
      </c>
      <c r="Q33" s="47">
        <v>12</v>
      </c>
      <c r="R33" s="48">
        <v>41.6666666666667</v>
      </c>
      <c r="S33" s="47">
        <v>5.65614117647059</v>
      </c>
      <c r="T33" s="47">
        <v>4.4872166666666704</v>
      </c>
      <c r="U33" s="49">
        <v>20.666466294487499</v>
      </c>
    </row>
    <row r="34" spans="1:21" ht="12" thickBot="1">
      <c r="A34" s="69"/>
      <c r="B34" s="71" t="s">
        <v>36</v>
      </c>
      <c r="C34" s="72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3</v>
      </c>
      <c r="P34" s="50"/>
      <c r="Q34" s="50"/>
      <c r="R34" s="50"/>
      <c r="S34" s="50"/>
      <c r="T34" s="50"/>
      <c r="U34" s="51"/>
    </row>
    <row r="35" spans="1:21" ht="12" thickBot="1">
      <c r="A35" s="69"/>
      <c r="B35" s="71" t="s">
        <v>32</v>
      </c>
      <c r="C35" s="72"/>
      <c r="D35" s="47">
        <v>97560.3462</v>
      </c>
      <c r="E35" s="47">
        <v>152293</v>
      </c>
      <c r="F35" s="48">
        <v>64.0609523746988</v>
      </c>
      <c r="G35" s="47">
        <v>100417.61659999999</v>
      </c>
      <c r="H35" s="48">
        <v>-2.8453875890935998</v>
      </c>
      <c r="I35" s="47">
        <v>13471.849200000001</v>
      </c>
      <c r="J35" s="48">
        <v>13.8087345163603</v>
      </c>
      <c r="K35" s="47">
        <v>13127.063200000001</v>
      </c>
      <c r="L35" s="48">
        <v>13.072470393606199</v>
      </c>
      <c r="M35" s="48">
        <v>2.6265280721738001E-2</v>
      </c>
      <c r="N35" s="47">
        <v>2890933.0180000002</v>
      </c>
      <c r="O35" s="47">
        <v>20103548.210999999</v>
      </c>
      <c r="P35" s="47">
        <v>7423</v>
      </c>
      <c r="Q35" s="47">
        <v>7862</v>
      </c>
      <c r="R35" s="48">
        <v>-5.5838209107097496</v>
      </c>
      <c r="S35" s="47">
        <v>13.142980762494901</v>
      </c>
      <c r="T35" s="47">
        <v>13.9238573263801</v>
      </c>
      <c r="U35" s="49">
        <v>-5.94139623268285</v>
      </c>
    </row>
    <row r="36" spans="1:21" ht="12" thickBot="1">
      <c r="A36" s="69"/>
      <c r="B36" s="71" t="s">
        <v>37</v>
      </c>
      <c r="C36" s="72"/>
      <c r="D36" s="50"/>
      <c r="E36" s="47">
        <v>794591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69"/>
      <c r="B37" s="71" t="s">
        <v>38</v>
      </c>
      <c r="C37" s="72"/>
      <c r="D37" s="50"/>
      <c r="E37" s="47">
        <v>551623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69"/>
      <c r="B38" s="71" t="s">
        <v>39</v>
      </c>
      <c r="C38" s="72"/>
      <c r="D38" s="50"/>
      <c r="E38" s="47">
        <v>347591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69"/>
      <c r="B39" s="71" t="s">
        <v>33</v>
      </c>
      <c r="C39" s="72"/>
      <c r="D39" s="47">
        <v>563205.12789999996</v>
      </c>
      <c r="E39" s="47">
        <v>555358</v>
      </c>
      <c r="F39" s="48">
        <v>101.412985479637</v>
      </c>
      <c r="G39" s="47">
        <v>754271.37269999995</v>
      </c>
      <c r="H39" s="48">
        <v>-25.331233786065201</v>
      </c>
      <c r="I39" s="47">
        <v>30765.434799999999</v>
      </c>
      <c r="J39" s="48">
        <v>5.4625629767814496</v>
      </c>
      <c r="K39" s="47">
        <v>30570.004300000001</v>
      </c>
      <c r="L39" s="48">
        <v>4.0529185391951401</v>
      </c>
      <c r="M39" s="48">
        <v>6.3928842823219997E-3</v>
      </c>
      <c r="N39" s="47">
        <v>8103484.0086000003</v>
      </c>
      <c r="O39" s="47">
        <v>31220428.143800002</v>
      </c>
      <c r="P39" s="47">
        <v>600</v>
      </c>
      <c r="Q39" s="47">
        <v>482</v>
      </c>
      <c r="R39" s="48">
        <v>24.481327800829899</v>
      </c>
      <c r="S39" s="47">
        <v>938.67521316666705</v>
      </c>
      <c r="T39" s="47">
        <v>605.828632157676</v>
      </c>
      <c r="U39" s="49">
        <v>35.459185066378403</v>
      </c>
    </row>
    <row r="40" spans="1:21" ht="12" thickBot="1">
      <c r="A40" s="69"/>
      <c r="B40" s="71" t="s">
        <v>34</v>
      </c>
      <c r="C40" s="72"/>
      <c r="D40" s="47">
        <v>425704.45110000001</v>
      </c>
      <c r="E40" s="47">
        <v>375531</v>
      </c>
      <c r="F40" s="48">
        <v>113.360668253753</v>
      </c>
      <c r="G40" s="47">
        <v>433866.41720000003</v>
      </c>
      <c r="H40" s="48">
        <v>-1.8812163782286</v>
      </c>
      <c r="I40" s="47">
        <v>28795.3285</v>
      </c>
      <c r="J40" s="48">
        <v>6.7641596007733202</v>
      </c>
      <c r="K40" s="47">
        <v>39574.342299999997</v>
      </c>
      <c r="L40" s="48">
        <v>9.1213195424059208</v>
      </c>
      <c r="M40" s="48">
        <v>-0.27237379507883802</v>
      </c>
      <c r="N40" s="47">
        <v>13379178.2127</v>
      </c>
      <c r="O40" s="47">
        <v>61367499.351400003</v>
      </c>
      <c r="P40" s="47">
        <v>2010</v>
      </c>
      <c r="Q40" s="47">
        <v>2068</v>
      </c>
      <c r="R40" s="48">
        <v>-2.8046421663443</v>
      </c>
      <c r="S40" s="47">
        <v>211.79325925373101</v>
      </c>
      <c r="T40" s="47">
        <v>208.21480154738899</v>
      </c>
      <c r="U40" s="49">
        <v>1.6895994324614101</v>
      </c>
    </row>
    <row r="41" spans="1:21" ht="12" thickBot="1">
      <c r="A41" s="69"/>
      <c r="B41" s="71" t="s">
        <v>40</v>
      </c>
      <c r="C41" s="72"/>
      <c r="D41" s="50"/>
      <c r="E41" s="47">
        <v>233269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69"/>
      <c r="B42" s="71" t="s">
        <v>41</v>
      </c>
      <c r="C42" s="72"/>
      <c r="D42" s="50"/>
      <c r="E42" s="47">
        <v>93724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0"/>
      <c r="B43" s="71" t="s">
        <v>35</v>
      </c>
      <c r="C43" s="72"/>
      <c r="D43" s="52">
        <v>36442.259899999997</v>
      </c>
      <c r="E43" s="53"/>
      <c r="F43" s="53"/>
      <c r="G43" s="52">
        <v>21806.599699999999</v>
      </c>
      <c r="H43" s="54">
        <v>67.115737443467594</v>
      </c>
      <c r="I43" s="52">
        <v>3924.5938999999998</v>
      </c>
      <c r="J43" s="54">
        <v>10.7693483081712</v>
      </c>
      <c r="K43" s="52">
        <v>2316.8744000000002</v>
      </c>
      <c r="L43" s="54">
        <v>10.624647729925501</v>
      </c>
      <c r="M43" s="54">
        <v>0.69391741736194301</v>
      </c>
      <c r="N43" s="52">
        <v>935496.66819999996</v>
      </c>
      <c r="O43" s="52">
        <v>4432688.2573999995</v>
      </c>
      <c r="P43" s="52">
        <v>40</v>
      </c>
      <c r="Q43" s="52">
        <v>40</v>
      </c>
      <c r="R43" s="54">
        <v>0</v>
      </c>
      <c r="S43" s="52">
        <v>911.05649749999998</v>
      </c>
      <c r="T43" s="52">
        <v>495.52796999999998</v>
      </c>
      <c r="U43" s="55">
        <v>45.609523519149299</v>
      </c>
    </row>
  </sheetData>
  <mergeCells count="41">
    <mergeCell ref="B22:C22"/>
    <mergeCell ref="B23:C23"/>
    <mergeCell ref="B43:C43"/>
    <mergeCell ref="B37:C37"/>
    <mergeCell ref="B38:C38"/>
    <mergeCell ref="B39:C39"/>
    <mergeCell ref="B40:C40"/>
    <mergeCell ref="B41:C41"/>
    <mergeCell ref="B42:C42"/>
    <mergeCell ref="B18:C18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19:C19"/>
    <mergeCell ref="B20:C20"/>
    <mergeCell ref="B21:C21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52764</v>
      </c>
      <c r="D2" s="32">
        <v>613491.04307777795</v>
      </c>
      <c r="E2" s="32">
        <v>452884.47401709401</v>
      </c>
      <c r="F2" s="32">
        <v>160606.56906068401</v>
      </c>
      <c r="G2" s="32">
        <v>452884.47401709401</v>
      </c>
      <c r="H2" s="32">
        <v>0.26179122070788302</v>
      </c>
    </row>
    <row r="3" spans="1:8" ht="14.25">
      <c r="A3" s="32">
        <v>2</v>
      </c>
      <c r="B3" s="33">
        <v>13</v>
      </c>
      <c r="C3" s="32">
        <v>13479.402</v>
      </c>
      <c r="D3" s="32">
        <v>120682.729920664</v>
      </c>
      <c r="E3" s="32">
        <v>91627.685028212698</v>
      </c>
      <c r="F3" s="32">
        <v>29055.044892451398</v>
      </c>
      <c r="G3" s="32">
        <v>91627.685028212698</v>
      </c>
      <c r="H3" s="32">
        <v>0.24075561525292</v>
      </c>
    </row>
    <row r="4" spans="1:8" ht="14.25">
      <c r="A4" s="32">
        <v>3</v>
      </c>
      <c r="B4" s="33">
        <v>14</v>
      </c>
      <c r="C4" s="32">
        <v>134720</v>
      </c>
      <c r="D4" s="32">
        <v>175740.27673247899</v>
      </c>
      <c r="E4" s="32">
        <v>125622.018035897</v>
      </c>
      <c r="F4" s="32">
        <v>50118.258696581201</v>
      </c>
      <c r="G4" s="32">
        <v>125622.018035897</v>
      </c>
      <c r="H4" s="32">
        <v>0.28518367916805998</v>
      </c>
    </row>
    <row r="5" spans="1:8" ht="14.25">
      <c r="A5" s="32">
        <v>4</v>
      </c>
      <c r="B5" s="33">
        <v>15</v>
      </c>
      <c r="C5" s="32">
        <v>4266</v>
      </c>
      <c r="D5" s="32">
        <v>52527.942387179501</v>
      </c>
      <c r="E5" s="32">
        <v>38761.532717094</v>
      </c>
      <c r="F5" s="32">
        <v>13766.409670085501</v>
      </c>
      <c r="G5" s="32">
        <v>38761.532717094</v>
      </c>
      <c r="H5" s="32">
        <v>0.26207783980218202</v>
      </c>
    </row>
    <row r="6" spans="1:8" ht="14.25">
      <c r="A6" s="32">
        <v>5</v>
      </c>
      <c r="B6" s="33">
        <v>16</v>
      </c>
      <c r="C6" s="32">
        <v>4192</v>
      </c>
      <c r="D6" s="32">
        <v>103843.41964358999</v>
      </c>
      <c r="E6" s="32">
        <v>80627.835828205105</v>
      </c>
      <c r="F6" s="32">
        <v>23215.583815384602</v>
      </c>
      <c r="G6" s="32">
        <v>80627.835828205105</v>
      </c>
      <c r="H6" s="32">
        <v>0.223563360057526</v>
      </c>
    </row>
    <row r="7" spans="1:8" ht="14.25">
      <c r="A7" s="32">
        <v>6</v>
      </c>
      <c r="B7" s="33">
        <v>17</v>
      </c>
      <c r="C7" s="32">
        <v>19504</v>
      </c>
      <c r="D7" s="32">
        <v>287703.97799743601</v>
      </c>
      <c r="E7" s="32">
        <v>206407.88311794901</v>
      </c>
      <c r="F7" s="32">
        <v>81296.094879487195</v>
      </c>
      <c r="G7" s="32">
        <v>206407.88311794901</v>
      </c>
      <c r="H7" s="32">
        <v>0.28256854648082702</v>
      </c>
    </row>
    <row r="8" spans="1:8" ht="14.25">
      <c r="A8" s="32">
        <v>7</v>
      </c>
      <c r="B8" s="33">
        <v>18</v>
      </c>
      <c r="C8" s="32">
        <v>59320</v>
      </c>
      <c r="D8" s="32">
        <v>200472.39951965801</v>
      </c>
      <c r="E8" s="32">
        <v>156734.03393418799</v>
      </c>
      <c r="F8" s="32">
        <v>43738.365585470099</v>
      </c>
      <c r="G8" s="32">
        <v>156734.03393418799</v>
      </c>
      <c r="H8" s="32">
        <v>0.21817649556881299</v>
      </c>
    </row>
    <row r="9" spans="1:8" ht="14.25">
      <c r="A9" s="32">
        <v>8</v>
      </c>
      <c r="B9" s="33">
        <v>19</v>
      </c>
      <c r="C9" s="32">
        <v>21689</v>
      </c>
      <c r="D9" s="32">
        <v>141135.722129915</v>
      </c>
      <c r="E9" s="32">
        <v>112758.896070085</v>
      </c>
      <c r="F9" s="32">
        <v>28376.826059829102</v>
      </c>
      <c r="G9" s="32">
        <v>112758.896070085</v>
      </c>
      <c r="H9" s="32">
        <v>0.20106055101846099</v>
      </c>
    </row>
    <row r="10" spans="1:8" ht="14.25">
      <c r="A10" s="32">
        <v>9</v>
      </c>
      <c r="B10" s="33">
        <v>21</v>
      </c>
      <c r="C10" s="32">
        <v>239262</v>
      </c>
      <c r="D10" s="32">
        <v>989114.59030000004</v>
      </c>
      <c r="E10" s="32">
        <v>964548.3652</v>
      </c>
      <c r="F10" s="32">
        <v>24566.2251</v>
      </c>
      <c r="G10" s="32">
        <v>964548.3652</v>
      </c>
      <c r="H10" s="32">
        <v>2.4836581464791702E-2</v>
      </c>
    </row>
    <row r="11" spans="1:8" ht="14.25">
      <c r="A11" s="32">
        <v>10</v>
      </c>
      <c r="B11" s="33">
        <v>22</v>
      </c>
      <c r="C11" s="32">
        <v>36622</v>
      </c>
      <c r="D11" s="32">
        <v>500560.39974358998</v>
      </c>
      <c r="E11" s="32">
        <v>442162.472735897</v>
      </c>
      <c r="F11" s="32">
        <v>58397.927007692299</v>
      </c>
      <c r="G11" s="32">
        <v>442162.472735897</v>
      </c>
      <c r="H11" s="32">
        <v>0.1166650958358</v>
      </c>
    </row>
    <row r="12" spans="1:8" ht="14.25">
      <c r="A12" s="32">
        <v>11</v>
      </c>
      <c r="B12" s="33">
        <v>23</v>
      </c>
      <c r="C12" s="32">
        <v>268853.23599999998</v>
      </c>
      <c r="D12" s="32">
        <v>2150696.3632042701</v>
      </c>
      <c r="E12" s="32">
        <v>1840388.98544701</v>
      </c>
      <c r="F12" s="32">
        <v>310307.377757265</v>
      </c>
      <c r="G12" s="32">
        <v>1840388.98544701</v>
      </c>
      <c r="H12" s="32">
        <v>0.144282281342098</v>
      </c>
    </row>
    <row r="13" spans="1:8" ht="14.25">
      <c r="A13" s="32">
        <v>12</v>
      </c>
      <c r="B13" s="33">
        <v>24</v>
      </c>
      <c r="C13" s="32">
        <v>26820.05</v>
      </c>
      <c r="D13" s="32">
        <v>629358.26907777798</v>
      </c>
      <c r="E13" s="32">
        <v>548738.62380427402</v>
      </c>
      <c r="F13" s="32">
        <v>80619.645273504299</v>
      </c>
      <c r="G13" s="32">
        <v>548738.62380427402</v>
      </c>
      <c r="H13" s="32">
        <v>0.12809817433818599</v>
      </c>
    </row>
    <row r="14" spans="1:8" ht="14.25">
      <c r="A14" s="32">
        <v>13</v>
      </c>
      <c r="B14" s="33">
        <v>25</v>
      </c>
      <c r="C14" s="32">
        <v>72383</v>
      </c>
      <c r="D14" s="32">
        <v>756073.22710000002</v>
      </c>
      <c r="E14" s="32">
        <v>681874.09439999994</v>
      </c>
      <c r="F14" s="32">
        <v>74199.132700000002</v>
      </c>
      <c r="G14" s="32">
        <v>681874.09439999994</v>
      </c>
      <c r="H14" s="32">
        <v>9.8137495206117406E-2</v>
      </c>
    </row>
    <row r="15" spans="1:8" ht="14.25">
      <c r="A15" s="32">
        <v>14</v>
      </c>
      <c r="B15" s="33">
        <v>26</v>
      </c>
      <c r="C15" s="32">
        <v>73677</v>
      </c>
      <c r="D15" s="32">
        <v>385141.84810068802</v>
      </c>
      <c r="E15" s="32">
        <v>334776.51557551598</v>
      </c>
      <c r="F15" s="32">
        <v>50365.332525172103</v>
      </c>
      <c r="G15" s="32">
        <v>334776.51557551598</v>
      </c>
      <c r="H15" s="32">
        <v>0.130770864743851</v>
      </c>
    </row>
    <row r="16" spans="1:8" ht="14.25">
      <c r="A16" s="32">
        <v>15</v>
      </c>
      <c r="B16" s="33">
        <v>27</v>
      </c>
      <c r="C16" s="32">
        <v>191834.524</v>
      </c>
      <c r="D16" s="32">
        <v>1260474.7811666699</v>
      </c>
      <c r="E16" s="32">
        <v>1084336.3907999999</v>
      </c>
      <c r="F16" s="32">
        <v>176138.39036666701</v>
      </c>
      <c r="G16" s="32">
        <v>1084336.3907999999</v>
      </c>
      <c r="H16" s="32">
        <v>0.13973971792092299</v>
      </c>
    </row>
    <row r="17" spans="1:8" ht="14.25">
      <c r="A17" s="32">
        <v>16</v>
      </c>
      <c r="B17" s="33">
        <v>29</v>
      </c>
      <c r="C17" s="32">
        <v>212556</v>
      </c>
      <c r="D17" s="32">
        <v>2695999.5521581201</v>
      </c>
      <c r="E17" s="32">
        <v>2552910.0887811999</v>
      </c>
      <c r="F17" s="32">
        <v>143089.463376923</v>
      </c>
      <c r="G17" s="32">
        <v>2552910.0887811999</v>
      </c>
      <c r="H17" s="32">
        <v>5.30747355882836E-2</v>
      </c>
    </row>
    <row r="18" spans="1:8" ht="14.25">
      <c r="A18" s="32">
        <v>17</v>
      </c>
      <c r="B18" s="33">
        <v>31</v>
      </c>
      <c r="C18" s="32">
        <v>42314.326999999997</v>
      </c>
      <c r="D18" s="32">
        <v>281621.93408371502</v>
      </c>
      <c r="E18" s="32">
        <v>246546.738580581</v>
      </c>
      <c r="F18" s="32">
        <v>35075.195503134099</v>
      </c>
      <c r="G18" s="32">
        <v>246546.738580581</v>
      </c>
      <c r="H18" s="32">
        <v>0.12454710112426</v>
      </c>
    </row>
    <row r="19" spans="1:8" ht="14.25">
      <c r="A19" s="32">
        <v>18</v>
      </c>
      <c r="B19" s="33">
        <v>32</v>
      </c>
      <c r="C19" s="32">
        <v>20029.499</v>
      </c>
      <c r="D19" s="32">
        <v>261001.281682581</v>
      </c>
      <c r="E19" s="32">
        <v>235852.11424564899</v>
      </c>
      <c r="F19" s="32">
        <v>25149.167436931501</v>
      </c>
      <c r="G19" s="32">
        <v>235852.11424564899</v>
      </c>
      <c r="H19" s="32">
        <v>9.6356490185810204E-2</v>
      </c>
    </row>
    <row r="20" spans="1:8" ht="14.25">
      <c r="A20" s="32">
        <v>19</v>
      </c>
      <c r="B20" s="33">
        <v>33</v>
      </c>
      <c r="C20" s="32">
        <v>39658.567999999999</v>
      </c>
      <c r="D20" s="32">
        <v>533682.82109475101</v>
      </c>
      <c r="E20" s="32">
        <v>412543.89107483497</v>
      </c>
      <c r="F20" s="32">
        <v>121138.93001991601</v>
      </c>
      <c r="G20" s="32">
        <v>412543.89107483497</v>
      </c>
      <c r="H20" s="32">
        <v>0.226986751740335</v>
      </c>
    </row>
    <row r="21" spans="1:8" ht="14.25">
      <c r="A21" s="32">
        <v>20</v>
      </c>
      <c r="B21" s="33">
        <v>34</v>
      </c>
      <c r="C21" s="32">
        <v>59035.447</v>
      </c>
      <c r="D21" s="32">
        <v>315630.09104963299</v>
      </c>
      <c r="E21" s="32">
        <v>215232.780088917</v>
      </c>
      <c r="F21" s="32">
        <v>100397.310960716</v>
      </c>
      <c r="G21" s="32">
        <v>215232.780088917</v>
      </c>
      <c r="H21" s="32">
        <v>0.31808535943719302</v>
      </c>
    </row>
    <row r="22" spans="1:8" ht="14.25">
      <c r="A22" s="32">
        <v>21</v>
      </c>
      <c r="B22" s="33">
        <v>35</v>
      </c>
      <c r="C22" s="32">
        <v>38192.163999999997</v>
      </c>
      <c r="D22" s="32">
        <v>825887.20289823005</v>
      </c>
      <c r="E22" s="32">
        <v>736632.54791253502</v>
      </c>
      <c r="F22" s="32">
        <v>89254.654985695495</v>
      </c>
      <c r="G22" s="32">
        <v>736632.54791253502</v>
      </c>
      <c r="H22" s="32">
        <v>0.10807124105141699</v>
      </c>
    </row>
    <row r="23" spans="1:8" ht="14.25">
      <c r="A23" s="32">
        <v>22</v>
      </c>
      <c r="B23" s="33">
        <v>36</v>
      </c>
      <c r="C23" s="32">
        <v>111379.454</v>
      </c>
      <c r="D23" s="32">
        <v>665572.92559557501</v>
      </c>
      <c r="E23" s="32">
        <v>548723.01054260798</v>
      </c>
      <c r="F23" s="32">
        <v>116849.915052967</v>
      </c>
      <c r="G23" s="32">
        <v>548723.01054260798</v>
      </c>
      <c r="H23" s="32">
        <v>0.17556290311599801</v>
      </c>
    </row>
    <row r="24" spans="1:8" ht="14.25">
      <c r="A24" s="32">
        <v>23</v>
      </c>
      <c r="B24" s="33">
        <v>37</v>
      </c>
      <c r="C24" s="32">
        <v>116099.27</v>
      </c>
      <c r="D24" s="32">
        <v>1223146.11277434</v>
      </c>
      <c r="E24" s="32">
        <v>1022900.28604361</v>
      </c>
      <c r="F24" s="32">
        <v>200245.826730726</v>
      </c>
      <c r="G24" s="32">
        <v>1022900.28604361</v>
      </c>
      <c r="H24" s="32">
        <v>0.16371374166944699</v>
      </c>
    </row>
    <row r="25" spans="1:8" ht="14.25">
      <c r="A25" s="32">
        <v>24</v>
      </c>
      <c r="B25" s="33">
        <v>38</v>
      </c>
      <c r="C25" s="32">
        <v>157264.66200000001</v>
      </c>
      <c r="D25" s="32">
        <v>703494.39430265501</v>
      </c>
      <c r="E25" s="32">
        <v>651713.34631238901</v>
      </c>
      <c r="F25" s="32">
        <v>51781.047990265499</v>
      </c>
      <c r="G25" s="32">
        <v>651713.34631238901</v>
      </c>
      <c r="H25" s="32">
        <v>7.3605487704836506E-2</v>
      </c>
    </row>
    <row r="26" spans="1:8" ht="14.25">
      <c r="A26" s="32">
        <v>25</v>
      </c>
      <c r="B26" s="33">
        <v>39</v>
      </c>
      <c r="C26" s="32">
        <v>87325.495999999999</v>
      </c>
      <c r="D26" s="32">
        <v>160018.59297594699</v>
      </c>
      <c r="E26" s="32">
        <v>111969.583305423</v>
      </c>
      <c r="F26" s="32">
        <v>48049.009670524203</v>
      </c>
      <c r="G26" s="32">
        <v>111969.583305423</v>
      </c>
      <c r="H26" s="32">
        <v>0.30027141707055599</v>
      </c>
    </row>
    <row r="27" spans="1:8" ht="14.25">
      <c r="A27" s="32">
        <v>26</v>
      </c>
      <c r="B27" s="33">
        <v>40</v>
      </c>
      <c r="C27" s="32">
        <v>25</v>
      </c>
      <c r="D27" s="32">
        <v>96.1541</v>
      </c>
      <c r="E27" s="32">
        <v>77.431899999999999</v>
      </c>
      <c r="F27" s="32">
        <v>18.722200000000001</v>
      </c>
      <c r="G27" s="32">
        <v>77.431899999999999</v>
      </c>
      <c r="H27" s="32">
        <v>0.19471036596463401</v>
      </c>
    </row>
    <row r="28" spans="1:8" ht="14.25">
      <c r="A28" s="32">
        <v>27</v>
      </c>
      <c r="B28" s="33">
        <v>42</v>
      </c>
      <c r="C28" s="32">
        <v>8110.9809999999998</v>
      </c>
      <c r="D28" s="32">
        <v>97560.346000000005</v>
      </c>
      <c r="E28" s="32">
        <v>84088.499200000006</v>
      </c>
      <c r="F28" s="32">
        <v>13471.846799999999</v>
      </c>
      <c r="G28" s="32">
        <v>84088.499200000006</v>
      </c>
      <c r="H28" s="32">
        <v>0.138087320846525</v>
      </c>
    </row>
    <row r="29" spans="1:8" ht="14.25">
      <c r="A29" s="32">
        <v>28</v>
      </c>
      <c r="B29" s="33">
        <v>75</v>
      </c>
      <c r="C29" s="32">
        <v>619</v>
      </c>
      <c r="D29" s="32">
        <v>563205.12820512801</v>
      </c>
      <c r="E29" s="32">
        <v>532439.69230769202</v>
      </c>
      <c r="F29" s="32">
        <v>30765.435897435898</v>
      </c>
      <c r="G29" s="32">
        <v>532439.69230769202</v>
      </c>
      <c r="H29" s="32">
        <v>5.4625631686774402E-2</v>
      </c>
    </row>
    <row r="30" spans="1:8" ht="14.25">
      <c r="A30" s="32">
        <v>29</v>
      </c>
      <c r="B30" s="33">
        <v>76</v>
      </c>
      <c r="C30" s="32">
        <v>2070</v>
      </c>
      <c r="D30" s="32">
        <v>425704.44373247901</v>
      </c>
      <c r="E30" s="32">
        <v>396909.12163760699</v>
      </c>
      <c r="F30" s="32">
        <v>28795.322094871801</v>
      </c>
      <c r="G30" s="32">
        <v>396909.12163760699</v>
      </c>
      <c r="H30" s="32">
        <v>6.7641582132432196E-2</v>
      </c>
    </row>
    <row r="31" spans="1:8" ht="14.25">
      <c r="A31" s="32">
        <v>30</v>
      </c>
      <c r="B31" s="33">
        <v>99</v>
      </c>
      <c r="C31" s="32">
        <v>41</v>
      </c>
      <c r="D31" s="32">
        <v>36442.259889569599</v>
      </c>
      <c r="E31" s="32">
        <v>32517.665910294199</v>
      </c>
      <c r="F31" s="32">
        <v>3924.5939792754002</v>
      </c>
      <c r="G31" s="32">
        <v>32517.665910294199</v>
      </c>
      <c r="H31" s="32">
        <v>0.107693485287906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2014-03-31T00:21:48Z</dcterms:modified>
</cp:coreProperties>
</file>