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<sst xmlns="http://schemas.openxmlformats.org/spreadsheetml/2006/main" count="114" uniqueCount="71">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</sst>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14336728.024599999</v>
      </c>
      <c r="F3" s="25">
        <f>RA!I7</f>
        <v>1682140.4391999999</v>
      </c>
      <c r="G3" s="16">
        <f>E3-F3</f>
        <v>12654587.5854</v>
      </c>
      <c r="H3" s="27">
        <f>RA!J7</f>
        <v>11.7330846781334</v>
      </c>
      <c r="I3" s="20">
        <f>SUM(I4:I39)</f>
        <v>14336731.103808906</v>
      </c>
      <c r="J3" s="21">
        <f>SUM(J4:J39)</f>
        <v>12654587.7282313</v>
      </c>
      <c r="K3" s="22">
        <f>E3-I3</f>
        <v>-3.0792089067399502</v>
      </c>
      <c r="L3" s="22">
        <f>G3-J3</f>
        <v>-0.14283129945397377</v>
      </c>
    </row>
    <row r="4" spans="1:12">
      <c r="A4" s="38">
        <f>RA!A8</f>
        <v>41732</v>
      </c>
      <c r="B4" s="12">
        <v>12</v>
      </c>
      <c r="C4" s="35" t="s">
        <v>6</v>
      </c>
      <c r="D4" s="35"/>
      <c r="E4" s="15">
        <f>VLOOKUP(C4,RA!B8:D39,3,0)</f>
        <v>471385.17560000002</v>
      </c>
      <c r="F4" s="25">
        <f>VLOOKUP(C4,RA!B8:I43,8,0)</f>
        <v>122055.0315</v>
      </c>
      <c r="G4" s="16">
        <f t="shared" ref="G4:G39" si="0">E4-F4</f>
        <v>349330.14410000003</v>
      </c>
      <c r="H4" s="27">
        <f>RA!J8</f>
        <v>25.892844709136799</v>
      </c>
      <c r="I4" s="20">
        <f>VLOOKUP(B4,RMS!B:D,3,FALSE)</f>
        <v>471385.49284017098</v>
      </c>
      <c r="J4" s="21">
        <f>VLOOKUP(B4,RMS!B:E,4,FALSE)</f>
        <v>349330.1458</v>
      </c>
      <c r="K4" s="22">
        <f t="shared" ref="K4:K39" si="1">E4-I4</f>
        <v>-0.31724017095984891</v>
      </c>
      <c r="L4" s="22">
        <f t="shared" ref="L4:L39" si="2">G4-J4</f>
        <v>-1.6999999643303454E-3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72336.843399999998</v>
      </c>
      <c r="F5" s="25">
        <f>VLOOKUP(C5,RA!B9:I44,8,0)</f>
        <v>17253.017199999998</v>
      </c>
      <c r="G5" s="16">
        <f t="shared" si="0"/>
        <v>55083.826199999996</v>
      </c>
      <c r="H5" s="27">
        <f>RA!J9</f>
        <v>23.8509401144258</v>
      </c>
      <c r="I5" s="20">
        <f>VLOOKUP(B5,RMS!B:D,3,FALSE)</f>
        <v>72336.858499243594</v>
      </c>
      <c r="J5" s="21">
        <f>VLOOKUP(B5,RMS!B:E,4,FALSE)</f>
        <v>55083.839072846204</v>
      </c>
      <c r="K5" s="22">
        <f t="shared" si="1"/>
        <v>-1.5099243595614098E-2</v>
      </c>
      <c r="L5" s="22">
        <f t="shared" si="2"/>
        <v>-1.2872846207756083E-2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122343.893</v>
      </c>
      <c r="F6" s="25">
        <f>VLOOKUP(C6,RA!B10:I45,8,0)</f>
        <v>32783.806199999999</v>
      </c>
      <c r="G6" s="16">
        <f t="shared" si="0"/>
        <v>89560.08679999999</v>
      </c>
      <c r="H6" s="27">
        <f>RA!J10</f>
        <v>26.796438625669701</v>
      </c>
      <c r="I6" s="20">
        <f>VLOOKUP(B6,RMS!B:D,3,FALSE)</f>
        <v>122345.80304871799</v>
      </c>
      <c r="J6" s="21">
        <f>VLOOKUP(B6,RMS!B:E,4,FALSE)</f>
        <v>89560.086342734998</v>
      </c>
      <c r="K6" s="22">
        <f t="shared" si="1"/>
        <v>-1.9100487179966876</v>
      </c>
      <c r="L6" s="22">
        <f t="shared" si="2"/>
        <v>4.572649922920391E-4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50625.149299999997</v>
      </c>
      <c r="F7" s="25">
        <f>VLOOKUP(C7,RA!B11:I46,8,0)</f>
        <v>7647.2811000000002</v>
      </c>
      <c r="G7" s="16">
        <f t="shared" si="0"/>
        <v>42977.868199999997</v>
      </c>
      <c r="H7" s="27">
        <f>RA!J11</f>
        <v>15.1056958956959</v>
      </c>
      <c r="I7" s="20">
        <f>VLOOKUP(B7,RMS!B:D,3,FALSE)</f>
        <v>50625.164717093998</v>
      </c>
      <c r="J7" s="21">
        <f>VLOOKUP(B7,RMS!B:E,4,FALSE)</f>
        <v>42977.867934187998</v>
      </c>
      <c r="K7" s="22">
        <f t="shared" si="1"/>
        <v>-1.5417094000440557E-2</v>
      </c>
      <c r="L7" s="22">
        <f t="shared" si="2"/>
        <v>2.6581199927022681E-4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73443.540299999993</v>
      </c>
      <c r="F8" s="25">
        <f>VLOOKUP(C8,RA!B12:I47,8,0)</f>
        <v>15604.1513</v>
      </c>
      <c r="G8" s="16">
        <f t="shared" si="0"/>
        <v>57839.388999999996</v>
      </c>
      <c r="H8" s="27">
        <f>RA!J12</f>
        <v>21.2464584853353</v>
      </c>
      <c r="I8" s="20">
        <f>VLOOKUP(B8,RMS!B:D,3,FALSE)</f>
        <v>73443.539192307697</v>
      </c>
      <c r="J8" s="21">
        <f>VLOOKUP(B8,RMS!B:E,4,FALSE)</f>
        <v>57839.388636752097</v>
      </c>
      <c r="K8" s="22">
        <f t="shared" si="1"/>
        <v>1.1076922965003178E-3</v>
      </c>
      <c r="L8" s="22">
        <f t="shared" si="2"/>
        <v>3.6324789834907278E-4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212945.04689999999</v>
      </c>
      <c r="F9" s="25">
        <f>VLOOKUP(C9,RA!B13:I48,8,0)</f>
        <v>61488.931499999999</v>
      </c>
      <c r="G9" s="16">
        <f t="shared" si="0"/>
        <v>151456.11539999998</v>
      </c>
      <c r="H9" s="27">
        <f>RA!J13</f>
        <v>28.875492712857302</v>
      </c>
      <c r="I9" s="20">
        <f>VLOOKUP(B9,RMS!B:D,3,FALSE)</f>
        <v>212945.182824786</v>
      </c>
      <c r="J9" s="21">
        <f>VLOOKUP(B9,RMS!B:E,4,FALSE)</f>
        <v>151456.11566837601</v>
      </c>
      <c r="K9" s="22">
        <f t="shared" si="1"/>
        <v>-0.13592478600912727</v>
      </c>
      <c r="L9" s="22">
        <f t="shared" si="2"/>
        <v>-2.683760249055922E-4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118429.8002</v>
      </c>
      <c r="F10" s="25">
        <f>VLOOKUP(C10,RA!B14:I49,8,0)</f>
        <v>19559.438300000002</v>
      </c>
      <c r="G10" s="16">
        <f t="shared" si="0"/>
        <v>98870.361899999989</v>
      </c>
      <c r="H10" s="27">
        <f>RA!J14</f>
        <v>16.515639025793099</v>
      </c>
      <c r="I10" s="20">
        <f>VLOOKUP(B10,RMS!B:D,3,FALSE)</f>
        <v>118429.796637607</v>
      </c>
      <c r="J10" s="21">
        <f>VLOOKUP(B10,RMS!B:E,4,FALSE)</f>
        <v>98870.361510256407</v>
      </c>
      <c r="K10" s="22">
        <f t="shared" si="1"/>
        <v>3.562393001629971E-3</v>
      </c>
      <c r="L10" s="22">
        <f t="shared" si="2"/>
        <v>3.8974358176346868E-4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103503.1433</v>
      </c>
      <c r="F11" s="25">
        <f>VLOOKUP(C11,RA!B15:I50,8,0)</f>
        <v>22860.013999999999</v>
      </c>
      <c r="G11" s="16">
        <f t="shared" si="0"/>
        <v>80643.129300000001</v>
      </c>
      <c r="H11" s="27">
        <f>RA!J15</f>
        <v>22.086299286332899</v>
      </c>
      <c r="I11" s="20">
        <f>VLOOKUP(B11,RMS!B:D,3,FALSE)</f>
        <v>103503.20964359</v>
      </c>
      <c r="J11" s="21">
        <f>VLOOKUP(B11,RMS!B:E,4,FALSE)</f>
        <v>80643.1309179487</v>
      </c>
      <c r="K11" s="22">
        <f t="shared" si="1"/>
        <v>-6.6343590005999431E-2</v>
      </c>
      <c r="L11" s="22">
        <f t="shared" si="2"/>
        <v>-1.6179486992768943E-3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729053.91929999995</v>
      </c>
      <c r="F12" s="25">
        <f>VLOOKUP(C12,RA!B16:I51,8,0)</f>
        <v>48331.006200000003</v>
      </c>
      <c r="G12" s="16">
        <f t="shared" si="0"/>
        <v>680722.91310000001</v>
      </c>
      <c r="H12" s="27">
        <f>RA!J16</f>
        <v>6.6292773305992201</v>
      </c>
      <c r="I12" s="20">
        <f>VLOOKUP(B12,RMS!B:D,3,FALSE)</f>
        <v>729053.88650000002</v>
      </c>
      <c r="J12" s="21">
        <f>VLOOKUP(B12,RMS!B:E,4,FALSE)</f>
        <v>680722.91310000001</v>
      </c>
      <c r="K12" s="22">
        <f t="shared" si="1"/>
        <v>3.2799999928101897E-2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545336.67729999998</v>
      </c>
      <c r="F13" s="25">
        <f>VLOOKUP(C13,RA!B17:I52,8,0)</f>
        <v>72522.210500000001</v>
      </c>
      <c r="G13" s="16">
        <f t="shared" si="0"/>
        <v>472814.46679999999</v>
      </c>
      <c r="H13" s="27">
        <f>RA!J17</f>
        <v>13.2986123103002</v>
      </c>
      <c r="I13" s="20">
        <f>VLOOKUP(B13,RMS!B:D,3,FALSE)</f>
        <v>545336.76102734997</v>
      </c>
      <c r="J13" s="21">
        <f>VLOOKUP(B13,RMS!B:E,4,FALSE)</f>
        <v>472814.46702991502</v>
      </c>
      <c r="K13" s="22">
        <f t="shared" si="1"/>
        <v>-8.3727349992841482E-2</v>
      </c>
      <c r="L13" s="22">
        <f t="shared" si="2"/>
        <v>-2.2991502191871405E-4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1818679.9436999999</v>
      </c>
      <c r="F14" s="25">
        <f>VLOOKUP(C14,RA!B18:I53,8,0)</f>
        <v>260393.47210000001</v>
      </c>
      <c r="G14" s="16">
        <f t="shared" si="0"/>
        <v>1558286.4715999998</v>
      </c>
      <c r="H14" s="27">
        <f>RA!J18</f>
        <v>14.317718354019201</v>
      </c>
      <c r="I14" s="20">
        <f>VLOOKUP(B14,RMS!B:D,3,FALSE)</f>
        <v>1818680.16040598</v>
      </c>
      <c r="J14" s="21">
        <f>VLOOKUP(B14,RMS!B:E,4,FALSE)</f>
        <v>1558286.4303094</v>
      </c>
      <c r="K14" s="22">
        <f t="shared" si="1"/>
        <v>-0.21670598001219332</v>
      </c>
      <c r="L14" s="22">
        <f t="shared" si="2"/>
        <v>4.1290599852800369E-2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642184.76729999995</v>
      </c>
      <c r="F15" s="25">
        <f>VLOOKUP(C15,RA!B19:I54,8,0)</f>
        <v>65088.362399999998</v>
      </c>
      <c r="G15" s="16">
        <f t="shared" si="0"/>
        <v>577096.40489999996</v>
      </c>
      <c r="H15" s="27">
        <f>RA!J19</f>
        <v>10.1354572257541</v>
      </c>
      <c r="I15" s="20">
        <f>VLOOKUP(B15,RMS!B:D,3,FALSE)</f>
        <v>642184.80851111095</v>
      </c>
      <c r="J15" s="21">
        <f>VLOOKUP(B15,RMS!B:E,4,FALSE)</f>
        <v>577096.40484187996</v>
      </c>
      <c r="K15" s="22">
        <f t="shared" si="1"/>
        <v>-4.1211111005395651E-2</v>
      </c>
      <c r="L15" s="22">
        <f t="shared" si="2"/>
        <v>5.8120000176131725E-5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700728.34290000005</v>
      </c>
      <c r="F16" s="25">
        <f>VLOOKUP(C16,RA!B20:I55,8,0)</f>
        <v>59853.799400000004</v>
      </c>
      <c r="G16" s="16">
        <f t="shared" si="0"/>
        <v>640874.54350000003</v>
      </c>
      <c r="H16" s="27">
        <f>RA!J20</f>
        <v>8.5416552657613405</v>
      </c>
      <c r="I16" s="20">
        <f>VLOOKUP(B16,RMS!B:D,3,FALSE)</f>
        <v>700728.40060000005</v>
      </c>
      <c r="J16" s="21">
        <f>VLOOKUP(B16,RMS!B:E,4,FALSE)</f>
        <v>640874.54350000003</v>
      </c>
      <c r="K16" s="22">
        <f t="shared" si="1"/>
        <v>-5.7700000004842877E-2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312142.5784</v>
      </c>
      <c r="F17" s="25">
        <f>VLOOKUP(C17,RA!B21:I56,8,0)</f>
        <v>49000.769099999998</v>
      </c>
      <c r="G17" s="16">
        <f t="shared" si="0"/>
        <v>263141.80930000002</v>
      </c>
      <c r="H17" s="27">
        <f>RA!J21</f>
        <v>15.698200915482699</v>
      </c>
      <c r="I17" s="20">
        <f>VLOOKUP(B17,RMS!B:D,3,FALSE)</f>
        <v>312142.47333756101</v>
      </c>
      <c r="J17" s="21">
        <f>VLOOKUP(B17,RMS!B:E,4,FALSE)</f>
        <v>263141.80927817099</v>
      </c>
      <c r="K17" s="22">
        <f t="shared" si="1"/>
        <v>0.10506243898998946</v>
      </c>
      <c r="L17" s="22">
        <f t="shared" si="2"/>
        <v>2.1829036995768547E-5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1013409.3777</v>
      </c>
      <c r="F18" s="25">
        <f>VLOOKUP(C18,RA!B22:I57,8,0)</f>
        <v>100819.1731</v>
      </c>
      <c r="G18" s="16">
        <f t="shared" si="0"/>
        <v>912590.20459999994</v>
      </c>
      <c r="H18" s="27">
        <f>RA!J22</f>
        <v>9.9485139291700495</v>
      </c>
      <c r="I18" s="20">
        <f>VLOOKUP(B18,RMS!B:D,3,FALSE)</f>
        <v>1013409.17</v>
      </c>
      <c r="J18" s="21">
        <f>VLOOKUP(B18,RMS!B:E,4,FALSE)</f>
        <v>912590.20600000001</v>
      </c>
      <c r="K18" s="22">
        <f t="shared" si="1"/>
        <v>0.20769999991171062</v>
      </c>
      <c r="L18" s="22">
        <f t="shared" si="2"/>
        <v>-1.4000000664964318E-3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2055212.4527</v>
      </c>
      <c r="F19" s="25">
        <f>VLOOKUP(C19,RA!B23:I58,8,0)</f>
        <v>103469.5428</v>
      </c>
      <c r="G19" s="16">
        <f t="shared" si="0"/>
        <v>1951742.9099000001</v>
      </c>
      <c r="H19" s="27">
        <f>RA!J23</f>
        <v>5.0344937655505504</v>
      </c>
      <c r="I19" s="20">
        <f>VLOOKUP(B19,RMS!B:D,3,FALSE)</f>
        <v>2055213.16969487</v>
      </c>
      <c r="J19" s="21">
        <f>VLOOKUP(B19,RMS!B:E,4,FALSE)</f>
        <v>1951742.94212393</v>
      </c>
      <c r="K19" s="22">
        <f t="shared" si="1"/>
        <v>-0.71699486998841166</v>
      </c>
      <c r="L19" s="22">
        <f t="shared" si="2"/>
        <v>-3.2223929883912206E-2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244302.0361</v>
      </c>
      <c r="F20" s="25">
        <f>VLOOKUP(C20,RA!B24:I59,8,0)</f>
        <v>34400.148999999998</v>
      </c>
      <c r="G20" s="16">
        <f t="shared" si="0"/>
        <v>209901.88709999999</v>
      </c>
      <c r="H20" s="27">
        <f>RA!J24</f>
        <v>14.0809915255553</v>
      </c>
      <c r="I20" s="20">
        <f>VLOOKUP(B20,RMS!B:D,3,FALSE)</f>
        <v>244302.02385677301</v>
      </c>
      <c r="J20" s="21">
        <f>VLOOKUP(B20,RMS!B:E,4,FALSE)</f>
        <v>209901.88928380999</v>
      </c>
      <c r="K20" s="22">
        <f t="shared" si="1"/>
        <v>1.2243226985447109E-2</v>
      </c>
      <c r="L20" s="22">
        <f t="shared" si="2"/>
        <v>-2.1838099928572774E-3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190803.35769999999</v>
      </c>
      <c r="F21" s="25">
        <f>VLOOKUP(C21,RA!B25:I60,8,0)</f>
        <v>11481.687</v>
      </c>
      <c r="G21" s="16">
        <f t="shared" si="0"/>
        <v>179321.67069999999</v>
      </c>
      <c r="H21" s="27">
        <f>RA!J25</f>
        <v>6.0175497634861603</v>
      </c>
      <c r="I21" s="20">
        <f>VLOOKUP(B21,RMS!B:D,3,FALSE)</f>
        <v>190803.35294381701</v>
      </c>
      <c r="J21" s="21">
        <f>VLOOKUP(B21,RMS!B:E,4,FALSE)</f>
        <v>179321.66045738201</v>
      </c>
      <c r="K21" s="22">
        <f t="shared" si="1"/>
        <v>4.7561829851474613E-3</v>
      </c>
      <c r="L21" s="22">
        <f t="shared" si="2"/>
        <v>1.024261798011139E-2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515048.14799999999</v>
      </c>
      <c r="F22" s="25">
        <f>VLOOKUP(C22,RA!B26:I61,8,0)</f>
        <v>94027.179699999993</v>
      </c>
      <c r="G22" s="16">
        <f t="shared" si="0"/>
        <v>421020.96830000001</v>
      </c>
      <c r="H22" s="27">
        <f>RA!J26</f>
        <v>18.255998019820101</v>
      </c>
      <c r="I22" s="20">
        <f>VLOOKUP(B22,RMS!B:D,3,FALSE)</f>
        <v>515048.16164315899</v>
      </c>
      <c r="J22" s="21">
        <f>VLOOKUP(B22,RMS!B:E,4,FALSE)</f>
        <v>421020.90230938903</v>
      </c>
      <c r="K22" s="22">
        <f t="shared" si="1"/>
        <v>-1.3643159007187933E-2</v>
      </c>
      <c r="L22" s="22">
        <f t="shared" si="2"/>
        <v>6.5990610979497433E-2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249972.00030000001</v>
      </c>
      <c r="F23" s="25">
        <f>VLOOKUP(C23,RA!B27:I62,8,0)</f>
        <v>78459.979699999996</v>
      </c>
      <c r="G23" s="16">
        <f t="shared" si="0"/>
        <v>171512.02060000002</v>
      </c>
      <c r="H23" s="27">
        <f>RA!J27</f>
        <v>31.387507243146199</v>
      </c>
      <c r="I23" s="20">
        <f>VLOOKUP(B23,RMS!B:D,3,FALSE)</f>
        <v>249971.984682596</v>
      </c>
      <c r="J23" s="21">
        <f>VLOOKUP(B23,RMS!B:E,4,FALSE)</f>
        <v>171512.01603001801</v>
      </c>
      <c r="K23" s="22">
        <f t="shared" si="1"/>
        <v>1.5617404016666114E-2</v>
      </c>
      <c r="L23" s="22">
        <f t="shared" si="2"/>
        <v>4.5699820038862526E-3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786588.23880000005</v>
      </c>
      <c r="F24" s="25">
        <f>VLOOKUP(C24,RA!B28:I63,8,0)</f>
        <v>47309.487300000001</v>
      </c>
      <c r="G24" s="16">
        <f t="shared" si="0"/>
        <v>739278.75150000001</v>
      </c>
      <c r="H24" s="27">
        <f>RA!J28</f>
        <v>6.0145175031060996</v>
      </c>
      <c r="I24" s="20">
        <f>VLOOKUP(B24,RMS!B:D,3,FALSE)</f>
        <v>786588.23885486706</v>
      </c>
      <c r="J24" s="21">
        <f>VLOOKUP(B24,RMS!B:E,4,FALSE)</f>
        <v>739278.75064841204</v>
      </c>
      <c r="K24" s="22">
        <f t="shared" si="1"/>
        <v>-5.4867006838321686E-5</v>
      </c>
      <c r="L24" s="22">
        <f t="shared" si="2"/>
        <v>8.5158797446638346E-4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564660.45460000006</v>
      </c>
      <c r="F25" s="25">
        <f>VLOOKUP(C25,RA!B29:I64,8,0)</f>
        <v>96936.430099999998</v>
      </c>
      <c r="G25" s="16">
        <f t="shared" si="0"/>
        <v>467724.02450000006</v>
      </c>
      <c r="H25" s="27">
        <f>RA!J29</f>
        <v>17.167207179165501</v>
      </c>
      <c r="I25" s="20">
        <f>VLOOKUP(B25,RMS!B:D,3,FALSE)</f>
        <v>564660.45081061905</v>
      </c>
      <c r="J25" s="21">
        <f>VLOOKUP(B25,RMS!B:E,4,FALSE)</f>
        <v>467723.98912396299</v>
      </c>
      <c r="K25" s="22">
        <f t="shared" si="1"/>
        <v>3.7893810076639056E-3</v>
      </c>
      <c r="L25" s="22">
        <f t="shared" si="2"/>
        <v>3.5376037063542753E-2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1106510.1728999999</v>
      </c>
      <c r="F26" s="25">
        <f>VLOOKUP(C26,RA!B30:I65,8,0)</f>
        <v>147802.96520000001</v>
      </c>
      <c r="G26" s="16">
        <f t="shared" si="0"/>
        <v>958707.20769999991</v>
      </c>
      <c r="H26" s="27">
        <f>RA!J30</f>
        <v>13.3575785220872</v>
      </c>
      <c r="I26" s="20">
        <f>VLOOKUP(B26,RMS!B:D,3,FALSE)</f>
        <v>1106510.1522345101</v>
      </c>
      <c r="J26" s="21">
        <f>VLOOKUP(B26,RMS!B:E,4,FALSE)</f>
        <v>958707.19700514397</v>
      </c>
      <c r="K26" s="22">
        <f t="shared" si="1"/>
        <v>2.066548983566463E-2</v>
      </c>
      <c r="L26" s="22">
        <f t="shared" si="2"/>
        <v>1.0694855940528214E-2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910486.22679999995</v>
      </c>
      <c r="F27" s="25">
        <f>VLOOKUP(C27,RA!B31:I66,8,0)</f>
        <v>33237.710200000001</v>
      </c>
      <c r="G27" s="16">
        <f t="shared" si="0"/>
        <v>877248.51659999997</v>
      </c>
      <c r="H27" s="27">
        <f>RA!J31</f>
        <v>3.6505450847749201</v>
      </c>
      <c r="I27" s="20">
        <f>VLOOKUP(B27,RMS!B:D,3,FALSE)</f>
        <v>910486.21951504401</v>
      </c>
      <c r="J27" s="21">
        <f>VLOOKUP(B27,RMS!B:E,4,FALSE)</f>
        <v>877248.79790353996</v>
      </c>
      <c r="K27" s="22">
        <f t="shared" si="1"/>
        <v>7.2849559364840388E-3</v>
      </c>
      <c r="L27" s="22">
        <f t="shared" si="2"/>
        <v>-0.28130353998858482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120625.4663</v>
      </c>
      <c r="F28" s="25">
        <f>VLOOKUP(C28,RA!B32:I67,8,0)</f>
        <v>37315.782099999997</v>
      </c>
      <c r="G28" s="16">
        <f t="shared" si="0"/>
        <v>83309.684200000003</v>
      </c>
      <c r="H28" s="27">
        <f>RA!J32</f>
        <v>30.935243812607698</v>
      </c>
      <c r="I28" s="20">
        <f>VLOOKUP(B28,RMS!B:D,3,FALSE)</f>
        <v>120625.375594713</v>
      </c>
      <c r="J28" s="21">
        <f>VLOOKUP(B28,RMS!B:E,4,FALSE)</f>
        <v>83309.671814346293</v>
      </c>
      <c r="K28" s="22">
        <f t="shared" si="1"/>
        <v>9.0705287002492696E-2</v>
      </c>
      <c r="L28" s="22">
        <f t="shared" si="2"/>
        <v>1.2385653710225597E-2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19.231000000000002</v>
      </c>
      <c r="F29" s="25">
        <f>VLOOKUP(C29,RA!B33:I68,8,0)</f>
        <v>3.7448000000000001</v>
      </c>
      <c r="G29" s="16">
        <f t="shared" si="0"/>
        <v>15.486200000000002</v>
      </c>
      <c r="H29" s="27">
        <f>RA!J33</f>
        <v>19.4727263272841</v>
      </c>
      <c r="I29" s="20">
        <f>VLOOKUP(B29,RMS!B:D,3,FALSE)</f>
        <v>19.231000000000002</v>
      </c>
      <c r="J29" s="21">
        <f>VLOOKUP(B29,RMS!B:E,4,FALSE)</f>
        <v>15.4862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92208.988500000007</v>
      </c>
      <c r="F31" s="25">
        <f>VLOOKUP(C31,RA!B35:I70,8,0)</f>
        <v>9142.8428999999996</v>
      </c>
      <c r="G31" s="16">
        <f t="shared" si="0"/>
        <v>83066.145600000003</v>
      </c>
      <c r="H31" s="27">
        <f>RA!J35</f>
        <v>9.9153488707882307</v>
      </c>
      <c r="I31" s="20">
        <f>VLOOKUP(B31,RMS!B:D,3,FALSE)</f>
        <v>92208.988599999997</v>
      </c>
      <c r="J31" s="21">
        <f>VLOOKUP(B31,RMS!B:E,4,FALSE)</f>
        <v>83066.138000000006</v>
      </c>
      <c r="K31" s="22">
        <f t="shared" si="1"/>
        <v>-9.9999990197829902E-5</v>
      </c>
      <c r="L31" s="22">
        <f t="shared" si="2"/>
        <v>7.5999999971827492E-3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175426.4952</v>
      </c>
      <c r="F35" s="25">
        <f>VLOOKUP(C35,RA!B8:I74,8,0)</f>
        <v>8459.7986999999994</v>
      </c>
      <c r="G35" s="16">
        <f t="shared" si="0"/>
        <v>166966.69650000002</v>
      </c>
      <c r="H35" s="27">
        <f>RA!J39</f>
        <v>4.8224178966553302</v>
      </c>
      <c r="I35" s="20">
        <f>VLOOKUP(B35,RMS!B:D,3,FALSE)</f>
        <v>175426.49572649601</v>
      </c>
      <c r="J35" s="21">
        <f>VLOOKUP(B35,RMS!B:E,4,FALSE)</f>
        <v>166966.696581197</v>
      </c>
      <c r="K35" s="22">
        <f t="shared" si="1"/>
        <v>-5.2649600547738373E-4</v>
      </c>
      <c r="L35" s="22">
        <f t="shared" si="2"/>
        <v>-8.1196980318054557E-5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305615.24300000002</v>
      </c>
      <c r="F36" s="25">
        <f>VLOOKUP(C36,RA!B8:I75,8,0)</f>
        <v>21198.361499999999</v>
      </c>
      <c r="G36" s="16">
        <f t="shared" si="0"/>
        <v>284416.88150000002</v>
      </c>
      <c r="H36" s="27">
        <f>RA!J40</f>
        <v>6.9362906417596504</v>
      </c>
      <c r="I36" s="20">
        <f>VLOOKUP(B36,RMS!B:D,3,FALSE)</f>
        <v>305615.236895726</v>
      </c>
      <c r="J36" s="21">
        <f>VLOOKUP(B36,RMS!B:E,4,FALSE)</f>
        <v>284416.88095897401</v>
      </c>
      <c r="K36" s="22">
        <f t="shared" si="1"/>
        <v>6.1042740126140416E-3</v>
      </c>
      <c r="L36" s="22">
        <f t="shared" si="2"/>
        <v>5.4102600552141666E-4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32701.3141</v>
      </c>
      <c r="F39" s="25">
        <f>VLOOKUP(C39,RA!B8:I78,8,0)</f>
        <v>3634.3143</v>
      </c>
      <c r="G39" s="16">
        <f t="shared" si="0"/>
        <v>29066.999799999998</v>
      </c>
      <c r="H39" s="27">
        <f>RA!J43</f>
        <v>11.1136643894075</v>
      </c>
      <c r="I39" s="20">
        <f>VLOOKUP(B39,RMS!B:D,3,FALSE)</f>
        <v>32701.313970198898</v>
      </c>
      <c r="J39" s="21">
        <f>VLOOKUP(B39,RMS!B:E,4,FALSE)</f>
        <v>29066.9998487255</v>
      </c>
      <c r="K39" s="22">
        <f t="shared" si="1"/>
        <v>1.2980110113858245E-4</v>
      </c>
      <c r="L39" s="22">
        <f t="shared" si="2"/>
        <v>-4.8725501983426511E-5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14336728.024599999</v>
      </c>
      <c r="E7" s="62">
        <v>19839203</v>
      </c>
      <c r="F7" s="63">
        <v>72.264636964499005</v>
      </c>
      <c r="G7" s="62">
        <v>15336640.356000001</v>
      </c>
      <c r="H7" s="63">
        <v>-6.5197612266419096</v>
      </c>
      <c r="I7" s="62">
        <v>1682140.4391999999</v>
      </c>
      <c r="J7" s="63">
        <v>11.7330846781334</v>
      </c>
      <c r="K7" s="62">
        <v>964704.43409999995</v>
      </c>
      <c r="L7" s="63">
        <v>6.2901940171178898</v>
      </c>
      <c r="M7" s="63">
        <v>0.74368478027087703</v>
      </c>
      <c r="N7" s="62">
        <v>40727959.764200002</v>
      </c>
      <c r="O7" s="62">
        <v>2185731091.4322</v>
      </c>
      <c r="P7" s="62">
        <v>826310</v>
      </c>
      <c r="Q7" s="62">
        <v>763769</v>
      </c>
      <c r="R7" s="63">
        <v>8.1884705977854502</v>
      </c>
      <c r="S7" s="62">
        <v>17.350301974561599</v>
      </c>
      <c r="T7" s="62">
        <v>17.203396797461</v>
      </c>
      <c r="U7" s="64">
        <v>0.84670098143522698</v>
      </c>
      <c r="V7" s="52"/>
      <c r="W7" s="52"/>
    </row>
    <row r="8" spans="1:23" ht="14.25" thickBot="1">
      <c r="A8" s="49">
        <v>41732</v>
      </c>
      <c r="B8" s="39" t="s">
        <v>6</v>
      </c>
      <c r="C8" s="40"/>
      <c r="D8" s="65">
        <v>471385.17560000002</v>
      </c>
      <c r="E8" s="65">
        <v>542251</v>
      </c>
      <c r="F8" s="66">
        <v>86.931176816640303</v>
      </c>
      <c r="G8" s="65">
        <v>454132.8602</v>
      </c>
      <c r="H8" s="66">
        <v>3.7989577306522402</v>
      </c>
      <c r="I8" s="65">
        <v>122055.0315</v>
      </c>
      <c r="J8" s="66">
        <v>25.892844709136799</v>
      </c>
      <c r="K8" s="65">
        <v>102845.5261</v>
      </c>
      <c r="L8" s="66">
        <v>22.646572206800201</v>
      </c>
      <c r="M8" s="66">
        <v>0.18678017536049099</v>
      </c>
      <c r="N8" s="65">
        <v>1409155.1353</v>
      </c>
      <c r="O8" s="65">
        <v>90392784.963799998</v>
      </c>
      <c r="P8" s="65">
        <v>20626</v>
      </c>
      <c r="Q8" s="65">
        <v>20529</v>
      </c>
      <c r="R8" s="66">
        <v>0.47250231379998298</v>
      </c>
      <c r="S8" s="65">
        <v>22.853930747600099</v>
      </c>
      <c r="T8" s="65">
        <v>22.518829451020501</v>
      </c>
      <c r="U8" s="67">
        <v>1.4662742277487499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72336.843399999998</v>
      </c>
      <c r="E9" s="65">
        <v>111086</v>
      </c>
      <c r="F9" s="66">
        <v>65.117875699908197</v>
      </c>
      <c r="G9" s="65">
        <v>95800.304999999993</v>
      </c>
      <c r="H9" s="66">
        <v>-24.4920531307285</v>
      </c>
      <c r="I9" s="65">
        <v>17253.017199999998</v>
      </c>
      <c r="J9" s="66">
        <v>23.8509401144258</v>
      </c>
      <c r="K9" s="65">
        <v>20520.133999999998</v>
      </c>
      <c r="L9" s="66">
        <v>21.4196958976279</v>
      </c>
      <c r="M9" s="66">
        <v>-0.15921517861433099</v>
      </c>
      <c r="N9" s="65">
        <v>223859.3934</v>
      </c>
      <c r="O9" s="65">
        <v>15085252.0658</v>
      </c>
      <c r="P9" s="65">
        <v>4315</v>
      </c>
      <c r="Q9" s="65">
        <v>4284</v>
      </c>
      <c r="R9" s="66">
        <v>0.72362278244630895</v>
      </c>
      <c r="S9" s="65">
        <v>16.764042502896899</v>
      </c>
      <c r="T9" s="65">
        <v>17.2620280578898</v>
      </c>
      <c r="U9" s="67">
        <v>-2.9705576975654799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122343.893</v>
      </c>
      <c r="E10" s="65">
        <v>160954</v>
      </c>
      <c r="F10" s="66">
        <v>76.011713284540903</v>
      </c>
      <c r="G10" s="65">
        <v>132466.48850000001</v>
      </c>
      <c r="H10" s="66">
        <v>-7.6416274143176999</v>
      </c>
      <c r="I10" s="65">
        <v>32783.806199999999</v>
      </c>
      <c r="J10" s="66">
        <v>26.796438625669701</v>
      </c>
      <c r="K10" s="65">
        <v>34536.1996</v>
      </c>
      <c r="L10" s="66">
        <v>26.071650264964902</v>
      </c>
      <c r="M10" s="66">
        <v>-5.0740771141478E-2</v>
      </c>
      <c r="N10" s="65">
        <v>331412.72859999997</v>
      </c>
      <c r="O10" s="65">
        <v>21299567.093899999</v>
      </c>
      <c r="P10" s="65">
        <v>81243</v>
      </c>
      <c r="Q10" s="65">
        <v>74680</v>
      </c>
      <c r="R10" s="66">
        <v>8.7881628280664295</v>
      </c>
      <c r="S10" s="65">
        <v>1.5059007299090399</v>
      </c>
      <c r="T10" s="65">
        <v>1.40125869041243</v>
      </c>
      <c r="U10" s="67">
        <v>6.9488006359445098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50625.149299999997</v>
      </c>
      <c r="E11" s="65">
        <v>43435</v>
      </c>
      <c r="F11" s="66">
        <v>116.55381443536299</v>
      </c>
      <c r="G11" s="65">
        <v>38369.277300000002</v>
      </c>
      <c r="H11" s="66">
        <v>31.941889090519801</v>
      </c>
      <c r="I11" s="65">
        <v>7647.2811000000002</v>
      </c>
      <c r="J11" s="66">
        <v>15.1056958956959</v>
      </c>
      <c r="K11" s="65">
        <v>7804.6571000000004</v>
      </c>
      <c r="L11" s="66">
        <v>20.340902016416099</v>
      </c>
      <c r="M11" s="66">
        <v>-2.0164370834433998E-2</v>
      </c>
      <c r="N11" s="65">
        <v>133423.29079999999</v>
      </c>
      <c r="O11" s="65">
        <v>9372316.7388000004</v>
      </c>
      <c r="P11" s="65">
        <v>2400</v>
      </c>
      <c r="Q11" s="65">
        <v>2417</v>
      </c>
      <c r="R11" s="66">
        <v>-0.70335126189491304</v>
      </c>
      <c r="S11" s="65">
        <v>21.093812208333301</v>
      </c>
      <c r="T11" s="65">
        <v>17.891014191146098</v>
      </c>
      <c r="U11" s="67">
        <v>15.1835902659738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73443.540299999993</v>
      </c>
      <c r="E12" s="65">
        <v>118500</v>
      </c>
      <c r="F12" s="66">
        <v>61.977671139240499</v>
      </c>
      <c r="G12" s="65">
        <v>97564.193499999994</v>
      </c>
      <c r="H12" s="66">
        <v>-24.722854086832601</v>
      </c>
      <c r="I12" s="65">
        <v>15604.1513</v>
      </c>
      <c r="J12" s="66">
        <v>21.2464584853353</v>
      </c>
      <c r="K12" s="65">
        <v>14355.8928</v>
      </c>
      <c r="L12" s="66">
        <v>14.7143047925672</v>
      </c>
      <c r="M12" s="66">
        <v>8.6950948811766002E-2</v>
      </c>
      <c r="N12" s="65">
        <v>238904.98430000001</v>
      </c>
      <c r="O12" s="65">
        <v>25337192.755399998</v>
      </c>
      <c r="P12" s="65">
        <v>746</v>
      </c>
      <c r="Q12" s="65">
        <v>803</v>
      </c>
      <c r="R12" s="66">
        <v>-7.0983810709838098</v>
      </c>
      <c r="S12" s="65">
        <v>98.449785924932996</v>
      </c>
      <c r="T12" s="65">
        <v>105.59298368617701</v>
      </c>
      <c r="U12" s="67">
        <v>-7.2556762761175397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212945.04689999999</v>
      </c>
      <c r="E13" s="65">
        <v>266901</v>
      </c>
      <c r="F13" s="66">
        <v>79.784282149561093</v>
      </c>
      <c r="G13" s="65">
        <v>234908.55869999999</v>
      </c>
      <c r="H13" s="66">
        <v>-9.3498133578221196</v>
      </c>
      <c r="I13" s="65">
        <v>61488.931499999999</v>
      </c>
      <c r="J13" s="66">
        <v>28.875492712857302</v>
      </c>
      <c r="K13" s="65">
        <v>64973.1734</v>
      </c>
      <c r="L13" s="66">
        <v>27.6589213094516</v>
      </c>
      <c r="M13" s="66">
        <v>-5.3625853835853998E-2</v>
      </c>
      <c r="N13" s="65">
        <v>635896.71750000003</v>
      </c>
      <c r="O13" s="65">
        <v>44372203.572400004</v>
      </c>
      <c r="P13" s="65">
        <v>8994</v>
      </c>
      <c r="Q13" s="65">
        <v>8283</v>
      </c>
      <c r="R13" s="66">
        <v>8.5838464324520007</v>
      </c>
      <c r="S13" s="65">
        <v>23.676344996664401</v>
      </c>
      <c r="T13" s="65">
        <v>24.679770264397</v>
      </c>
      <c r="U13" s="67">
        <v>-4.23809193468791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118429.8002</v>
      </c>
      <c r="E14" s="65">
        <v>158265</v>
      </c>
      <c r="F14" s="66">
        <v>74.830063627460305</v>
      </c>
      <c r="G14" s="65">
        <v>151300.3082</v>
      </c>
      <c r="H14" s="66">
        <v>-21.725341072372</v>
      </c>
      <c r="I14" s="65">
        <v>19559.438300000002</v>
      </c>
      <c r="J14" s="66">
        <v>16.515639025793099</v>
      </c>
      <c r="K14" s="65">
        <v>29573.5177</v>
      </c>
      <c r="L14" s="66">
        <v>19.5462375799708</v>
      </c>
      <c r="M14" s="66">
        <v>-0.338616443995095</v>
      </c>
      <c r="N14" s="65">
        <v>356283.35019999999</v>
      </c>
      <c r="O14" s="65">
        <v>18992696.4564</v>
      </c>
      <c r="P14" s="65">
        <v>1957</v>
      </c>
      <c r="Q14" s="65">
        <v>2034</v>
      </c>
      <c r="R14" s="66">
        <v>-3.7856440511307801</v>
      </c>
      <c r="S14" s="65">
        <v>60.5159939703628</v>
      </c>
      <c r="T14" s="65">
        <v>60.008646804326503</v>
      </c>
      <c r="U14" s="67">
        <v>0.83836872329127199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103503.1433</v>
      </c>
      <c r="E15" s="65">
        <v>91086</v>
      </c>
      <c r="F15" s="66">
        <v>113.632329117537</v>
      </c>
      <c r="G15" s="65">
        <v>82507.217600000004</v>
      </c>
      <c r="H15" s="66">
        <v>25.447380618007902</v>
      </c>
      <c r="I15" s="65">
        <v>22860.013999999999</v>
      </c>
      <c r="J15" s="66">
        <v>22.086299286332899</v>
      </c>
      <c r="K15" s="65">
        <v>18124.815699999999</v>
      </c>
      <c r="L15" s="66">
        <v>21.967551721196301</v>
      </c>
      <c r="M15" s="66">
        <v>0.26125497651267199</v>
      </c>
      <c r="N15" s="65">
        <v>300031.91800000001</v>
      </c>
      <c r="O15" s="65">
        <v>13942333.116</v>
      </c>
      <c r="P15" s="65">
        <v>3493</v>
      </c>
      <c r="Q15" s="65">
        <v>3407</v>
      </c>
      <c r="R15" s="66">
        <v>2.5242148517757599</v>
      </c>
      <c r="S15" s="65">
        <v>29.631589836816499</v>
      </c>
      <c r="T15" s="65">
        <v>28.111180217199902</v>
      </c>
      <c r="U15" s="67">
        <v>5.1310430118317099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729053.91929999995</v>
      </c>
      <c r="E16" s="65">
        <v>984051</v>
      </c>
      <c r="F16" s="66">
        <v>74.0870055820278</v>
      </c>
      <c r="G16" s="65">
        <v>822955.35380000004</v>
      </c>
      <c r="H16" s="66">
        <v>-11.410270808302</v>
      </c>
      <c r="I16" s="65">
        <v>48331.006200000003</v>
      </c>
      <c r="J16" s="66">
        <v>6.6292773305992201</v>
      </c>
      <c r="K16" s="65">
        <v>58062.882299999997</v>
      </c>
      <c r="L16" s="66">
        <v>7.0554109687596496</v>
      </c>
      <c r="M16" s="66">
        <v>-0.16760924905031799</v>
      </c>
      <c r="N16" s="65">
        <v>2023169.9974</v>
      </c>
      <c r="O16" s="65">
        <v>106673865.0545</v>
      </c>
      <c r="P16" s="65">
        <v>44121</v>
      </c>
      <c r="Q16" s="65">
        <v>37532</v>
      </c>
      <c r="R16" s="66">
        <v>17.555685814771401</v>
      </c>
      <c r="S16" s="65">
        <v>16.523966349357401</v>
      </c>
      <c r="T16" s="65">
        <v>16.886497077160801</v>
      </c>
      <c r="U16" s="67">
        <v>-2.1939691726464399</v>
      </c>
      <c r="V16" s="52"/>
      <c r="W16" s="52"/>
    </row>
    <row r="17" spans="1:21" ht="12" thickBot="1">
      <c r="A17" s="50"/>
      <c r="B17" s="39" t="s">
        <v>15</v>
      </c>
      <c r="C17" s="40"/>
      <c r="D17" s="65">
        <v>545336.67729999998</v>
      </c>
      <c r="E17" s="65">
        <v>707339</v>
      </c>
      <c r="F17" s="66">
        <v>77.096933337480294</v>
      </c>
      <c r="G17" s="65">
        <v>487493.87079999998</v>
      </c>
      <c r="H17" s="66">
        <v>11.865340256499501</v>
      </c>
      <c r="I17" s="65">
        <v>72522.210500000001</v>
      </c>
      <c r="J17" s="66">
        <v>13.2986123103002</v>
      </c>
      <c r="K17" s="65">
        <v>75167.740699999995</v>
      </c>
      <c r="L17" s="66">
        <v>15.419217594807099</v>
      </c>
      <c r="M17" s="66">
        <v>-3.5195020834250003E-2</v>
      </c>
      <c r="N17" s="65">
        <v>1600111.2176999999</v>
      </c>
      <c r="O17" s="65">
        <v>125913971.4384</v>
      </c>
      <c r="P17" s="65">
        <v>12010</v>
      </c>
      <c r="Q17" s="65">
        <v>10996</v>
      </c>
      <c r="R17" s="66">
        <v>9.2215351036740696</v>
      </c>
      <c r="S17" s="65">
        <v>45.406884038301399</v>
      </c>
      <c r="T17" s="65">
        <v>46.640942342670101</v>
      </c>
      <c r="U17" s="67">
        <v>-2.7177779988772302</v>
      </c>
    </row>
    <row r="18" spans="1:21" ht="12" thickBot="1">
      <c r="A18" s="50"/>
      <c r="B18" s="39" t="s">
        <v>16</v>
      </c>
      <c r="C18" s="40"/>
      <c r="D18" s="65">
        <v>1818679.9436999999</v>
      </c>
      <c r="E18" s="65">
        <v>2564487</v>
      </c>
      <c r="F18" s="66">
        <v>70.917885085789095</v>
      </c>
      <c r="G18" s="65">
        <v>2238592.6242</v>
      </c>
      <c r="H18" s="66">
        <v>-18.757887252937</v>
      </c>
      <c r="I18" s="65">
        <v>260393.47210000001</v>
      </c>
      <c r="J18" s="66">
        <v>14.317718354019201</v>
      </c>
      <c r="K18" s="65">
        <v>335768.81770000001</v>
      </c>
      <c r="L18" s="66">
        <v>14.9991031896656</v>
      </c>
      <c r="M18" s="66">
        <v>-0.224485841527267</v>
      </c>
      <c r="N18" s="65">
        <v>4859509.4840000002</v>
      </c>
      <c r="O18" s="65">
        <v>306768983.7985</v>
      </c>
      <c r="P18" s="65">
        <v>79277</v>
      </c>
      <c r="Q18" s="65">
        <v>71721</v>
      </c>
      <c r="R18" s="66">
        <v>10.5352686103094</v>
      </c>
      <c r="S18" s="65">
        <v>22.940827020447301</v>
      </c>
      <c r="T18" s="65">
        <v>21.374946418761599</v>
      </c>
      <c r="U18" s="67">
        <v>6.8257373646121096</v>
      </c>
    </row>
    <row r="19" spans="1:21" ht="12" thickBot="1">
      <c r="A19" s="50"/>
      <c r="B19" s="39" t="s">
        <v>17</v>
      </c>
      <c r="C19" s="40"/>
      <c r="D19" s="65">
        <v>642184.76729999995</v>
      </c>
      <c r="E19" s="65">
        <v>783980</v>
      </c>
      <c r="F19" s="66">
        <v>81.913411987550703</v>
      </c>
      <c r="G19" s="65">
        <v>686995.25540000002</v>
      </c>
      <c r="H19" s="66">
        <v>-6.5226779585121397</v>
      </c>
      <c r="I19" s="65">
        <v>65088.362399999998</v>
      </c>
      <c r="J19" s="66">
        <v>10.1354572257541</v>
      </c>
      <c r="K19" s="65">
        <v>95238.442500000005</v>
      </c>
      <c r="L19" s="66">
        <v>13.863042248311899</v>
      </c>
      <c r="M19" s="66">
        <v>-0.31657468673954903</v>
      </c>
      <c r="N19" s="65">
        <v>2091843.2923999999</v>
      </c>
      <c r="O19" s="65">
        <v>93569456.257599995</v>
      </c>
      <c r="P19" s="65">
        <v>12179</v>
      </c>
      <c r="Q19" s="65">
        <v>12773</v>
      </c>
      <c r="R19" s="66">
        <v>-4.6504345102951499</v>
      </c>
      <c r="S19" s="65">
        <v>52.7288584694967</v>
      </c>
      <c r="T19" s="65">
        <v>70.066887105613404</v>
      </c>
      <c r="U19" s="67">
        <v>-32.881479211515</v>
      </c>
    </row>
    <row r="20" spans="1:21" ht="12" thickBot="1">
      <c r="A20" s="50"/>
      <c r="B20" s="39" t="s">
        <v>18</v>
      </c>
      <c r="C20" s="40"/>
      <c r="D20" s="65">
        <v>700728.34290000005</v>
      </c>
      <c r="E20" s="65">
        <v>1030776</v>
      </c>
      <c r="F20" s="66">
        <v>67.980661453118799</v>
      </c>
      <c r="G20" s="65">
        <v>851552.95389999996</v>
      </c>
      <c r="H20" s="66">
        <v>-17.711712502345701</v>
      </c>
      <c r="I20" s="65">
        <v>59853.799400000004</v>
      </c>
      <c r="J20" s="66">
        <v>8.5416552657613405</v>
      </c>
      <c r="K20" s="65">
        <v>59185.744899999998</v>
      </c>
      <c r="L20" s="66">
        <v>6.9503305260039401</v>
      </c>
      <c r="M20" s="66">
        <v>1.1287422353622E-2</v>
      </c>
      <c r="N20" s="65">
        <v>2086636.7252</v>
      </c>
      <c r="O20" s="65">
        <v>127181144.5147</v>
      </c>
      <c r="P20" s="65">
        <v>29868</v>
      </c>
      <c r="Q20" s="65">
        <v>28782</v>
      </c>
      <c r="R20" s="66">
        <v>3.7731915780696301</v>
      </c>
      <c r="S20" s="65">
        <v>23.460839122137401</v>
      </c>
      <c r="T20" s="65">
        <v>22.9398495448544</v>
      </c>
      <c r="U20" s="67">
        <v>2.2206775067622599</v>
      </c>
    </row>
    <row r="21" spans="1:21" ht="12" thickBot="1">
      <c r="A21" s="50"/>
      <c r="B21" s="39" t="s">
        <v>19</v>
      </c>
      <c r="C21" s="40"/>
      <c r="D21" s="65">
        <v>312142.5784</v>
      </c>
      <c r="E21" s="65">
        <v>425486</v>
      </c>
      <c r="F21" s="66">
        <v>73.361421621393006</v>
      </c>
      <c r="G21" s="65">
        <v>384244.80249999999</v>
      </c>
      <c r="H21" s="66">
        <v>-18.7646582675637</v>
      </c>
      <c r="I21" s="65">
        <v>49000.769099999998</v>
      </c>
      <c r="J21" s="66">
        <v>15.698200915482699</v>
      </c>
      <c r="K21" s="65">
        <v>62370.158900000002</v>
      </c>
      <c r="L21" s="66">
        <v>16.231880950426099</v>
      </c>
      <c r="M21" s="66">
        <v>-0.21435555136929399</v>
      </c>
      <c r="N21" s="65">
        <v>899571.09080000001</v>
      </c>
      <c r="O21" s="65">
        <v>54150623.236599997</v>
      </c>
      <c r="P21" s="65">
        <v>25280</v>
      </c>
      <c r="Q21" s="65">
        <v>23946</v>
      </c>
      <c r="R21" s="66">
        <v>5.5708677858515001</v>
      </c>
      <c r="S21" s="65">
        <v>12.3474121202532</v>
      </c>
      <c r="T21" s="65">
        <v>12.003609362732799</v>
      </c>
      <c r="U21" s="67">
        <v>2.78441145538843</v>
      </c>
    </row>
    <row r="22" spans="1:21" ht="12" thickBot="1">
      <c r="A22" s="50"/>
      <c r="B22" s="39" t="s">
        <v>20</v>
      </c>
      <c r="C22" s="40"/>
      <c r="D22" s="65">
        <v>1013409.3777</v>
      </c>
      <c r="E22" s="65">
        <v>1080195</v>
      </c>
      <c r="F22" s="66">
        <v>93.817262410953603</v>
      </c>
      <c r="G22" s="65">
        <v>957292.94270000001</v>
      </c>
      <c r="H22" s="66">
        <v>5.8619919250345802</v>
      </c>
      <c r="I22" s="65">
        <v>100819.1731</v>
      </c>
      <c r="J22" s="66">
        <v>9.9485139291700495</v>
      </c>
      <c r="K22" s="65">
        <v>127164.75410000001</v>
      </c>
      <c r="L22" s="66">
        <v>13.283786856438899</v>
      </c>
      <c r="M22" s="66">
        <v>-0.20717675417578599</v>
      </c>
      <c r="N22" s="65">
        <v>2831381.1973000001</v>
      </c>
      <c r="O22" s="65">
        <v>142530820.45390001</v>
      </c>
      <c r="P22" s="65">
        <v>59280</v>
      </c>
      <c r="Q22" s="65">
        <v>54096</v>
      </c>
      <c r="R22" s="66">
        <v>9.5829636202307</v>
      </c>
      <c r="S22" s="65">
        <v>17.0952998937247</v>
      </c>
      <c r="T22" s="65">
        <v>16.5058289263532</v>
      </c>
      <c r="U22" s="67">
        <v>3.4481463971739301</v>
      </c>
    </row>
    <row r="23" spans="1:21" ht="12" thickBot="1">
      <c r="A23" s="50"/>
      <c r="B23" s="39" t="s">
        <v>21</v>
      </c>
      <c r="C23" s="40"/>
      <c r="D23" s="65">
        <v>2055212.4527</v>
      </c>
      <c r="E23" s="65">
        <v>2573859</v>
      </c>
      <c r="F23" s="66">
        <v>79.849457670369702</v>
      </c>
      <c r="G23" s="65">
        <v>2191688.9791999999</v>
      </c>
      <c r="H23" s="66">
        <v>-6.2270024531407699</v>
      </c>
      <c r="I23" s="65">
        <v>103469.5428</v>
      </c>
      <c r="J23" s="66">
        <v>5.0344937655505504</v>
      </c>
      <c r="K23" s="65">
        <v>198279.29149999999</v>
      </c>
      <c r="L23" s="66">
        <v>9.0468717679264401</v>
      </c>
      <c r="M23" s="66">
        <v>-0.47816263606126502</v>
      </c>
      <c r="N23" s="65">
        <v>6110304.0581999999</v>
      </c>
      <c r="O23" s="65">
        <v>290259563.778</v>
      </c>
      <c r="P23" s="65">
        <v>68684</v>
      </c>
      <c r="Q23" s="65">
        <v>64497</v>
      </c>
      <c r="R23" s="66">
        <v>6.4917748112315303</v>
      </c>
      <c r="S23" s="65">
        <v>29.922725128122998</v>
      </c>
      <c r="T23" s="65">
        <v>30.737629424624402</v>
      </c>
      <c r="U23" s="67">
        <v>-2.7233625714641598</v>
      </c>
    </row>
    <row r="24" spans="1:21" ht="12" thickBot="1">
      <c r="A24" s="50"/>
      <c r="B24" s="39" t="s">
        <v>22</v>
      </c>
      <c r="C24" s="40"/>
      <c r="D24" s="65">
        <v>244302.0361</v>
      </c>
      <c r="E24" s="65">
        <v>327883</v>
      </c>
      <c r="F24" s="66">
        <v>74.508905951208206</v>
      </c>
      <c r="G24" s="65">
        <v>294375.9915</v>
      </c>
      <c r="H24" s="66">
        <v>-17.010203564783598</v>
      </c>
      <c r="I24" s="65">
        <v>34400.148999999998</v>
      </c>
      <c r="J24" s="66">
        <v>14.0809915255553</v>
      </c>
      <c r="K24" s="65">
        <v>-160242.6066</v>
      </c>
      <c r="L24" s="66">
        <v>-54.434672400925102</v>
      </c>
      <c r="M24" s="66">
        <v>-1.2146754207878701</v>
      </c>
      <c r="N24" s="65">
        <v>658212.60640000005</v>
      </c>
      <c r="O24" s="65">
        <v>35314192.0647</v>
      </c>
      <c r="P24" s="65">
        <v>25892</v>
      </c>
      <c r="Q24" s="65">
        <v>23647</v>
      </c>
      <c r="R24" s="66">
        <v>9.4938047109570007</v>
      </c>
      <c r="S24" s="65">
        <v>9.4354254634636199</v>
      </c>
      <c r="T24" s="65">
        <v>8.7397689262908607</v>
      </c>
      <c r="U24" s="67">
        <v>7.37281577673967</v>
      </c>
    </row>
    <row r="25" spans="1:21" ht="12" thickBot="1">
      <c r="A25" s="50"/>
      <c r="B25" s="39" t="s">
        <v>23</v>
      </c>
      <c r="C25" s="40"/>
      <c r="D25" s="65">
        <v>190803.35769999999</v>
      </c>
      <c r="E25" s="65">
        <v>207474</v>
      </c>
      <c r="F25" s="66">
        <v>91.964948716465699</v>
      </c>
      <c r="G25" s="65">
        <v>179110.25099999999</v>
      </c>
      <c r="H25" s="66">
        <v>6.5284407981763204</v>
      </c>
      <c r="I25" s="65">
        <v>11481.687</v>
      </c>
      <c r="J25" s="66">
        <v>6.0175497634861603</v>
      </c>
      <c r="K25" s="65">
        <v>20274.1731</v>
      </c>
      <c r="L25" s="66">
        <v>11.3193817700585</v>
      </c>
      <c r="M25" s="66">
        <v>-0.43367914719047201</v>
      </c>
      <c r="N25" s="65">
        <v>519640.89630000002</v>
      </c>
      <c r="O25" s="65">
        <v>37689965.948700003</v>
      </c>
      <c r="P25" s="65">
        <v>15454</v>
      </c>
      <c r="Q25" s="65">
        <v>13149</v>
      </c>
      <c r="R25" s="66">
        <v>17.5298501787208</v>
      </c>
      <c r="S25" s="65">
        <v>12.346535375954399</v>
      </c>
      <c r="T25" s="65">
        <v>12.323034093847401</v>
      </c>
      <c r="U25" s="67">
        <v>0.19034718154840299</v>
      </c>
    </row>
    <row r="26" spans="1:21" ht="12" thickBot="1">
      <c r="A26" s="50"/>
      <c r="B26" s="39" t="s">
        <v>24</v>
      </c>
      <c r="C26" s="40"/>
      <c r="D26" s="65">
        <v>515048.14799999999</v>
      </c>
      <c r="E26" s="65">
        <v>587163</v>
      </c>
      <c r="F26" s="66">
        <v>87.718086459807594</v>
      </c>
      <c r="G26" s="65">
        <v>506800.75410000002</v>
      </c>
      <c r="H26" s="66">
        <v>1.62734444123827</v>
      </c>
      <c r="I26" s="65">
        <v>94027.179699999993</v>
      </c>
      <c r="J26" s="66">
        <v>18.255998019820101</v>
      </c>
      <c r="K26" s="65">
        <v>96976.687300000005</v>
      </c>
      <c r="L26" s="66">
        <v>19.1350716263664</v>
      </c>
      <c r="M26" s="66">
        <v>-3.0414604603636999E-2</v>
      </c>
      <c r="N26" s="65">
        <v>1477298.5630000001</v>
      </c>
      <c r="O26" s="65">
        <v>71007640.061800003</v>
      </c>
      <c r="P26" s="65">
        <v>39029</v>
      </c>
      <c r="Q26" s="65">
        <v>37441</v>
      </c>
      <c r="R26" s="66">
        <v>4.2413397078069597</v>
      </c>
      <c r="S26" s="65">
        <v>13.1965499500372</v>
      </c>
      <c r="T26" s="65">
        <v>12.446768643999899</v>
      </c>
      <c r="U26" s="67">
        <v>5.6816464066439396</v>
      </c>
    </row>
    <row r="27" spans="1:21" ht="12" thickBot="1">
      <c r="A27" s="50"/>
      <c r="B27" s="39" t="s">
        <v>25</v>
      </c>
      <c r="C27" s="40"/>
      <c r="D27" s="65">
        <v>249972.00030000001</v>
      </c>
      <c r="E27" s="65">
        <v>373029</v>
      </c>
      <c r="F27" s="66">
        <v>67.011412061796804</v>
      </c>
      <c r="G27" s="65">
        <v>323531.51850000001</v>
      </c>
      <c r="H27" s="66">
        <v>-22.736430299294</v>
      </c>
      <c r="I27" s="65">
        <v>78459.979699999996</v>
      </c>
      <c r="J27" s="66">
        <v>31.387507243146199</v>
      </c>
      <c r="K27" s="65">
        <v>-453686.864</v>
      </c>
      <c r="L27" s="66">
        <v>-140.22957209963499</v>
      </c>
      <c r="M27" s="66">
        <v>-1.1729386189590001</v>
      </c>
      <c r="N27" s="65">
        <v>716208.89820000005</v>
      </c>
      <c r="O27" s="65">
        <v>28203879.5891</v>
      </c>
      <c r="P27" s="65">
        <v>33035</v>
      </c>
      <c r="Q27" s="65">
        <v>31435</v>
      </c>
      <c r="R27" s="66">
        <v>5.0898679815492196</v>
      </c>
      <c r="S27" s="65">
        <v>7.5668836173755096</v>
      </c>
      <c r="T27" s="65">
        <v>7.33357725783363</v>
      </c>
      <c r="U27" s="67">
        <v>3.0832555559088499</v>
      </c>
    </row>
    <row r="28" spans="1:21" ht="12" thickBot="1">
      <c r="A28" s="50"/>
      <c r="B28" s="39" t="s">
        <v>26</v>
      </c>
      <c r="C28" s="40"/>
      <c r="D28" s="65">
        <v>786588.23880000005</v>
      </c>
      <c r="E28" s="65">
        <v>977763</v>
      </c>
      <c r="F28" s="66">
        <v>80.447740280620195</v>
      </c>
      <c r="G28" s="65">
        <v>776733.73160000006</v>
      </c>
      <c r="H28" s="66">
        <v>1.2687111167041201</v>
      </c>
      <c r="I28" s="65">
        <v>47309.487300000001</v>
      </c>
      <c r="J28" s="66">
        <v>6.0145175031060996</v>
      </c>
      <c r="K28" s="65">
        <v>83861.526899999997</v>
      </c>
      <c r="L28" s="66">
        <v>10.796689198401699</v>
      </c>
      <c r="M28" s="66">
        <v>-0.43586184214826201</v>
      </c>
      <c r="N28" s="65">
        <v>2153755.8824</v>
      </c>
      <c r="O28" s="65">
        <v>98040338.954300001</v>
      </c>
      <c r="P28" s="65">
        <v>44954</v>
      </c>
      <c r="Q28" s="65">
        <v>39908</v>
      </c>
      <c r="R28" s="66">
        <v>12.6440813871905</v>
      </c>
      <c r="S28" s="65">
        <v>17.497625101214599</v>
      </c>
      <c r="T28" s="65">
        <v>17.045329294878201</v>
      </c>
      <c r="U28" s="67">
        <v>2.5848982574495798</v>
      </c>
    </row>
    <row r="29" spans="1:21" ht="12" thickBot="1">
      <c r="A29" s="50"/>
      <c r="B29" s="39" t="s">
        <v>27</v>
      </c>
      <c r="C29" s="40"/>
      <c r="D29" s="65">
        <v>564660.45460000006</v>
      </c>
      <c r="E29" s="65">
        <v>635852</v>
      </c>
      <c r="F29" s="66">
        <v>88.8037553707466</v>
      </c>
      <c r="G29" s="65">
        <v>590413.27879999997</v>
      </c>
      <c r="H29" s="66">
        <v>-4.3618301153967902</v>
      </c>
      <c r="I29" s="65">
        <v>96936.430099999998</v>
      </c>
      <c r="J29" s="66">
        <v>17.167207179165501</v>
      </c>
      <c r="K29" s="65">
        <v>88785.218099999998</v>
      </c>
      <c r="L29" s="66">
        <v>15.037808478910501</v>
      </c>
      <c r="M29" s="66">
        <v>9.1808210583198005E-2</v>
      </c>
      <c r="N29" s="65">
        <v>1688105.3887</v>
      </c>
      <c r="O29" s="65">
        <v>66929461.472800002</v>
      </c>
      <c r="P29" s="65">
        <v>84883</v>
      </c>
      <c r="Q29" s="65">
        <v>81997</v>
      </c>
      <c r="R29" s="66">
        <v>3.5196409624742402</v>
      </c>
      <c r="S29" s="65">
        <v>6.6522207579845203</v>
      </c>
      <c r="T29" s="65">
        <v>6.7177611058941196</v>
      </c>
      <c r="U29" s="67">
        <v>-0.98524012196876798</v>
      </c>
    </row>
    <row r="30" spans="1:21" ht="12" thickBot="1">
      <c r="A30" s="50"/>
      <c r="B30" s="39" t="s">
        <v>28</v>
      </c>
      <c r="C30" s="40"/>
      <c r="D30" s="65">
        <v>1106510.1728999999</v>
      </c>
      <c r="E30" s="65">
        <v>1402330</v>
      </c>
      <c r="F30" s="66">
        <v>78.905120257000902</v>
      </c>
      <c r="G30" s="65">
        <v>1195662.9901000001</v>
      </c>
      <c r="H30" s="66">
        <v>-7.4563499864241702</v>
      </c>
      <c r="I30" s="65">
        <v>147802.96520000001</v>
      </c>
      <c r="J30" s="66">
        <v>13.3575785220872</v>
      </c>
      <c r="K30" s="65">
        <v>203207.62</v>
      </c>
      <c r="L30" s="66">
        <v>16.995392655166501</v>
      </c>
      <c r="M30" s="66">
        <v>-0.27265047836296702</v>
      </c>
      <c r="N30" s="65">
        <v>2878733.3791</v>
      </c>
      <c r="O30" s="65">
        <v>115236509.2383</v>
      </c>
      <c r="P30" s="65">
        <v>61664</v>
      </c>
      <c r="Q30" s="65">
        <v>49429</v>
      </c>
      <c r="R30" s="66">
        <v>24.752675554836198</v>
      </c>
      <c r="S30" s="65">
        <v>17.944184173910202</v>
      </c>
      <c r="T30" s="65">
        <v>17.556143713204801</v>
      </c>
      <c r="U30" s="67">
        <v>2.16248594499833</v>
      </c>
    </row>
    <row r="31" spans="1:21" ht="12" thickBot="1">
      <c r="A31" s="50"/>
      <c r="B31" s="39" t="s">
        <v>29</v>
      </c>
      <c r="C31" s="40"/>
      <c r="D31" s="65">
        <v>910486.22679999995</v>
      </c>
      <c r="E31" s="65">
        <v>843008</v>
      </c>
      <c r="F31" s="66">
        <v>108.004458652824</v>
      </c>
      <c r="G31" s="65">
        <v>694806.37159999995</v>
      </c>
      <c r="H31" s="66">
        <v>31.041720976641599</v>
      </c>
      <c r="I31" s="65">
        <v>33237.710200000001</v>
      </c>
      <c r="J31" s="66">
        <v>3.6505450847749201</v>
      </c>
      <c r="K31" s="65">
        <v>23650.3148</v>
      </c>
      <c r="L31" s="66">
        <v>3.4038713182117299</v>
      </c>
      <c r="M31" s="66">
        <v>0.405381301732187</v>
      </c>
      <c r="N31" s="65">
        <v>2343574.9016999998</v>
      </c>
      <c r="O31" s="65">
        <v>111270756.7511</v>
      </c>
      <c r="P31" s="65">
        <v>33351</v>
      </c>
      <c r="Q31" s="65">
        <v>33555</v>
      </c>
      <c r="R31" s="66">
        <v>-0.60795708538220505</v>
      </c>
      <c r="S31" s="65">
        <v>27.300117741596999</v>
      </c>
      <c r="T31" s="65">
        <v>20.156351259126801</v>
      </c>
      <c r="U31" s="67">
        <v>26.167529935540401</v>
      </c>
    </row>
    <row r="32" spans="1:21" ht="12" thickBot="1">
      <c r="A32" s="50"/>
      <c r="B32" s="39" t="s">
        <v>30</v>
      </c>
      <c r="C32" s="40"/>
      <c r="D32" s="65">
        <v>120625.4663</v>
      </c>
      <c r="E32" s="65">
        <v>152290</v>
      </c>
      <c r="F32" s="66">
        <v>79.207739378816697</v>
      </c>
      <c r="G32" s="65">
        <v>135831.57990000001</v>
      </c>
      <c r="H32" s="66">
        <v>-11.1948293697201</v>
      </c>
      <c r="I32" s="65">
        <v>37315.782099999997</v>
      </c>
      <c r="J32" s="66">
        <v>30.935243812607698</v>
      </c>
      <c r="K32" s="65">
        <v>-299406.0099</v>
      </c>
      <c r="L32" s="66">
        <v>-220.42444777600599</v>
      </c>
      <c r="M32" s="66">
        <v>-1.1246327089842401</v>
      </c>
      <c r="N32" s="65">
        <v>366487.68689999997</v>
      </c>
      <c r="O32" s="65">
        <v>16566480.1753</v>
      </c>
      <c r="P32" s="65">
        <v>24543</v>
      </c>
      <c r="Q32" s="65">
        <v>24594</v>
      </c>
      <c r="R32" s="66">
        <v>-0.20736765064649501</v>
      </c>
      <c r="S32" s="65">
        <v>4.9148623354928098</v>
      </c>
      <c r="T32" s="65">
        <v>4.8505721232820997</v>
      </c>
      <c r="U32" s="67">
        <v>1.30807757821483</v>
      </c>
    </row>
    <row r="33" spans="1:21" ht="12" thickBot="1">
      <c r="A33" s="50"/>
      <c r="B33" s="39" t="s">
        <v>31</v>
      </c>
      <c r="C33" s="40"/>
      <c r="D33" s="65">
        <v>19.231000000000002</v>
      </c>
      <c r="E33" s="68"/>
      <c r="F33" s="68"/>
      <c r="G33" s="65">
        <v>70.769000000000005</v>
      </c>
      <c r="H33" s="66">
        <v>-72.825672257626906</v>
      </c>
      <c r="I33" s="65">
        <v>3.7448000000000001</v>
      </c>
      <c r="J33" s="66">
        <v>19.4727263272841</v>
      </c>
      <c r="K33" s="65">
        <v>-104.60339999999999</v>
      </c>
      <c r="L33" s="66">
        <v>-147.80963416185099</v>
      </c>
      <c r="M33" s="66">
        <v>-1.03579998355694</v>
      </c>
      <c r="N33" s="65">
        <v>115.3857</v>
      </c>
      <c r="O33" s="65">
        <v>4202.1593999999996</v>
      </c>
      <c r="P33" s="65">
        <v>5</v>
      </c>
      <c r="Q33" s="65">
        <v>10</v>
      </c>
      <c r="R33" s="66">
        <v>-50</v>
      </c>
      <c r="S33" s="65">
        <v>3.8462000000000001</v>
      </c>
      <c r="T33" s="65">
        <v>4.23081</v>
      </c>
      <c r="U33" s="67">
        <v>-9.9997400031199497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92208.988500000007</v>
      </c>
      <c r="E35" s="65">
        <v>208562</v>
      </c>
      <c r="F35" s="66">
        <v>44.211787621906197</v>
      </c>
      <c r="G35" s="65">
        <v>97715.241599999994</v>
      </c>
      <c r="H35" s="66">
        <v>-5.6349992179725596</v>
      </c>
      <c r="I35" s="65">
        <v>9142.8428999999996</v>
      </c>
      <c r="J35" s="66">
        <v>9.9153488707882307</v>
      </c>
      <c r="K35" s="65">
        <v>11557.851000000001</v>
      </c>
      <c r="L35" s="66">
        <v>11.828094379904799</v>
      </c>
      <c r="M35" s="66">
        <v>-0.20894957894854299</v>
      </c>
      <c r="N35" s="65">
        <v>250352.19500000001</v>
      </c>
      <c r="O35" s="65">
        <v>20450989.648600001</v>
      </c>
      <c r="P35" s="65">
        <v>7043</v>
      </c>
      <c r="Q35" s="65">
        <v>5822</v>
      </c>
      <c r="R35" s="66">
        <v>20.972174510477501</v>
      </c>
      <c r="S35" s="65">
        <v>13.092288584410101</v>
      </c>
      <c r="T35" s="65">
        <v>13.1696368430093</v>
      </c>
      <c r="U35" s="67">
        <v>-0.59079249667109501</v>
      </c>
    </row>
    <row r="36" spans="1:21" ht="12" customHeight="1" thickBot="1">
      <c r="A36" s="50"/>
      <c r="B36" s="39" t="s">
        <v>37</v>
      </c>
      <c r="C36" s="40"/>
      <c r="D36" s="68"/>
      <c r="E36" s="65">
        <v>671473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470789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352480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175426.4952</v>
      </c>
      <c r="E39" s="65">
        <v>360338</v>
      </c>
      <c r="F39" s="66">
        <v>48.683873252335303</v>
      </c>
      <c r="G39" s="65">
        <v>289013.24939999997</v>
      </c>
      <c r="H39" s="66">
        <v>-39.301573348560801</v>
      </c>
      <c r="I39" s="65">
        <v>8459.7986999999994</v>
      </c>
      <c r="J39" s="66">
        <v>4.8224178966553302</v>
      </c>
      <c r="K39" s="65">
        <v>13909.4714</v>
      </c>
      <c r="L39" s="66">
        <v>4.8127452388001197</v>
      </c>
      <c r="M39" s="66">
        <v>-0.39179581619471199</v>
      </c>
      <c r="N39" s="65">
        <v>529050.42570000002</v>
      </c>
      <c r="O39" s="65">
        <v>31972819.594500002</v>
      </c>
      <c r="P39" s="65">
        <v>351</v>
      </c>
      <c r="Q39" s="65">
        <v>303</v>
      </c>
      <c r="R39" s="66">
        <v>15.841584158415801</v>
      </c>
      <c r="S39" s="65">
        <v>499.790584615385</v>
      </c>
      <c r="T39" s="65">
        <v>568.44376600660098</v>
      </c>
      <c r="U39" s="67">
        <v>-13.7363895008243</v>
      </c>
    </row>
    <row r="40" spans="1:21" ht="12" thickBot="1">
      <c r="A40" s="50"/>
      <c r="B40" s="39" t="s">
        <v>34</v>
      </c>
      <c r="C40" s="40"/>
      <c r="D40" s="65">
        <v>305615.24300000002</v>
      </c>
      <c r="E40" s="65">
        <v>304512</v>
      </c>
      <c r="F40" s="66">
        <v>100.362298694304</v>
      </c>
      <c r="G40" s="65">
        <v>316326.23619999998</v>
      </c>
      <c r="H40" s="66">
        <v>-3.3860590663203398</v>
      </c>
      <c r="I40" s="65">
        <v>21198.361499999999</v>
      </c>
      <c r="J40" s="66">
        <v>6.9362906417596504</v>
      </c>
      <c r="K40" s="65">
        <v>28811.6492</v>
      </c>
      <c r="L40" s="66">
        <v>9.1082072565690009</v>
      </c>
      <c r="M40" s="66">
        <v>-0.26424338458209501</v>
      </c>
      <c r="N40" s="65">
        <v>955135.30530000001</v>
      </c>
      <c r="O40" s="65">
        <v>62674180.398800001</v>
      </c>
      <c r="P40" s="65">
        <v>1609</v>
      </c>
      <c r="Q40" s="65">
        <v>1679</v>
      </c>
      <c r="R40" s="66">
        <v>-4.1691483025610401</v>
      </c>
      <c r="S40" s="65">
        <v>189.94110814170301</v>
      </c>
      <c r="T40" s="65">
        <v>199.23925169743899</v>
      </c>
      <c r="U40" s="67">
        <v>-4.8952770923076203</v>
      </c>
    </row>
    <row r="41" spans="1:21" ht="12" thickBot="1">
      <c r="A41" s="50"/>
      <c r="B41" s="39" t="s">
        <v>40</v>
      </c>
      <c r="C41" s="40"/>
      <c r="D41" s="68"/>
      <c r="E41" s="65">
        <v>223734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97872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32701.3141</v>
      </c>
      <c r="E43" s="70">
        <v>0</v>
      </c>
      <c r="F43" s="71"/>
      <c r="G43" s="70">
        <v>28382.4012</v>
      </c>
      <c r="H43" s="72">
        <v>15.2168693183014</v>
      </c>
      <c r="I43" s="70">
        <v>3634.3143</v>
      </c>
      <c r="J43" s="72">
        <v>11.1136643894075</v>
      </c>
      <c r="K43" s="70">
        <v>3138.2572</v>
      </c>
      <c r="L43" s="72">
        <v>11.057053199572101</v>
      </c>
      <c r="M43" s="72">
        <v>0.15806770076079199</v>
      </c>
      <c r="N43" s="70">
        <v>59793.668700000002</v>
      </c>
      <c r="O43" s="70">
        <v>4526897.0800999999</v>
      </c>
      <c r="P43" s="70">
        <v>24</v>
      </c>
      <c r="Q43" s="70">
        <v>20</v>
      </c>
      <c r="R43" s="72">
        <v>20</v>
      </c>
      <c r="S43" s="70">
        <v>1362.5547541666699</v>
      </c>
      <c r="T43" s="70">
        <v>364.35860000000002</v>
      </c>
      <c r="U43" s="73">
        <v>73.259159025661305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41259</v>
      </c>
      <c r="D2" s="32">
        <v>471385.49284017098</v>
      </c>
      <c r="E2" s="32">
        <v>349330.1458</v>
      </c>
      <c r="F2" s="32">
        <v>122055.34704017099</v>
      </c>
      <c r="G2" s="32">
        <v>349330.1458</v>
      </c>
      <c r="H2" s="32">
        <v>0.25892894222257101</v>
      </c>
    </row>
    <row r="3" spans="1:8" ht="14.25">
      <c r="A3" s="32">
        <v>2</v>
      </c>
      <c r="B3" s="33">
        <v>13</v>
      </c>
      <c r="C3" s="32">
        <v>7992.8429999999998</v>
      </c>
      <c r="D3" s="32">
        <v>72336.858499243594</v>
      </c>
      <c r="E3" s="32">
        <v>55083.839072846204</v>
      </c>
      <c r="F3" s="32">
        <v>17253.019426397401</v>
      </c>
      <c r="G3" s="32">
        <v>55083.839072846204</v>
      </c>
      <c r="H3" s="32">
        <v>0.238509382137155</v>
      </c>
    </row>
    <row r="4" spans="1:8" ht="14.25">
      <c r="A4" s="32">
        <v>3</v>
      </c>
      <c r="B4" s="33">
        <v>14</v>
      </c>
      <c r="C4" s="32">
        <v>95085</v>
      </c>
      <c r="D4" s="32">
        <v>122345.80304871799</v>
      </c>
      <c r="E4" s="32">
        <v>89560.086342734998</v>
      </c>
      <c r="F4" s="32">
        <v>32785.716705982901</v>
      </c>
      <c r="G4" s="32">
        <v>89560.086342734998</v>
      </c>
      <c r="H4" s="32">
        <v>0.26797581845065599</v>
      </c>
    </row>
    <row r="5" spans="1:8" ht="14.25">
      <c r="A5" s="32">
        <v>4</v>
      </c>
      <c r="B5" s="33">
        <v>15</v>
      </c>
      <c r="C5" s="32">
        <v>8221</v>
      </c>
      <c r="D5" s="32">
        <v>50625.164717093998</v>
      </c>
      <c r="E5" s="32">
        <v>42977.867934187998</v>
      </c>
      <c r="F5" s="32">
        <v>7647.2967829059799</v>
      </c>
      <c r="G5" s="32">
        <v>42977.867934187998</v>
      </c>
      <c r="H5" s="32">
        <v>0.15105722273973801</v>
      </c>
    </row>
    <row r="6" spans="1:8" ht="14.25">
      <c r="A6" s="32">
        <v>5</v>
      </c>
      <c r="B6" s="33">
        <v>16</v>
      </c>
      <c r="C6" s="32">
        <v>1072</v>
      </c>
      <c r="D6" s="32">
        <v>73443.539192307697</v>
      </c>
      <c r="E6" s="32">
        <v>57839.388636752097</v>
      </c>
      <c r="F6" s="32">
        <v>15604.1505555556</v>
      </c>
      <c r="G6" s="32">
        <v>57839.388636752097</v>
      </c>
      <c r="H6" s="32">
        <v>0.21246457792150999</v>
      </c>
    </row>
    <row r="7" spans="1:8" ht="14.25">
      <c r="A7" s="32">
        <v>6</v>
      </c>
      <c r="B7" s="33">
        <v>17</v>
      </c>
      <c r="C7" s="32">
        <v>14244</v>
      </c>
      <c r="D7" s="32">
        <v>212945.182824786</v>
      </c>
      <c r="E7" s="32">
        <v>151456.11566837601</v>
      </c>
      <c r="F7" s="32">
        <v>61489.067156410303</v>
      </c>
      <c r="G7" s="32">
        <v>151456.11566837601</v>
      </c>
      <c r="H7" s="32">
        <v>0.28875537986226302</v>
      </c>
    </row>
    <row r="8" spans="1:8" ht="14.25">
      <c r="A8" s="32">
        <v>7</v>
      </c>
      <c r="B8" s="33">
        <v>18</v>
      </c>
      <c r="C8" s="32">
        <v>33679</v>
      </c>
      <c r="D8" s="32">
        <v>118429.796637607</v>
      </c>
      <c r="E8" s="32">
        <v>98870.361510256407</v>
      </c>
      <c r="F8" s="32">
        <v>19559.4351273504</v>
      </c>
      <c r="G8" s="32">
        <v>98870.361510256407</v>
      </c>
      <c r="H8" s="32">
        <v>0.16515636843658499</v>
      </c>
    </row>
    <row r="9" spans="1:8" ht="14.25">
      <c r="A9" s="32">
        <v>8</v>
      </c>
      <c r="B9" s="33">
        <v>19</v>
      </c>
      <c r="C9" s="32">
        <v>20315</v>
      </c>
      <c r="D9" s="32">
        <v>103503.20964359</v>
      </c>
      <c r="E9" s="32">
        <v>80643.1309179487</v>
      </c>
      <c r="F9" s="32">
        <v>22860.078725641</v>
      </c>
      <c r="G9" s="32">
        <v>80643.1309179487</v>
      </c>
      <c r="H9" s="32">
        <v>0.220863476643469</v>
      </c>
    </row>
    <row r="10" spans="1:8" ht="14.25">
      <c r="A10" s="32">
        <v>9</v>
      </c>
      <c r="B10" s="33">
        <v>21</v>
      </c>
      <c r="C10" s="32">
        <v>172162</v>
      </c>
      <c r="D10" s="32">
        <v>729053.88650000002</v>
      </c>
      <c r="E10" s="32">
        <v>680722.91310000001</v>
      </c>
      <c r="F10" s="32">
        <v>48330.973400000003</v>
      </c>
      <c r="G10" s="32">
        <v>680722.91310000001</v>
      </c>
      <c r="H10" s="32">
        <v>6.6292731298676105E-2</v>
      </c>
    </row>
    <row r="11" spans="1:8" ht="14.25">
      <c r="A11" s="32">
        <v>10</v>
      </c>
      <c r="B11" s="33">
        <v>22</v>
      </c>
      <c r="C11" s="32">
        <v>40338</v>
      </c>
      <c r="D11" s="32">
        <v>545336.76102734997</v>
      </c>
      <c r="E11" s="32">
        <v>472814.46702991502</v>
      </c>
      <c r="F11" s="32">
        <v>72522.293997435903</v>
      </c>
      <c r="G11" s="32">
        <v>472814.46702991502</v>
      </c>
      <c r="H11" s="32">
        <v>0.13298625579689999</v>
      </c>
    </row>
    <row r="12" spans="1:8" ht="14.25">
      <c r="A12" s="32">
        <v>11</v>
      </c>
      <c r="B12" s="33">
        <v>23</v>
      </c>
      <c r="C12" s="32">
        <v>217708.59899999999</v>
      </c>
      <c r="D12" s="32">
        <v>1818680.16040598</v>
      </c>
      <c r="E12" s="32">
        <v>1558286.4303094</v>
      </c>
      <c r="F12" s="32">
        <v>260393.73009658101</v>
      </c>
      <c r="G12" s="32">
        <v>1558286.4303094</v>
      </c>
      <c r="H12" s="32">
        <v>0.143177308339061</v>
      </c>
    </row>
    <row r="13" spans="1:8" ht="14.25">
      <c r="A13" s="32">
        <v>12</v>
      </c>
      <c r="B13" s="33">
        <v>24</v>
      </c>
      <c r="C13" s="32">
        <v>23206.212</v>
      </c>
      <c r="D13" s="32">
        <v>642184.80851111095</v>
      </c>
      <c r="E13" s="32">
        <v>577096.40484187996</v>
      </c>
      <c r="F13" s="32">
        <v>65088.4036692308</v>
      </c>
      <c r="G13" s="32">
        <v>577096.40484187996</v>
      </c>
      <c r="H13" s="32">
        <v>0.10135463001707599</v>
      </c>
    </row>
    <row r="14" spans="1:8" ht="14.25">
      <c r="A14" s="32">
        <v>13</v>
      </c>
      <c r="B14" s="33">
        <v>25</v>
      </c>
      <c r="C14" s="32">
        <v>63228</v>
      </c>
      <c r="D14" s="32">
        <v>700728.40060000005</v>
      </c>
      <c r="E14" s="32">
        <v>640874.54350000003</v>
      </c>
      <c r="F14" s="32">
        <v>59853.857100000001</v>
      </c>
      <c r="G14" s="32">
        <v>640874.54350000003</v>
      </c>
      <c r="H14" s="32">
        <v>8.54166279670555E-2</v>
      </c>
    </row>
    <row r="15" spans="1:8" ht="14.25">
      <c r="A15" s="32">
        <v>14</v>
      </c>
      <c r="B15" s="33">
        <v>26</v>
      </c>
      <c r="C15" s="32">
        <v>58697</v>
      </c>
      <c r="D15" s="32">
        <v>312142.47333756101</v>
      </c>
      <c r="E15" s="32">
        <v>263141.80927817099</v>
      </c>
      <c r="F15" s="32">
        <v>49000.664059390401</v>
      </c>
      <c r="G15" s="32">
        <v>263141.80927817099</v>
      </c>
      <c r="H15" s="32">
        <v>0.15698172547764599</v>
      </c>
    </row>
    <row r="16" spans="1:8" ht="14.25">
      <c r="A16" s="32">
        <v>15</v>
      </c>
      <c r="B16" s="33">
        <v>27</v>
      </c>
      <c r="C16" s="32">
        <v>144792.80600000001</v>
      </c>
      <c r="D16" s="32">
        <v>1013409.17</v>
      </c>
      <c r="E16" s="32">
        <v>912590.20600000001</v>
      </c>
      <c r="F16" s="32">
        <v>100818.96400000001</v>
      </c>
      <c r="G16" s="32">
        <v>912590.20600000001</v>
      </c>
      <c r="H16" s="32">
        <v>9.9484953348113095E-2</v>
      </c>
    </row>
    <row r="17" spans="1:8" ht="14.25">
      <c r="A17" s="32">
        <v>16</v>
      </c>
      <c r="B17" s="33">
        <v>29</v>
      </c>
      <c r="C17" s="32">
        <v>165554</v>
      </c>
      <c r="D17" s="32">
        <v>2055213.16969487</v>
      </c>
      <c r="E17" s="32">
        <v>1951742.94212393</v>
      </c>
      <c r="F17" s="32">
        <v>103470.22757094</v>
      </c>
      <c r="G17" s="32">
        <v>1951742.94212393</v>
      </c>
      <c r="H17" s="32">
        <v>5.0345253279153498E-2</v>
      </c>
    </row>
    <row r="18" spans="1:8" ht="14.25">
      <c r="A18" s="32">
        <v>17</v>
      </c>
      <c r="B18" s="33">
        <v>31</v>
      </c>
      <c r="C18" s="32">
        <v>37338.239999999998</v>
      </c>
      <c r="D18" s="32">
        <v>244302.02385677301</v>
      </c>
      <c r="E18" s="32">
        <v>209901.88928380999</v>
      </c>
      <c r="F18" s="32">
        <v>34400.1345729635</v>
      </c>
      <c r="G18" s="32">
        <v>209901.88928380999</v>
      </c>
      <c r="H18" s="32">
        <v>0.140809863258158</v>
      </c>
    </row>
    <row r="19" spans="1:8" ht="14.25">
      <c r="A19" s="32">
        <v>18</v>
      </c>
      <c r="B19" s="33">
        <v>32</v>
      </c>
      <c r="C19" s="32">
        <v>17648.804</v>
      </c>
      <c r="D19" s="32">
        <v>190803.35294381701</v>
      </c>
      <c r="E19" s="32">
        <v>179321.66045738201</v>
      </c>
      <c r="F19" s="32">
        <v>11481.6924864348</v>
      </c>
      <c r="G19" s="32">
        <v>179321.66045738201</v>
      </c>
      <c r="H19" s="32">
        <v>6.0175527889258999E-2</v>
      </c>
    </row>
    <row r="20" spans="1:8" ht="14.25">
      <c r="A20" s="32">
        <v>19</v>
      </c>
      <c r="B20" s="33">
        <v>33</v>
      </c>
      <c r="C20" s="32">
        <v>47654.093999999997</v>
      </c>
      <c r="D20" s="32">
        <v>515048.16164315899</v>
      </c>
      <c r="E20" s="32">
        <v>421020.90230938903</v>
      </c>
      <c r="F20" s="32">
        <v>94027.259333769704</v>
      </c>
      <c r="G20" s="32">
        <v>421020.90230938903</v>
      </c>
      <c r="H20" s="32">
        <v>0.18256012997657201</v>
      </c>
    </row>
    <row r="21" spans="1:8" ht="14.25">
      <c r="A21" s="32">
        <v>20</v>
      </c>
      <c r="B21" s="33">
        <v>34</v>
      </c>
      <c r="C21" s="32">
        <v>44243.620999999999</v>
      </c>
      <c r="D21" s="32">
        <v>249971.984682596</v>
      </c>
      <c r="E21" s="32">
        <v>171512.01603001801</v>
      </c>
      <c r="F21" s="32">
        <v>78459.968652577401</v>
      </c>
      <c r="G21" s="32">
        <v>171512.01603001801</v>
      </c>
      <c r="H21" s="32">
        <v>0.31387504784667197</v>
      </c>
    </row>
    <row r="22" spans="1:8" ht="14.25">
      <c r="A22" s="32">
        <v>21</v>
      </c>
      <c r="B22" s="33">
        <v>35</v>
      </c>
      <c r="C22" s="32">
        <v>41440.553999999996</v>
      </c>
      <c r="D22" s="32">
        <v>786588.23885486706</v>
      </c>
      <c r="E22" s="32">
        <v>739278.75064841204</v>
      </c>
      <c r="F22" s="32">
        <v>47309.488206454902</v>
      </c>
      <c r="G22" s="32">
        <v>739278.75064841204</v>
      </c>
      <c r="H22" s="32">
        <v>6.0145176179253801E-2</v>
      </c>
    </row>
    <row r="23" spans="1:8" ht="14.25">
      <c r="A23" s="32">
        <v>22</v>
      </c>
      <c r="B23" s="33">
        <v>36</v>
      </c>
      <c r="C23" s="32">
        <v>96102.548999999999</v>
      </c>
      <c r="D23" s="32">
        <v>564660.45081061905</v>
      </c>
      <c r="E23" s="32">
        <v>467723.98912396299</v>
      </c>
      <c r="F23" s="32">
        <v>96936.461686656199</v>
      </c>
      <c r="G23" s="32">
        <v>467723.98912396299</v>
      </c>
      <c r="H23" s="32">
        <v>0.17167212888293401</v>
      </c>
    </row>
    <row r="24" spans="1:8" ht="14.25">
      <c r="A24" s="32">
        <v>23</v>
      </c>
      <c r="B24" s="33">
        <v>37</v>
      </c>
      <c r="C24" s="32">
        <v>101564.62699999999</v>
      </c>
      <c r="D24" s="32">
        <v>1106510.1522345101</v>
      </c>
      <c r="E24" s="32">
        <v>958707.19700514397</v>
      </c>
      <c r="F24" s="32">
        <v>147802.95522936899</v>
      </c>
      <c r="G24" s="32">
        <v>958707.19700514397</v>
      </c>
      <c r="H24" s="32">
        <v>0.13357577870468901</v>
      </c>
    </row>
    <row r="25" spans="1:8" ht="14.25">
      <c r="A25" s="32">
        <v>24</v>
      </c>
      <c r="B25" s="33">
        <v>38</v>
      </c>
      <c r="C25" s="32">
        <v>206954.56200000001</v>
      </c>
      <c r="D25" s="32">
        <v>910486.21951504401</v>
      </c>
      <c r="E25" s="32">
        <v>877248.79790353996</v>
      </c>
      <c r="F25" s="32">
        <v>33237.421611504396</v>
      </c>
      <c r="G25" s="32">
        <v>877248.79790353996</v>
      </c>
      <c r="H25" s="32">
        <v>3.65051341789751E-2</v>
      </c>
    </row>
    <row r="26" spans="1:8" ht="14.25">
      <c r="A26" s="32">
        <v>25</v>
      </c>
      <c r="B26" s="33">
        <v>39</v>
      </c>
      <c r="C26" s="32">
        <v>82293.339000000007</v>
      </c>
      <c r="D26" s="32">
        <v>120625.375594713</v>
      </c>
      <c r="E26" s="32">
        <v>83309.671814346293</v>
      </c>
      <c r="F26" s="32">
        <v>37315.703780366697</v>
      </c>
      <c r="G26" s="32">
        <v>83309.671814346293</v>
      </c>
      <c r="H26" s="32">
        <v>0.30935202146638702</v>
      </c>
    </row>
    <row r="27" spans="1:8" ht="14.25">
      <c r="A27" s="32">
        <v>26</v>
      </c>
      <c r="B27" s="33">
        <v>40</v>
      </c>
      <c r="C27" s="32">
        <v>5</v>
      </c>
      <c r="D27" s="32">
        <v>19.231000000000002</v>
      </c>
      <c r="E27" s="32">
        <v>15.4862</v>
      </c>
      <c r="F27" s="32">
        <v>3.7448000000000001</v>
      </c>
      <c r="G27" s="32">
        <v>15.4862</v>
      </c>
      <c r="H27" s="32">
        <v>0.19472726327284101</v>
      </c>
    </row>
    <row r="28" spans="1:8" ht="14.25">
      <c r="A28" s="32">
        <v>27</v>
      </c>
      <c r="B28" s="33">
        <v>42</v>
      </c>
      <c r="C28" s="32">
        <v>6914.3720000000003</v>
      </c>
      <c r="D28" s="32">
        <v>92208.988599999997</v>
      </c>
      <c r="E28" s="32">
        <v>83066.138000000006</v>
      </c>
      <c r="F28" s="32">
        <v>9142.8505999999998</v>
      </c>
      <c r="G28" s="32">
        <v>83066.138000000006</v>
      </c>
      <c r="H28" s="32">
        <v>9.9153572106309804E-2</v>
      </c>
    </row>
    <row r="29" spans="1:8" ht="14.25">
      <c r="A29" s="32">
        <v>28</v>
      </c>
      <c r="B29" s="33">
        <v>75</v>
      </c>
      <c r="C29" s="32">
        <v>358</v>
      </c>
      <c r="D29" s="32">
        <v>175426.49572649601</v>
      </c>
      <c r="E29" s="32">
        <v>166966.696581197</v>
      </c>
      <c r="F29" s="32">
        <v>8459.79914529915</v>
      </c>
      <c r="G29" s="32">
        <v>166966.696581197</v>
      </c>
      <c r="H29" s="32">
        <v>4.8224181360201498E-2</v>
      </c>
    </row>
    <row r="30" spans="1:8" ht="14.25">
      <c r="A30" s="32">
        <v>29</v>
      </c>
      <c r="B30" s="33">
        <v>76</v>
      </c>
      <c r="C30" s="32">
        <v>2092</v>
      </c>
      <c r="D30" s="32">
        <v>305615.236895726</v>
      </c>
      <c r="E30" s="32">
        <v>284416.88095897401</v>
      </c>
      <c r="F30" s="32">
        <v>21198.355936752101</v>
      </c>
      <c r="G30" s="32">
        <v>284416.88095897401</v>
      </c>
      <c r="H30" s="32">
        <v>6.9362889599594302E-2</v>
      </c>
    </row>
    <row r="31" spans="1:8" ht="14.25">
      <c r="A31" s="32">
        <v>30</v>
      </c>
      <c r="B31" s="33">
        <v>99</v>
      </c>
      <c r="C31" s="32">
        <v>25</v>
      </c>
      <c r="D31" s="32">
        <v>32701.313970198898</v>
      </c>
      <c r="E31" s="32">
        <v>29066.9998487255</v>
      </c>
      <c r="F31" s="32">
        <v>3634.3141214734101</v>
      </c>
      <c r="G31" s="32">
        <v>29066.9998487255</v>
      </c>
      <c r="H31" s="32">
        <v>0.1111366388759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2014-04-04T00:37:32Z</dcterms:modified>
</cp:coreProperties>
</file>