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<sst xmlns="http://schemas.openxmlformats.org/spreadsheetml/2006/main" count="114" uniqueCount="71">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</sst>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>
      <c r="A3" s="59" t="s">
        <v>5</v>
      </c>
      <c r="B3" s="59"/>
      <c r="C3" s="59"/>
      <c r="D3" s="59"/>
      <c r="E3" s="15">
        <f>RA!D7</f>
        <v>16938720.587000001</v>
      </c>
      <c r="F3" s="25">
        <f>RA!I7</f>
        <v>2034281.2834999999</v>
      </c>
      <c r="G3" s="16">
        <f>E3-F3</f>
        <v>14904439.3035</v>
      </c>
      <c r="H3" s="27">
        <f>RA!J7</f>
        <v>12.009651337310901</v>
      </c>
      <c r="I3" s="20">
        <f>SUM(I4:I39)</f>
        <v>16938724.118383154</v>
      </c>
      <c r="J3" s="21">
        <f>SUM(J4:J39)</f>
        <v>14904439.26383882</v>
      </c>
      <c r="K3" s="22">
        <f>E3-I3</f>
        <v>-3.5313831530511379</v>
      </c>
      <c r="L3" s="22">
        <f>G3-J3</f>
        <v>3.9661180227994919E-2</v>
      </c>
    </row>
    <row r="4" spans="1:12">
      <c r="A4" s="60">
        <f>RA!A8</f>
        <v>41733</v>
      </c>
      <c r="B4" s="12">
        <v>12</v>
      </c>
      <c r="C4" s="57" t="s">
        <v>6</v>
      </c>
      <c r="D4" s="57"/>
      <c r="E4" s="15">
        <f>VLOOKUP(C4,RA!B8:D39,3,0)</f>
        <v>465194.50030000001</v>
      </c>
      <c r="F4" s="25">
        <f>VLOOKUP(C4,RA!B8:I43,8,0)</f>
        <v>123322.4722</v>
      </c>
      <c r="G4" s="16">
        <f t="shared" ref="G4:G39" si="0">E4-F4</f>
        <v>341872.0281</v>
      </c>
      <c r="H4" s="27">
        <f>RA!J8</f>
        <v>26.509873207974401</v>
      </c>
      <c r="I4" s="20">
        <f>VLOOKUP(B4,RMS!B:D,3,FALSE)</f>
        <v>465194.83897606801</v>
      </c>
      <c r="J4" s="21">
        <f>VLOOKUP(B4,RMS!B:E,4,FALSE)</f>
        <v>341872.02879145299</v>
      </c>
      <c r="K4" s="22">
        <f t="shared" ref="K4:K39" si="1">E4-I4</f>
        <v>-0.33867606800049543</v>
      </c>
      <c r="L4" s="22">
        <f t="shared" ref="L4:L39" si="2">G4-J4</f>
        <v>-6.914529949426651E-4</v>
      </c>
    </row>
    <row r="5" spans="1:12">
      <c r="A5" s="60"/>
      <c r="B5" s="12">
        <v>13</v>
      </c>
      <c r="C5" s="57" t="s">
        <v>7</v>
      </c>
      <c r="D5" s="57"/>
      <c r="E5" s="15">
        <f>VLOOKUP(C5,RA!B8:D40,3,0)</f>
        <v>87917.107199999999</v>
      </c>
      <c r="F5" s="25">
        <f>VLOOKUP(C5,RA!B9:I44,8,0)</f>
        <v>20515.290099999998</v>
      </c>
      <c r="G5" s="16">
        <f t="shared" si="0"/>
        <v>67401.8171</v>
      </c>
      <c r="H5" s="27">
        <f>RA!J9</f>
        <v>23.334810201762402</v>
      </c>
      <c r="I5" s="20">
        <f>VLOOKUP(B5,RMS!B:D,3,FALSE)</f>
        <v>87917.123738121198</v>
      </c>
      <c r="J5" s="21">
        <f>VLOOKUP(B5,RMS!B:E,4,FALSE)</f>
        <v>67401.817524302198</v>
      </c>
      <c r="K5" s="22">
        <f t="shared" si="1"/>
        <v>-1.6538121199118905E-2</v>
      </c>
      <c r="L5" s="22">
        <f t="shared" si="2"/>
        <v>-4.243021976435557E-4</v>
      </c>
    </row>
    <row r="6" spans="1:12">
      <c r="A6" s="60"/>
      <c r="B6" s="12">
        <v>14</v>
      </c>
      <c r="C6" s="57" t="s">
        <v>8</v>
      </c>
      <c r="D6" s="57"/>
      <c r="E6" s="15">
        <f>VLOOKUP(C6,RA!B10:D41,3,0)</f>
        <v>152929.1471</v>
      </c>
      <c r="F6" s="25">
        <f>VLOOKUP(C6,RA!B10:I45,8,0)</f>
        <v>42899.9931</v>
      </c>
      <c r="G6" s="16">
        <f t="shared" si="0"/>
        <v>110029.15400000001</v>
      </c>
      <c r="H6" s="27">
        <f>RA!J10</f>
        <v>28.052201894481101</v>
      </c>
      <c r="I6" s="20">
        <f>VLOOKUP(B6,RMS!B:D,3,FALSE)</f>
        <v>152931.36090256399</v>
      </c>
      <c r="J6" s="21">
        <f>VLOOKUP(B6,RMS!B:E,4,FALSE)</f>
        <v>110029.154352991</v>
      </c>
      <c r="K6" s="22">
        <f t="shared" si="1"/>
        <v>-2.2138025639869738</v>
      </c>
      <c r="L6" s="22">
        <f t="shared" si="2"/>
        <v>-3.5299098817631602E-4</v>
      </c>
    </row>
    <row r="7" spans="1:12">
      <c r="A7" s="60"/>
      <c r="B7" s="12">
        <v>15</v>
      </c>
      <c r="C7" s="57" t="s">
        <v>9</v>
      </c>
      <c r="D7" s="57"/>
      <c r="E7" s="15">
        <f>VLOOKUP(C7,RA!B10:D42,3,0)</f>
        <v>37190.824200000003</v>
      </c>
      <c r="F7" s="25">
        <f>VLOOKUP(C7,RA!B11:I46,8,0)</f>
        <v>8553.6463999999996</v>
      </c>
      <c r="G7" s="16">
        <f t="shared" si="0"/>
        <v>28637.177800000005</v>
      </c>
      <c r="H7" s="27">
        <f>RA!J11</f>
        <v>22.999346166681601</v>
      </c>
      <c r="I7" s="20">
        <f>VLOOKUP(B7,RMS!B:D,3,FALSE)</f>
        <v>37190.840518803401</v>
      </c>
      <c r="J7" s="21">
        <f>VLOOKUP(B7,RMS!B:E,4,FALSE)</f>
        <v>28637.1777666667</v>
      </c>
      <c r="K7" s="22">
        <f t="shared" si="1"/>
        <v>-1.6318803398462478E-2</v>
      </c>
      <c r="L7" s="22">
        <f t="shared" si="2"/>
        <v>3.3333304600091651E-5</v>
      </c>
    </row>
    <row r="8" spans="1:12">
      <c r="A8" s="60"/>
      <c r="B8" s="12">
        <v>16</v>
      </c>
      <c r="C8" s="57" t="s">
        <v>10</v>
      </c>
      <c r="D8" s="57"/>
      <c r="E8" s="15">
        <f>VLOOKUP(C8,RA!B12:D43,3,0)</f>
        <v>120555.7613</v>
      </c>
      <c r="F8" s="25">
        <f>VLOOKUP(C8,RA!B12:I47,8,0)</f>
        <v>22447.744600000002</v>
      </c>
      <c r="G8" s="16">
        <f t="shared" si="0"/>
        <v>98108.016699999993</v>
      </c>
      <c r="H8" s="27">
        <f>RA!J12</f>
        <v>18.620217199026602</v>
      </c>
      <c r="I8" s="20">
        <f>VLOOKUP(B8,RMS!B:D,3,FALSE)</f>
        <v>120555.76063589699</v>
      </c>
      <c r="J8" s="21">
        <f>VLOOKUP(B8,RMS!B:E,4,FALSE)</f>
        <v>98108.016965811999</v>
      </c>
      <c r="K8" s="22">
        <f t="shared" si="1"/>
        <v>6.6410300496499985E-4</v>
      </c>
      <c r="L8" s="22">
        <f t="shared" si="2"/>
        <v>-2.6581200654618442E-4</v>
      </c>
    </row>
    <row r="9" spans="1:12">
      <c r="A9" s="60"/>
      <c r="B9" s="12">
        <v>17</v>
      </c>
      <c r="C9" s="57" t="s">
        <v>11</v>
      </c>
      <c r="D9" s="57"/>
      <c r="E9" s="15">
        <f>VLOOKUP(C9,RA!B12:D44,3,0)</f>
        <v>238270.79180000001</v>
      </c>
      <c r="F9" s="25">
        <f>VLOOKUP(C9,RA!B13:I48,8,0)</f>
        <v>69323.713000000003</v>
      </c>
      <c r="G9" s="16">
        <f t="shared" si="0"/>
        <v>168947.07880000002</v>
      </c>
      <c r="H9" s="27">
        <f>RA!J13</f>
        <v>29.094507336085499</v>
      </c>
      <c r="I9" s="20">
        <f>VLOOKUP(B9,RMS!B:D,3,FALSE)</f>
        <v>238270.96657606799</v>
      </c>
      <c r="J9" s="21">
        <f>VLOOKUP(B9,RMS!B:E,4,FALSE)</f>
        <v>168947.07884187999</v>
      </c>
      <c r="K9" s="22">
        <f t="shared" si="1"/>
        <v>-0.1747760679863859</v>
      </c>
      <c r="L9" s="22">
        <f t="shared" si="2"/>
        <v>-4.1879975469782948E-5</v>
      </c>
    </row>
    <row r="10" spans="1:12">
      <c r="A10" s="60"/>
      <c r="B10" s="12">
        <v>18</v>
      </c>
      <c r="C10" s="57" t="s">
        <v>12</v>
      </c>
      <c r="D10" s="57"/>
      <c r="E10" s="15">
        <f>VLOOKUP(C10,RA!B14:D45,3,0)</f>
        <v>147803.06109999999</v>
      </c>
      <c r="F10" s="25">
        <f>VLOOKUP(C10,RA!B14:I49,8,0)</f>
        <v>25460.630799999999</v>
      </c>
      <c r="G10" s="16">
        <f t="shared" si="0"/>
        <v>122342.43029999999</v>
      </c>
      <c r="H10" s="27">
        <f>RA!J14</f>
        <v>17.226051078045</v>
      </c>
      <c r="I10" s="20">
        <f>VLOOKUP(B10,RMS!B:D,3,FALSE)</f>
        <v>147803.053888889</v>
      </c>
      <c r="J10" s="21">
        <f>VLOOKUP(B10,RMS!B:E,4,FALSE)</f>
        <v>122342.429458974</v>
      </c>
      <c r="K10" s="22">
        <f t="shared" si="1"/>
        <v>7.2111109911929816E-3</v>
      </c>
      <c r="L10" s="22">
        <f t="shared" si="2"/>
        <v>8.410259906668216E-4</v>
      </c>
    </row>
    <row r="11" spans="1:12">
      <c r="A11" s="60"/>
      <c r="B11" s="12">
        <v>19</v>
      </c>
      <c r="C11" s="57" t="s">
        <v>13</v>
      </c>
      <c r="D11" s="57"/>
      <c r="E11" s="15">
        <f>VLOOKUP(C11,RA!B14:D46,3,0)</f>
        <v>126610.13830000001</v>
      </c>
      <c r="F11" s="25">
        <f>VLOOKUP(C11,RA!B15:I50,8,0)</f>
        <v>27385.9617</v>
      </c>
      <c r="G11" s="16">
        <f t="shared" si="0"/>
        <v>99224.176600000006</v>
      </c>
      <c r="H11" s="27">
        <f>RA!J15</f>
        <v>21.630149107893399</v>
      </c>
      <c r="I11" s="20">
        <f>VLOOKUP(B11,RMS!B:D,3,FALSE)</f>
        <v>126610.21869059801</v>
      </c>
      <c r="J11" s="21">
        <f>VLOOKUP(B11,RMS!B:E,4,FALSE)</f>
        <v>99224.179109401695</v>
      </c>
      <c r="K11" s="22">
        <f t="shared" si="1"/>
        <v>-8.0390597999212332E-2</v>
      </c>
      <c r="L11" s="22">
        <f t="shared" si="2"/>
        <v>-2.5094016891671345E-3</v>
      </c>
    </row>
    <row r="12" spans="1:12">
      <c r="A12" s="60"/>
      <c r="B12" s="12">
        <v>21</v>
      </c>
      <c r="C12" s="57" t="s">
        <v>14</v>
      </c>
      <c r="D12" s="57"/>
      <c r="E12" s="15">
        <f>VLOOKUP(C12,RA!B16:D47,3,0)</f>
        <v>996665.28099999996</v>
      </c>
      <c r="F12" s="25">
        <f>VLOOKUP(C12,RA!B16:I51,8,0)</f>
        <v>80858.320800000001</v>
      </c>
      <c r="G12" s="16">
        <f t="shared" si="0"/>
        <v>915806.96019999997</v>
      </c>
      <c r="H12" s="27">
        <f>RA!J16</f>
        <v>8.1128862760094496</v>
      </c>
      <c r="I12" s="20">
        <f>VLOOKUP(B12,RMS!B:D,3,FALSE)</f>
        <v>996665.23659999995</v>
      </c>
      <c r="J12" s="21">
        <f>VLOOKUP(B12,RMS!B:E,4,FALSE)</f>
        <v>915806.96019999997</v>
      </c>
      <c r="K12" s="22">
        <f t="shared" si="1"/>
        <v>4.4400000013411045E-2</v>
      </c>
      <c r="L12" s="22">
        <f t="shared" si="2"/>
        <v>0</v>
      </c>
    </row>
    <row r="13" spans="1:12">
      <c r="A13" s="60"/>
      <c r="B13" s="12">
        <v>22</v>
      </c>
      <c r="C13" s="57" t="s">
        <v>15</v>
      </c>
      <c r="D13" s="57"/>
      <c r="E13" s="15">
        <f>VLOOKUP(C13,RA!B16:D48,3,0)</f>
        <v>580603.53110000002</v>
      </c>
      <c r="F13" s="25">
        <f>VLOOKUP(C13,RA!B17:I52,8,0)</f>
        <v>80841.779500000004</v>
      </c>
      <c r="G13" s="16">
        <f t="shared" si="0"/>
        <v>499761.75160000002</v>
      </c>
      <c r="H13" s="27">
        <f>RA!J17</f>
        <v>13.9237491971223</v>
      </c>
      <c r="I13" s="20">
        <f>VLOOKUP(B13,RMS!B:D,3,FALSE)</f>
        <v>580603.63408803404</v>
      </c>
      <c r="J13" s="21">
        <f>VLOOKUP(B13,RMS!B:E,4,FALSE)</f>
        <v>499761.75239316199</v>
      </c>
      <c r="K13" s="22">
        <f t="shared" si="1"/>
        <v>-0.10298803402110934</v>
      </c>
      <c r="L13" s="22">
        <f t="shared" si="2"/>
        <v>-7.9316197661682963E-4</v>
      </c>
    </row>
    <row r="14" spans="1:12">
      <c r="A14" s="60"/>
      <c r="B14" s="12">
        <v>23</v>
      </c>
      <c r="C14" s="57" t="s">
        <v>16</v>
      </c>
      <c r="D14" s="57"/>
      <c r="E14" s="15">
        <f>VLOOKUP(C14,RA!B18:D49,3,0)</f>
        <v>2290091.9380000001</v>
      </c>
      <c r="F14" s="25">
        <f>VLOOKUP(C14,RA!B18:I53,8,0)</f>
        <v>347754.26049999997</v>
      </c>
      <c r="G14" s="16">
        <f t="shared" si="0"/>
        <v>1942337.6775000002</v>
      </c>
      <c r="H14" s="27">
        <f>RA!J18</f>
        <v>15.185165919744801</v>
      </c>
      <c r="I14" s="20">
        <f>VLOOKUP(B14,RMS!B:D,3,FALSE)</f>
        <v>2290092.24334274</v>
      </c>
      <c r="J14" s="21">
        <f>VLOOKUP(B14,RMS!B:E,4,FALSE)</f>
        <v>1942337.7053042699</v>
      </c>
      <c r="K14" s="22">
        <f t="shared" si="1"/>
        <v>-0.3053427399136126</v>
      </c>
      <c r="L14" s="22">
        <f t="shared" si="2"/>
        <v>-2.7804269688203931E-2</v>
      </c>
    </row>
    <row r="15" spans="1:12">
      <c r="A15" s="60"/>
      <c r="B15" s="12">
        <v>24</v>
      </c>
      <c r="C15" s="57" t="s">
        <v>17</v>
      </c>
      <c r="D15" s="57"/>
      <c r="E15" s="15">
        <f>VLOOKUP(C15,RA!B18:D50,3,0)</f>
        <v>772516.53870000003</v>
      </c>
      <c r="F15" s="25">
        <f>VLOOKUP(C15,RA!B19:I54,8,0)</f>
        <v>84656.387000000002</v>
      </c>
      <c r="G15" s="16">
        <f t="shared" si="0"/>
        <v>687860.15170000005</v>
      </c>
      <c r="H15" s="27">
        <f>RA!J19</f>
        <v>10.958520984218801</v>
      </c>
      <c r="I15" s="20">
        <f>VLOOKUP(B15,RMS!B:D,3,FALSE)</f>
        <v>772516.58531452995</v>
      </c>
      <c r="J15" s="21">
        <f>VLOOKUP(B15,RMS!B:E,4,FALSE)</f>
        <v>687860.15033760702</v>
      </c>
      <c r="K15" s="22">
        <f t="shared" si="1"/>
        <v>-4.6614529914222658E-2</v>
      </c>
      <c r="L15" s="22">
        <f t="shared" si="2"/>
        <v>1.3623930281028152E-3</v>
      </c>
    </row>
    <row r="16" spans="1:12">
      <c r="A16" s="60"/>
      <c r="B16" s="12">
        <v>25</v>
      </c>
      <c r="C16" s="57" t="s">
        <v>18</v>
      </c>
      <c r="D16" s="57"/>
      <c r="E16" s="15">
        <f>VLOOKUP(C16,RA!B20:D51,3,0)</f>
        <v>777422.09920000006</v>
      </c>
      <c r="F16" s="25">
        <f>VLOOKUP(C16,RA!B20:I55,8,0)</f>
        <v>60568.687599999997</v>
      </c>
      <c r="G16" s="16">
        <f t="shared" si="0"/>
        <v>716853.41160000011</v>
      </c>
      <c r="H16" s="27">
        <f>RA!J20</f>
        <v>7.7909655079689299</v>
      </c>
      <c r="I16" s="20">
        <f>VLOOKUP(B16,RMS!B:D,3,FALSE)</f>
        <v>777422.14489999996</v>
      </c>
      <c r="J16" s="21">
        <f>VLOOKUP(B16,RMS!B:E,4,FALSE)</f>
        <v>716853.41159999999</v>
      </c>
      <c r="K16" s="22">
        <f t="shared" si="1"/>
        <v>-4.5699999900534749E-2</v>
      </c>
      <c r="L16" s="22">
        <f t="shared" si="2"/>
        <v>0</v>
      </c>
    </row>
    <row r="17" spans="1:12">
      <c r="A17" s="60"/>
      <c r="B17" s="12">
        <v>26</v>
      </c>
      <c r="C17" s="57" t="s">
        <v>19</v>
      </c>
      <c r="D17" s="57"/>
      <c r="E17" s="15">
        <f>VLOOKUP(C17,RA!B20:D52,3,0)</f>
        <v>366253.8702</v>
      </c>
      <c r="F17" s="25">
        <f>VLOOKUP(C17,RA!B21:I56,8,0)</f>
        <v>57950.154600000002</v>
      </c>
      <c r="G17" s="16">
        <f t="shared" si="0"/>
        <v>308303.7156</v>
      </c>
      <c r="H17" s="27">
        <f>RA!J21</f>
        <v>15.822400612000401</v>
      </c>
      <c r="I17" s="20">
        <f>VLOOKUP(B17,RMS!B:D,3,FALSE)</f>
        <v>366253.71704679698</v>
      </c>
      <c r="J17" s="21">
        <f>VLOOKUP(B17,RMS!B:E,4,FALSE)</f>
        <v>308303.71551009797</v>
      </c>
      <c r="K17" s="22">
        <f t="shared" si="1"/>
        <v>0.15315320302033797</v>
      </c>
      <c r="L17" s="22">
        <f t="shared" si="2"/>
        <v>8.9902023319154978E-5</v>
      </c>
    </row>
    <row r="18" spans="1:12">
      <c r="A18" s="60"/>
      <c r="B18" s="12">
        <v>27</v>
      </c>
      <c r="C18" s="57" t="s">
        <v>20</v>
      </c>
      <c r="D18" s="57"/>
      <c r="E18" s="15">
        <f>VLOOKUP(C18,RA!B22:D53,3,0)</f>
        <v>1294367.8596000001</v>
      </c>
      <c r="F18" s="25">
        <f>VLOOKUP(C18,RA!B22:I57,8,0)</f>
        <v>115395.5168</v>
      </c>
      <c r="G18" s="16">
        <f t="shared" si="0"/>
        <v>1178972.3428</v>
      </c>
      <c r="H18" s="27">
        <f>RA!J22</f>
        <v>8.9152025789377092</v>
      </c>
      <c r="I18" s="20">
        <f>VLOOKUP(B18,RMS!B:D,3,FALSE)</f>
        <v>1294367.5806</v>
      </c>
      <c r="J18" s="21">
        <f>VLOOKUP(B18,RMS!B:E,4,FALSE)</f>
        <v>1178972.3428</v>
      </c>
      <c r="K18" s="22">
        <f t="shared" si="1"/>
        <v>0.27900000009685755</v>
      </c>
      <c r="L18" s="22">
        <f t="shared" si="2"/>
        <v>0</v>
      </c>
    </row>
    <row r="19" spans="1:12">
      <c r="A19" s="60"/>
      <c r="B19" s="12">
        <v>29</v>
      </c>
      <c r="C19" s="57" t="s">
        <v>21</v>
      </c>
      <c r="D19" s="57"/>
      <c r="E19" s="15">
        <f>VLOOKUP(C19,RA!B22:D54,3,0)</f>
        <v>2232247.6156000001</v>
      </c>
      <c r="F19" s="25">
        <f>VLOOKUP(C19,RA!B23:I58,8,0)</f>
        <v>108628.386</v>
      </c>
      <c r="G19" s="16">
        <f t="shared" si="0"/>
        <v>2123619.2296000002</v>
      </c>
      <c r="H19" s="27">
        <f>RA!J23</f>
        <v>4.8663233075422996</v>
      </c>
      <c r="I19" s="20">
        <f>VLOOKUP(B19,RMS!B:D,3,FALSE)</f>
        <v>2232248.4138846202</v>
      </c>
      <c r="J19" s="21">
        <f>VLOOKUP(B19,RMS!B:E,4,FALSE)</f>
        <v>2123619.26261624</v>
      </c>
      <c r="K19" s="22">
        <f t="shared" si="1"/>
        <v>-0.7982846200466156</v>
      </c>
      <c r="L19" s="22">
        <f t="shared" si="2"/>
        <v>-3.3016239758580923E-2</v>
      </c>
    </row>
    <row r="20" spans="1:12">
      <c r="A20" s="60"/>
      <c r="B20" s="12">
        <v>31</v>
      </c>
      <c r="C20" s="57" t="s">
        <v>22</v>
      </c>
      <c r="D20" s="57"/>
      <c r="E20" s="15">
        <f>VLOOKUP(C20,RA!B24:D55,3,0)</f>
        <v>308339.2905</v>
      </c>
      <c r="F20" s="25">
        <f>VLOOKUP(C20,RA!B24:I59,8,0)</f>
        <v>44901.967400000001</v>
      </c>
      <c r="G20" s="16">
        <f t="shared" si="0"/>
        <v>263437.32309999998</v>
      </c>
      <c r="H20" s="27">
        <f>RA!J24</f>
        <v>14.562518882101401</v>
      </c>
      <c r="I20" s="20">
        <f>VLOOKUP(B20,RMS!B:D,3,FALSE)</f>
        <v>308339.296784918</v>
      </c>
      <c r="J20" s="21">
        <f>VLOOKUP(B20,RMS!B:E,4,FALSE)</f>
        <v>263437.32320765901</v>
      </c>
      <c r="K20" s="22">
        <f t="shared" si="1"/>
        <v>-6.2849179957993329E-3</v>
      </c>
      <c r="L20" s="22">
        <f t="shared" si="2"/>
        <v>-1.0765902698040009E-4</v>
      </c>
    </row>
    <row r="21" spans="1:12">
      <c r="A21" s="60"/>
      <c r="B21" s="12">
        <v>32</v>
      </c>
      <c r="C21" s="57" t="s">
        <v>23</v>
      </c>
      <c r="D21" s="57"/>
      <c r="E21" s="15">
        <f>VLOOKUP(C21,RA!B24:D56,3,0)</f>
        <v>249696.3682</v>
      </c>
      <c r="F21" s="25">
        <f>VLOOKUP(C21,RA!B25:I60,8,0)</f>
        <v>17362.089499999998</v>
      </c>
      <c r="G21" s="16">
        <f t="shared" si="0"/>
        <v>232334.2787</v>
      </c>
      <c r="H21" s="27">
        <f>RA!J25</f>
        <v>6.9532807485984103</v>
      </c>
      <c r="I21" s="20">
        <f>VLOOKUP(B21,RMS!B:D,3,FALSE)</f>
        <v>249696.37033299301</v>
      </c>
      <c r="J21" s="21">
        <f>VLOOKUP(B21,RMS!B:E,4,FALSE)</f>
        <v>232334.28887240301</v>
      </c>
      <c r="K21" s="22">
        <f t="shared" si="1"/>
        <v>-2.1329930168576539E-3</v>
      </c>
      <c r="L21" s="22">
        <f t="shared" si="2"/>
        <v>-1.0172403010074049E-2</v>
      </c>
    </row>
    <row r="22" spans="1:12">
      <c r="A22" s="60"/>
      <c r="B22" s="12">
        <v>33</v>
      </c>
      <c r="C22" s="57" t="s">
        <v>24</v>
      </c>
      <c r="D22" s="57"/>
      <c r="E22" s="15">
        <f>VLOOKUP(C22,RA!B26:D57,3,0)</f>
        <v>552581.82770000002</v>
      </c>
      <c r="F22" s="25">
        <f>VLOOKUP(C22,RA!B26:I61,8,0)</f>
        <v>103662.7519</v>
      </c>
      <c r="G22" s="16">
        <f t="shared" si="0"/>
        <v>448919.07579999999</v>
      </c>
      <c r="H22" s="27">
        <f>RA!J26</f>
        <v>18.7597106353413</v>
      </c>
      <c r="I22" s="20">
        <f>VLOOKUP(B22,RMS!B:D,3,FALSE)</f>
        <v>552581.82582977798</v>
      </c>
      <c r="J22" s="21">
        <f>VLOOKUP(B22,RMS!B:E,4,FALSE)</f>
        <v>448919.10048721498</v>
      </c>
      <c r="K22" s="22">
        <f t="shared" si="1"/>
        <v>1.8702220404520631E-3</v>
      </c>
      <c r="L22" s="22">
        <f t="shared" si="2"/>
        <v>-2.468721498735249E-2</v>
      </c>
    </row>
    <row r="23" spans="1:12">
      <c r="A23" s="60"/>
      <c r="B23" s="12">
        <v>34</v>
      </c>
      <c r="C23" s="57" t="s">
        <v>25</v>
      </c>
      <c r="D23" s="57"/>
      <c r="E23" s="15">
        <f>VLOOKUP(C23,RA!B26:D58,3,0)</f>
        <v>324246.60969999997</v>
      </c>
      <c r="F23" s="25">
        <f>VLOOKUP(C23,RA!B27:I62,8,0)</f>
        <v>102514.28170000001</v>
      </c>
      <c r="G23" s="16">
        <f t="shared" si="0"/>
        <v>221732.32799999998</v>
      </c>
      <c r="H23" s="27">
        <f>RA!J27</f>
        <v>31.6161460546491</v>
      </c>
      <c r="I23" s="20">
        <f>VLOOKUP(B23,RMS!B:D,3,FALSE)</f>
        <v>324246.58484166901</v>
      </c>
      <c r="J23" s="21">
        <f>VLOOKUP(B23,RMS!B:E,4,FALSE)</f>
        <v>221732.32373441799</v>
      </c>
      <c r="K23" s="22">
        <f t="shared" si="1"/>
        <v>2.4858330958522856E-2</v>
      </c>
      <c r="L23" s="22">
        <f t="shared" si="2"/>
        <v>4.2655819852370769E-3</v>
      </c>
    </row>
    <row r="24" spans="1:12">
      <c r="A24" s="60"/>
      <c r="B24" s="12">
        <v>35</v>
      </c>
      <c r="C24" s="57" t="s">
        <v>26</v>
      </c>
      <c r="D24" s="57"/>
      <c r="E24" s="15">
        <f>VLOOKUP(C24,RA!B28:D59,3,0)</f>
        <v>932814.63650000002</v>
      </c>
      <c r="F24" s="25">
        <f>VLOOKUP(C24,RA!B28:I63,8,0)</f>
        <v>59384.342400000001</v>
      </c>
      <c r="G24" s="16">
        <f t="shared" si="0"/>
        <v>873430.29410000006</v>
      </c>
      <c r="H24" s="27">
        <f>RA!J28</f>
        <v>6.36614607836934</v>
      </c>
      <c r="I24" s="20">
        <f>VLOOKUP(B24,RMS!B:D,3,FALSE)</f>
        <v>932814.63595398201</v>
      </c>
      <c r="J24" s="21">
        <f>VLOOKUP(B24,RMS!B:E,4,FALSE)</f>
        <v>873430.31993289106</v>
      </c>
      <c r="K24" s="22">
        <f t="shared" si="1"/>
        <v>5.4601801093667746E-4</v>
      </c>
      <c r="L24" s="22">
        <f t="shared" si="2"/>
        <v>-2.5832890998572111E-2</v>
      </c>
    </row>
    <row r="25" spans="1:12">
      <c r="A25" s="60"/>
      <c r="B25" s="12">
        <v>36</v>
      </c>
      <c r="C25" s="57" t="s">
        <v>27</v>
      </c>
      <c r="D25" s="57"/>
      <c r="E25" s="15">
        <f>VLOOKUP(C25,RA!B28:D60,3,0)</f>
        <v>617832.06700000004</v>
      </c>
      <c r="F25" s="25">
        <f>VLOOKUP(C25,RA!B29:I64,8,0)</f>
        <v>104815.5292</v>
      </c>
      <c r="G25" s="16">
        <f t="shared" si="0"/>
        <v>513016.53780000005</v>
      </c>
      <c r="H25" s="27">
        <f>RA!J29</f>
        <v>16.965051637567399</v>
      </c>
      <c r="I25" s="20">
        <f>VLOOKUP(B25,RMS!B:D,3,FALSE)</f>
        <v>617832.067324779</v>
      </c>
      <c r="J25" s="21">
        <f>VLOOKUP(B25,RMS!B:E,4,FALSE)</f>
        <v>513016.52450002602</v>
      </c>
      <c r="K25" s="22">
        <f t="shared" si="1"/>
        <v>-3.2477895729243755E-4</v>
      </c>
      <c r="L25" s="22">
        <f t="shared" si="2"/>
        <v>1.3299974030815065E-2</v>
      </c>
    </row>
    <row r="26" spans="1:12">
      <c r="A26" s="60"/>
      <c r="B26" s="12">
        <v>37</v>
      </c>
      <c r="C26" s="57" t="s">
        <v>28</v>
      </c>
      <c r="D26" s="57"/>
      <c r="E26" s="15">
        <f>VLOOKUP(C26,RA!B30:D61,3,0)</f>
        <v>1455446.2472000001</v>
      </c>
      <c r="F26" s="25">
        <f>VLOOKUP(C26,RA!B30:I65,8,0)</f>
        <v>202206.3063</v>
      </c>
      <c r="G26" s="16">
        <f t="shared" si="0"/>
        <v>1253239.9409</v>
      </c>
      <c r="H26" s="27">
        <f>RA!J30</f>
        <v>13.893079644061499</v>
      </c>
      <c r="I26" s="20">
        <f>VLOOKUP(B26,RMS!B:D,3,FALSE)</f>
        <v>1455446.2248592901</v>
      </c>
      <c r="J26" s="21">
        <f>VLOOKUP(B26,RMS!B:E,4,FALSE)</f>
        <v>1253239.94068121</v>
      </c>
      <c r="K26" s="22">
        <f t="shared" si="1"/>
        <v>2.234071004204452E-2</v>
      </c>
      <c r="L26" s="22">
        <f t="shared" si="2"/>
        <v>2.1879002451896667E-4</v>
      </c>
    </row>
    <row r="27" spans="1:12">
      <c r="A27" s="60"/>
      <c r="B27" s="12">
        <v>38</v>
      </c>
      <c r="C27" s="57" t="s">
        <v>29</v>
      </c>
      <c r="D27" s="57"/>
      <c r="E27" s="15">
        <f>VLOOKUP(C27,RA!B30:D62,3,0)</f>
        <v>915742.53850000002</v>
      </c>
      <c r="F27" s="25">
        <f>VLOOKUP(C27,RA!B31:I66,8,0)</f>
        <v>29635.811300000001</v>
      </c>
      <c r="G27" s="16">
        <f t="shared" si="0"/>
        <v>886106.72720000008</v>
      </c>
      <c r="H27" s="27">
        <f>RA!J31</f>
        <v>3.2362601991323801</v>
      </c>
      <c r="I27" s="20">
        <f>VLOOKUP(B27,RMS!B:D,3,FALSE)</f>
        <v>915742.53790265496</v>
      </c>
      <c r="J27" s="21">
        <f>VLOOKUP(B27,RMS!B:E,4,FALSE)</f>
        <v>886106.58791238896</v>
      </c>
      <c r="K27" s="22">
        <f t="shared" si="1"/>
        <v>5.9734506066888571E-4</v>
      </c>
      <c r="L27" s="22">
        <f t="shared" si="2"/>
        <v>0.13928761112038046</v>
      </c>
    </row>
    <row r="28" spans="1:12">
      <c r="A28" s="60"/>
      <c r="B28" s="12">
        <v>39</v>
      </c>
      <c r="C28" s="57" t="s">
        <v>30</v>
      </c>
      <c r="D28" s="57"/>
      <c r="E28" s="15">
        <f>VLOOKUP(C28,RA!B32:D63,3,0)</f>
        <v>141006.82509999999</v>
      </c>
      <c r="F28" s="25">
        <f>VLOOKUP(C28,RA!B32:I67,8,0)</f>
        <v>42917.229399999997</v>
      </c>
      <c r="G28" s="16">
        <f t="shared" si="0"/>
        <v>98089.595699999991</v>
      </c>
      <c r="H28" s="27">
        <f>RA!J32</f>
        <v>30.436278080556502</v>
      </c>
      <c r="I28" s="20">
        <f>VLOOKUP(B28,RMS!B:D,3,FALSE)</f>
        <v>141006.74928738401</v>
      </c>
      <c r="J28" s="21">
        <f>VLOOKUP(B28,RMS!B:E,4,FALSE)</f>
        <v>98089.590081943301</v>
      </c>
      <c r="K28" s="22">
        <f t="shared" si="1"/>
        <v>7.5812615978065878E-2</v>
      </c>
      <c r="L28" s="22">
        <f t="shared" si="2"/>
        <v>5.6180566898547113E-3</v>
      </c>
    </row>
    <row r="29" spans="1:12">
      <c r="A29" s="60"/>
      <c r="B29" s="12">
        <v>40</v>
      </c>
      <c r="C29" s="57" t="s">
        <v>31</v>
      </c>
      <c r="D29" s="57"/>
      <c r="E29" s="15">
        <f>VLOOKUP(C29,RA!B32:D64,3,0)</f>
        <v>50.0002</v>
      </c>
      <c r="F29" s="25">
        <f>VLOOKUP(C29,RA!B33:I68,8,0)</f>
        <v>9.7353000000000005</v>
      </c>
      <c r="G29" s="16">
        <f t="shared" si="0"/>
        <v>40.264899999999997</v>
      </c>
      <c r="H29" s="27">
        <f>RA!J33</f>
        <v>19.4705221179115</v>
      </c>
      <c r="I29" s="20">
        <f>VLOOKUP(B29,RMS!B:D,3,FALSE)</f>
        <v>50</v>
      </c>
      <c r="J29" s="21">
        <f>VLOOKUP(B29,RMS!B:E,4,FALSE)</f>
        <v>40.264899999999997</v>
      </c>
      <c r="K29" s="22">
        <f t="shared" si="1"/>
        <v>1.9999999999953388E-4</v>
      </c>
      <c r="L29" s="22">
        <f t="shared" si="2"/>
        <v>0</v>
      </c>
    </row>
    <row r="30" spans="1:12">
      <c r="A30" s="60"/>
      <c r="B30" s="12">
        <v>41</v>
      </c>
      <c r="C30" s="57" t="s">
        <v>36</v>
      </c>
      <c r="D30" s="5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0"/>
      <c r="B31" s="12">
        <v>42</v>
      </c>
      <c r="C31" s="57" t="s">
        <v>32</v>
      </c>
      <c r="D31" s="57"/>
      <c r="E31" s="15">
        <f>VLOOKUP(C31,RA!B34:D66,3,0)</f>
        <v>111110.7669</v>
      </c>
      <c r="F31" s="25">
        <f>VLOOKUP(C31,RA!B35:I70,8,0)</f>
        <v>13103.010399999999</v>
      </c>
      <c r="G31" s="16">
        <f t="shared" si="0"/>
        <v>98007.756500000003</v>
      </c>
      <c r="H31" s="27">
        <f>RA!J35</f>
        <v>11.792745892747501</v>
      </c>
      <c r="I31" s="20">
        <f>VLOOKUP(B31,RMS!B:D,3,FALSE)</f>
        <v>111110.7663</v>
      </c>
      <c r="J31" s="21">
        <f>VLOOKUP(B31,RMS!B:E,4,FALSE)</f>
        <v>98007.756800000003</v>
      </c>
      <c r="K31" s="22">
        <f t="shared" si="1"/>
        <v>5.9999999939464033E-4</v>
      </c>
      <c r="L31" s="22">
        <f t="shared" si="2"/>
        <v>-2.9999999969732016E-4</v>
      </c>
    </row>
    <row r="32" spans="1:12">
      <c r="A32" s="60"/>
      <c r="B32" s="12">
        <v>71</v>
      </c>
      <c r="C32" s="57" t="s">
        <v>37</v>
      </c>
      <c r="D32" s="5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0"/>
      <c r="B33" s="12">
        <v>72</v>
      </c>
      <c r="C33" s="57" t="s">
        <v>38</v>
      </c>
      <c r="D33" s="5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0"/>
      <c r="B34" s="12">
        <v>73</v>
      </c>
      <c r="C34" s="57" t="s">
        <v>39</v>
      </c>
      <c r="D34" s="5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0"/>
      <c r="B35" s="12">
        <v>75</v>
      </c>
      <c r="C35" s="57" t="s">
        <v>33</v>
      </c>
      <c r="D35" s="57"/>
      <c r="E35" s="15">
        <f>VLOOKUP(C35,RA!B8:D70,3,0)</f>
        <v>205600.7689</v>
      </c>
      <c r="F35" s="25">
        <f>VLOOKUP(C35,RA!B8:I74,8,0)</f>
        <v>10462.5412</v>
      </c>
      <c r="G35" s="16">
        <f t="shared" si="0"/>
        <v>195138.22769999999</v>
      </c>
      <c r="H35" s="27">
        <f>RA!J39</f>
        <v>5.0887655994558898</v>
      </c>
      <c r="I35" s="20">
        <f>VLOOKUP(B35,RMS!B:D,3,FALSE)</f>
        <v>205600.76923076899</v>
      </c>
      <c r="J35" s="21">
        <f>VLOOKUP(B35,RMS!B:E,4,FALSE)</f>
        <v>195138.22606837601</v>
      </c>
      <c r="K35" s="22">
        <f t="shared" si="1"/>
        <v>-3.3076899126172066E-4</v>
      </c>
      <c r="L35" s="22">
        <f t="shared" si="2"/>
        <v>1.6316239780280739E-3</v>
      </c>
    </row>
    <row r="36" spans="1:12">
      <c r="A36" s="60"/>
      <c r="B36" s="12">
        <v>76</v>
      </c>
      <c r="C36" s="57" t="s">
        <v>34</v>
      </c>
      <c r="D36" s="57"/>
      <c r="E36" s="15">
        <f>VLOOKUP(C36,RA!B8:D71,3,0)</f>
        <v>414998.38809999998</v>
      </c>
      <c r="F36" s="25">
        <f>VLOOKUP(C36,RA!B8:I75,8,0)</f>
        <v>24268.956300000002</v>
      </c>
      <c r="G36" s="16">
        <f t="shared" si="0"/>
        <v>390729.43179999996</v>
      </c>
      <c r="H36" s="27">
        <f>RA!J40</f>
        <v>5.8479639911642298</v>
      </c>
      <c r="I36" s="20">
        <f>VLOOKUP(B36,RMS!B:D,3,FALSE)</f>
        <v>414998.38222393201</v>
      </c>
      <c r="J36" s="21">
        <f>VLOOKUP(B36,RMS!B:E,4,FALSE)</f>
        <v>390729.431393162</v>
      </c>
      <c r="K36" s="22">
        <f t="shared" si="1"/>
        <v>5.8760679676197469E-3</v>
      </c>
      <c r="L36" s="22">
        <f t="shared" si="2"/>
        <v>4.0683796396479011E-4</v>
      </c>
    </row>
    <row r="37" spans="1:12">
      <c r="A37" s="60"/>
      <c r="B37" s="12">
        <v>77</v>
      </c>
      <c r="C37" s="57" t="s">
        <v>40</v>
      </c>
      <c r="D37" s="5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0"/>
      <c r="B38" s="12">
        <v>78</v>
      </c>
      <c r="C38" s="57" t="s">
        <v>41</v>
      </c>
      <c r="D38" s="5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0"/>
      <c r="B39" s="12">
        <v>99</v>
      </c>
      <c r="C39" s="57" t="s">
        <v>35</v>
      </c>
      <c r="D39" s="57"/>
      <c r="E39" s="15">
        <f>VLOOKUP(C39,RA!B8:D74,3,0)</f>
        <v>22614.1878</v>
      </c>
      <c r="F39" s="25">
        <f>VLOOKUP(C39,RA!B8:I78,8,0)</f>
        <v>2473.7865000000002</v>
      </c>
      <c r="G39" s="16">
        <f t="shared" si="0"/>
        <v>20140.401299999998</v>
      </c>
      <c r="H39" s="27">
        <f>RA!J43</f>
        <v>10.939090635835299</v>
      </c>
      <c r="I39" s="20">
        <f>VLOOKUP(B39,RMS!B:D,3,FALSE)</f>
        <v>22614.187807276299</v>
      </c>
      <c r="J39" s="21">
        <f>VLOOKUP(B39,RMS!B:E,4,FALSE)</f>
        <v>20140.4016942743</v>
      </c>
      <c r="K39" s="22">
        <f t="shared" si="1"/>
        <v>-7.2762995841912925E-6</v>
      </c>
      <c r="L39" s="22">
        <f t="shared" si="2"/>
        <v>-3.9427430237992667E-4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6" t="s">
        <v>47</v>
      </c>
      <c r="W1" s="65"/>
    </row>
    <row r="2" spans="1:23" ht="12.7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6"/>
      <c r="W2" s="65"/>
    </row>
    <row r="3" spans="1:23" ht="23.25" thickBo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7" t="s">
        <v>48</v>
      </c>
      <c r="W3" s="65"/>
    </row>
    <row r="4" spans="1:23" ht="15" thickTop="1" thickBo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35"/>
      <c r="W4" s="65"/>
    </row>
    <row r="5" spans="1:23" ht="1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>
      <c r="A6" s="43" t="s">
        <v>3</v>
      </c>
      <c r="B6" s="66" t="s">
        <v>4</v>
      </c>
      <c r="C6" s="67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ht="14.25" thickBot="1">
      <c r="A7" s="68" t="s">
        <v>5</v>
      </c>
      <c r="B7" s="69"/>
      <c r="C7" s="70"/>
      <c r="D7" s="45">
        <v>16938720.587000001</v>
      </c>
      <c r="E7" s="45">
        <v>19883436</v>
      </c>
      <c r="F7" s="46">
        <v>85.190107921990901</v>
      </c>
      <c r="G7" s="45">
        <v>15282602.6699</v>
      </c>
      <c r="H7" s="46">
        <v>10.8366222224819</v>
      </c>
      <c r="I7" s="45">
        <v>2034281.2834999999</v>
      </c>
      <c r="J7" s="46">
        <v>12.009651337310901</v>
      </c>
      <c r="K7" s="45">
        <v>1854459.2193</v>
      </c>
      <c r="L7" s="46">
        <v>12.1344463332314</v>
      </c>
      <c r="M7" s="46">
        <v>9.6967386679917E-2</v>
      </c>
      <c r="N7" s="45">
        <v>57666680.351199999</v>
      </c>
      <c r="O7" s="45">
        <v>2202669812.0191998</v>
      </c>
      <c r="P7" s="45">
        <v>942326</v>
      </c>
      <c r="Q7" s="45">
        <v>826310</v>
      </c>
      <c r="R7" s="46">
        <v>14.040251237429</v>
      </c>
      <c r="S7" s="45">
        <v>17.975435875694799</v>
      </c>
      <c r="T7" s="45">
        <v>17.350301974561599</v>
      </c>
      <c r="U7" s="47">
        <v>3.4777120591466799</v>
      </c>
      <c r="V7" s="35"/>
      <c r="W7" s="35"/>
    </row>
    <row r="8" spans="1:23" ht="14.25" thickBot="1">
      <c r="A8" s="71">
        <v>41733</v>
      </c>
      <c r="B8" s="61" t="s">
        <v>6</v>
      </c>
      <c r="C8" s="62"/>
      <c r="D8" s="48">
        <v>465194.50030000001</v>
      </c>
      <c r="E8" s="48">
        <v>544347</v>
      </c>
      <c r="F8" s="49">
        <v>85.459183259942705</v>
      </c>
      <c r="G8" s="48">
        <v>450375.93040000001</v>
      </c>
      <c r="H8" s="49">
        <v>3.2902668414892999</v>
      </c>
      <c r="I8" s="48">
        <v>123322.4722</v>
      </c>
      <c r="J8" s="49">
        <v>26.509873207974401</v>
      </c>
      <c r="K8" s="48">
        <v>101061.67660000001</v>
      </c>
      <c r="L8" s="49">
        <v>22.439404457125899</v>
      </c>
      <c r="M8" s="49">
        <v>0.220269407246307</v>
      </c>
      <c r="N8" s="48">
        <v>1874349.6355999999</v>
      </c>
      <c r="O8" s="48">
        <v>90857979.464100003</v>
      </c>
      <c r="P8" s="48">
        <v>21073</v>
      </c>
      <c r="Q8" s="48">
        <v>20626</v>
      </c>
      <c r="R8" s="49">
        <v>2.1671676524774601</v>
      </c>
      <c r="S8" s="48">
        <v>22.075380833293799</v>
      </c>
      <c r="T8" s="48">
        <v>22.853930747600099</v>
      </c>
      <c r="U8" s="50">
        <v>-3.5267790856505901</v>
      </c>
      <c r="V8" s="35"/>
      <c r="W8" s="35"/>
    </row>
    <row r="9" spans="1:23" ht="12" customHeight="1" thickBot="1">
      <c r="A9" s="72"/>
      <c r="B9" s="61" t="s">
        <v>7</v>
      </c>
      <c r="C9" s="62"/>
      <c r="D9" s="48">
        <v>87917.107199999999</v>
      </c>
      <c r="E9" s="48">
        <v>125134</v>
      </c>
      <c r="F9" s="49">
        <v>70.258368788658601</v>
      </c>
      <c r="G9" s="48">
        <v>107613.6691</v>
      </c>
      <c r="H9" s="49">
        <v>-18.303029777469</v>
      </c>
      <c r="I9" s="48">
        <v>20515.290099999998</v>
      </c>
      <c r="J9" s="49">
        <v>23.334810201762402</v>
      </c>
      <c r="K9" s="48">
        <v>23517.850299999998</v>
      </c>
      <c r="L9" s="49">
        <v>21.8539619517536</v>
      </c>
      <c r="M9" s="49">
        <v>-0.127671541475881</v>
      </c>
      <c r="N9" s="48">
        <v>311776.50060000003</v>
      </c>
      <c r="O9" s="48">
        <v>15173169.173</v>
      </c>
      <c r="P9" s="48">
        <v>4925</v>
      </c>
      <c r="Q9" s="48">
        <v>4315</v>
      </c>
      <c r="R9" s="49">
        <v>14.1367323290846</v>
      </c>
      <c r="S9" s="48">
        <v>17.8511892791878</v>
      </c>
      <c r="T9" s="48">
        <v>16.764042502896899</v>
      </c>
      <c r="U9" s="50">
        <v>6.0900523729162401</v>
      </c>
      <c r="V9" s="35"/>
      <c r="W9" s="35"/>
    </row>
    <row r="10" spans="1:23" ht="14.25" thickBot="1">
      <c r="A10" s="72"/>
      <c r="B10" s="61" t="s">
        <v>8</v>
      </c>
      <c r="C10" s="62"/>
      <c r="D10" s="48">
        <v>152929.1471</v>
      </c>
      <c r="E10" s="48">
        <v>198832</v>
      </c>
      <c r="F10" s="49">
        <v>76.913749849118901</v>
      </c>
      <c r="G10" s="48">
        <v>162670.02799999999</v>
      </c>
      <c r="H10" s="49">
        <v>-5.9881227167428701</v>
      </c>
      <c r="I10" s="48">
        <v>42899.9931</v>
      </c>
      <c r="J10" s="49">
        <v>28.052201894481101</v>
      </c>
      <c r="K10" s="48">
        <v>41787.260199999997</v>
      </c>
      <c r="L10" s="49">
        <v>25.688358644654599</v>
      </c>
      <c r="M10" s="49">
        <v>2.6628520144041001E-2</v>
      </c>
      <c r="N10" s="48">
        <v>484341.87569999998</v>
      </c>
      <c r="O10" s="48">
        <v>21452496.241</v>
      </c>
      <c r="P10" s="48">
        <v>96536</v>
      </c>
      <c r="Q10" s="48">
        <v>81243</v>
      </c>
      <c r="R10" s="49">
        <v>18.823775586819799</v>
      </c>
      <c r="S10" s="48">
        <v>1.5841670164498201</v>
      </c>
      <c r="T10" s="48">
        <v>1.5059007299090399</v>
      </c>
      <c r="U10" s="50">
        <v>4.9405325150741399</v>
      </c>
      <c r="V10" s="35"/>
      <c r="W10" s="35"/>
    </row>
    <row r="11" spans="1:23" ht="14.25" thickBot="1">
      <c r="A11" s="72"/>
      <c r="B11" s="61" t="s">
        <v>9</v>
      </c>
      <c r="C11" s="62"/>
      <c r="D11" s="48">
        <v>37190.824200000003</v>
      </c>
      <c r="E11" s="48">
        <v>43153</v>
      </c>
      <c r="F11" s="49">
        <v>86.183635436702005</v>
      </c>
      <c r="G11" s="48">
        <v>37038.240700000002</v>
      </c>
      <c r="H11" s="49">
        <v>0.41196206168614402</v>
      </c>
      <c r="I11" s="48">
        <v>8553.6463999999996</v>
      </c>
      <c r="J11" s="49">
        <v>22.999346166681601</v>
      </c>
      <c r="K11" s="48">
        <v>8060.4931999999999</v>
      </c>
      <c r="L11" s="49">
        <v>21.762624378646599</v>
      </c>
      <c r="M11" s="49">
        <v>6.1181516783612999E-2</v>
      </c>
      <c r="N11" s="48">
        <v>170614.11499999999</v>
      </c>
      <c r="O11" s="48">
        <v>9409507.5629999992</v>
      </c>
      <c r="P11" s="48">
        <v>2583</v>
      </c>
      <c r="Q11" s="48">
        <v>2400</v>
      </c>
      <c r="R11" s="49">
        <v>7.6249999999999902</v>
      </c>
      <c r="S11" s="48">
        <v>14.398305923344999</v>
      </c>
      <c r="T11" s="48">
        <v>21.093812208333301</v>
      </c>
      <c r="U11" s="50">
        <v>-46.502042119639299</v>
      </c>
      <c r="V11" s="35"/>
      <c r="W11" s="35"/>
    </row>
    <row r="12" spans="1:23" ht="14.25" thickBot="1">
      <c r="A12" s="72"/>
      <c r="B12" s="61" t="s">
        <v>10</v>
      </c>
      <c r="C12" s="62"/>
      <c r="D12" s="48">
        <v>120555.7613</v>
      </c>
      <c r="E12" s="48">
        <v>116543</v>
      </c>
      <c r="F12" s="49">
        <v>103.443159434715</v>
      </c>
      <c r="G12" s="48">
        <v>103994.2789</v>
      </c>
      <c r="H12" s="49">
        <v>15.9253783719443</v>
      </c>
      <c r="I12" s="48">
        <v>22447.744600000002</v>
      </c>
      <c r="J12" s="49">
        <v>18.620217199026602</v>
      </c>
      <c r="K12" s="48">
        <v>14086.6193</v>
      </c>
      <c r="L12" s="49">
        <v>13.545571399697501</v>
      </c>
      <c r="M12" s="49">
        <v>0.59355088129626699</v>
      </c>
      <c r="N12" s="48">
        <v>359460.74560000002</v>
      </c>
      <c r="O12" s="48">
        <v>25457748.5167</v>
      </c>
      <c r="P12" s="48">
        <v>921</v>
      </c>
      <c r="Q12" s="48">
        <v>746</v>
      </c>
      <c r="R12" s="49">
        <v>23.458445040214499</v>
      </c>
      <c r="S12" s="48">
        <v>130.89659207383301</v>
      </c>
      <c r="T12" s="48">
        <v>98.449785924932996</v>
      </c>
      <c r="U12" s="50">
        <v>24.788121397842101</v>
      </c>
      <c r="V12" s="35"/>
      <c r="W12" s="35"/>
    </row>
    <row r="13" spans="1:23" ht="14.25" thickBot="1">
      <c r="A13" s="72"/>
      <c r="B13" s="61" t="s">
        <v>11</v>
      </c>
      <c r="C13" s="62"/>
      <c r="D13" s="48">
        <v>238270.79180000001</v>
      </c>
      <c r="E13" s="48">
        <v>273932</v>
      </c>
      <c r="F13" s="49">
        <v>86.9817296993415</v>
      </c>
      <c r="G13" s="48">
        <v>240894.03839999999</v>
      </c>
      <c r="H13" s="49">
        <v>-1.0889628557947499</v>
      </c>
      <c r="I13" s="48">
        <v>69323.713000000003</v>
      </c>
      <c r="J13" s="49">
        <v>29.094507336085499</v>
      </c>
      <c r="K13" s="48">
        <v>67323.565300000002</v>
      </c>
      <c r="L13" s="49">
        <v>27.947377090424499</v>
      </c>
      <c r="M13" s="49">
        <v>2.9709473808869E-2</v>
      </c>
      <c r="N13" s="48">
        <v>874167.50930000003</v>
      </c>
      <c r="O13" s="48">
        <v>44610474.364200003</v>
      </c>
      <c r="P13" s="48">
        <v>10257</v>
      </c>
      <c r="Q13" s="48">
        <v>8994</v>
      </c>
      <c r="R13" s="49">
        <v>14.042695130086701</v>
      </c>
      <c r="S13" s="48">
        <v>23.230066471677901</v>
      </c>
      <c r="T13" s="48">
        <v>23.676344996664401</v>
      </c>
      <c r="U13" s="50">
        <v>-1.9211246146482599</v>
      </c>
      <c r="V13" s="35"/>
      <c r="W13" s="35"/>
    </row>
    <row r="14" spans="1:23" ht="14.25" thickBot="1">
      <c r="A14" s="72"/>
      <c r="B14" s="61" t="s">
        <v>12</v>
      </c>
      <c r="C14" s="62"/>
      <c r="D14" s="48">
        <v>147803.06109999999</v>
      </c>
      <c r="E14" s="48">
        <v>184880</v>
      </c>
      <c r="F14" s="49">
        <v>79.945403018174005</v>
      </c>
      <c r="G14" s="48">
        <v>184799.503</v>
      </c>
      <c r="H14" s="49">
        <v>-20.019773483914602</v>
      </c>
      <c r="I14" s="48">
        <v>25460.630799999999</v>
      </c>
      <c r="J14" s="49">
        <v>17.226051078045</v>
      </c>
      <c r="K14" s="48">
        <v>36010.504999999997</v>
      </c>
      <c r="L14" s="49">
        <v>19.486256410548901</v>
      </c>
      <c r="M14" s="49">
        <v>-0.29296657183785701</v>
      </c>
      <c r="N14" s="48">
        <v>504086.41129999998</v>
      </c>
      <c r="O14" s="48">
        <v>19140499.517499998</v>
      </c>
      <c r="P14" s="48">
        <v>2283</v>
      </c>
      <c r="Q14" s="48">
        <v>1957</v>
      </c>
      <c r="R14" s="49">
        <v>16.6581502299438</v>
      </c>
      <c r="S14" s="48">
        <v>64.740718834866399</v>
      </c>
      <c r="T14" s="48">
        <v>60.5159939703628</v>
      </c>
      <c r="U14" s="50">
        <v>6.52560697585018</v>
      </c>
      <c r="V14" s="35"/>
      <c r="W14" s="35"/>
    </row>
    <row r="15" spans="1:23" ht="14.25" thickBot="1">
      <c r="A15" s="72"/>
      <c r="B15" s="61" t="s">
        <v>13</v>
      </c>
      <c r="C15" s="62"/>
      <c r="D15" s="48">
        <v>126610.13830000001</v>
      </c>
      <c r="E15" s="48">
        <v>99588</v>
      </c>
      <c r="F15" s="49">
        <v>127.133930091979</v>
      </c>
      <c r="G15" s="48">
        <v>91914.609599999996</v>
      </c>
      <c r="H15" s="49">
        <v>37.747566846000097</v>
      </c>
      <c r="I15" s="48">
        <v>27385.9617</v>
      </c>
      <c r="J15" s="49">
        <v>21.630149107893399</v>
      </c>
      <c r="K15" s="48">
        <v>20479.720399999998</v>
      </c>
      <c r="L15" s="49">
        <v>22.281246136087599</v>
      </c>
      <c r="M15" s="49">
        <v>0.33722341736657702</v>
      </c>
      <c r="N15" s="48">
        <v>426642.0563</v>
      </c>
      <c r="O15" s="48">
        <v>14068943.2543</v>
      </c>
      <c r="P15" s="48">
        <v>4097</v>
      </c>
      <c r="Q15" s="48">
        <v>3493</v>
      </c>
      <c r="R15" s="49">
        <v>17.291726309762399</v>
      </c>
      <c r="S15" s="48">
        <v>30.9031335855504</v>
      </c>
      <c r="T15" s="48">
        <v>29.631589836816499</v>
      </c>
      <c r="U15" s="50">
        <v>4.1146110481445204</v>
      </c>
      <c r="V15" s="35"/>
      <c r="W15" s="35"/>
    </row>
    <row r="16" spans="1:23" ht="14.25" thickBot="1">
      <c r="A16" s="72"/>
      <c r="B16" s="61" t="s">
        <v>14</v>
      </c>
      <c r="C16" s="62"/>
      <c r="D16" s="48">
        <v>996665.28099999996</v>
      </c>
      <c r="E16" s="48">
        <v>1047537</v>
      </c>
      <c r="F16" s="49">
        <v>95.143682848433997</v>
      </c>
      <c r="G16" s="48">
        <v>867977.74199999997</v>
      </c>
      <c r="H16" s="49">
        <v>14.8261335254378</v>
      </c>
      <c r="I16" s="48">
        <v>80858.320800000001</v>
      </c>
      <c r="J16" s="49">
        <v>8.1128862760094496</v>
      </c>
      <c r="K16" s="48">
        <v>50393.285400000001</v>
      </c>
      <c r="L16" s="49">
        <v>5.8058269194649501</v>
      </c>
      <c r="M16" s="49">
        <v>0.60454552939308903</v>
      </c>
      <c r="N16" s="48">
        <v>3019835.2784000002</v>
      </c>
      <c r="O16" s="48">
        <v>107670530.3355</v>
      </c>
      <c r="P16" s="48">
        <v>55792</v>
      </c>
      <c r="Q16" s="48">
        <v>44121</v>
      </c>
      <c r="R16" s="49">
        <v>26.452256295188199</v>
      </c>
      <c r="S16" s="48">
        <v>17.863946103383999</v>
      </c>
      <c r="T16" s="48">
        <v>16.523966349357401</v>
      </c>
      <c r="U16" s="50">
        <v>7.5010288671477596</v>
      </c>
      <c r="V16" s="35"/>
      <c r="W16" s="35"/>
    </row>
    <row r="17" spans="1:21" ht="12" thickBot="1">
      <c r="A17" s="72"/>
      <c r="B17" s="61" t="s">
        <v>15</v>
      </c>
      <c r="C17" s="62"/>
      <c r="D17" s="48">
        <v>580603.53110000002</v>
      </c>
      <c r="E17" s="48">
        <v>706192</v>
      </c>
      <c r="F17" s="49">
        <v>82.216101442667195</v>
      </c>
      <c r="G17" s="48">
        <v>411535.77679999999</v>
      </c>
      <c r="H17" s="49">
        <v>41.082152228569001</v>
      </c>
      <c r="I17" s="48">
        <v>80841.779500000004</v>
      </c>
      <c r="J17" s="49">
        <v>13.9237491971223</v>
      </c>
      <c r="K17" s="48">
        <v>62370.589399999997</v>
      </c>
      <c r="L17" s="49">
        <v>15.1555691913297</v>
      </c>
      <c r="M17" s="49">
        <v>0.29615224543637197</v>
      </c>
      <c r="N17" s="48">
        <v>2180714.7488000002</v>
      </c>
      <c r="O17" s="48">
        <v>126494574.96950001</v>
      </c>
      <c r="P17" s="48">
        <v>14129</v>
      </c>
      <c r="Q17" s="48">
        <v>12010</v>
      </c>
      <c r="R17" s="49">
        <v>17.643630308076599</v>
      </c>
      <c r="S17" s="48">
        <v>41.093037801684503</v>
      </c>
      <c r="T17" s="48">
        <v>45.406884038301399</v>
      </c>
      <c r="U17" s="50">
        <v>-10.497754528238101</v>
      </c>
    </row>
    <row r="18" spans="1:21" ht="12" thickBot="1">
      <c r="A18" s="72"/>
      <c r="B18" s="61" t="s">
        <v>16</v>
      </c>
      <c r="C18" s="62"/>
      <c r="D18" s="48">
        <v>2290091.9380000001</v>
      </c>
      <c r="E18" s="48">
        <v>2358070</v>
      </c>
      <c r="F18" s="49">
        <v>97.117216113177307</v>
      </c>
      <c r="G18" s="48">
        <v>2065064.4998000001</v>
      </c>
      <c r="H18" s="49">
        <v>10.8968721423371</v>
      </c>
      <c r="I18" s="48">
        <v>347754.26049999997</v>
      </c>
      <c r="J18" s="49">
        <v>15.185165919744801</v>
      </c>
      <c r="K18" s="48">
        <v>310336.11469999998</v>
      </c>
      <c r="L18" s="49">
        <v>15.027913885016901</v>
      </c>
      <c r="M18" s="49">
        <v>0.12057296597971499</v>
      </c>
      <c r="N18" s="48">
        <v>7149601.4220000003</v>
      </c>
      <c r="O18" s="48">
        <v>309059075.73650002</v>
      </c>
      <c r="P18" s="48">
        <v>97625</v>
      </c>
      <c r="Q18" s="48">
        <v>79277</v>
      </c>
      <c r="R18" s="49">
        <v>23.144165394755099</v>
      </c>
      <c r="S18" s="48">
        <v>23.458048020486601</v>
      </c>
      <c r="T18" s="48">
        <v>22.940827020447301</v>
      </c>
      <c r="U18" s="50">
        <v>2.20487655063015</v>
      </c>
    </row>
    <row r="19" spans="1:21" ht="12" thickBot="1">
      <c r="A19" s="72"/>
      <c r="B19" s="61" t="s">
        <v>17</v>
      </c>
      <c r="C19" s="62"/>
      <c r="D19" s="48">
        <v>772516.53870000003</v>
      </c>
      <c r="E19" s="48">
        <v>925658</v>
      </c>
      <c r="F19" s="49">
        <v>83.4559349889484</v>
      </c>
      <c r="G19" s="48">
        <v>805365.07490000001</v>
      </c>
      <c r="H19" s="49">
        <v>-4.0787137689176403</v>
      </c>
      <c r="I19" s="48">
        <v>84656.387000000002</v>
      </c>
      <c r="J19" s="49">
        <v>10.958520984218801</v>
      </c>
      <c r="K19" s="48">
        <v>66780.542400000006</v>
      </c>
      <c r="L19" s="49">
        <v>8.2919590731311494</v>
      </c>
      <c r="M19" s="49">
        <v>0.26768043441348299</v>
      </c>
      <c r="N19" s="48">
        <v>2864359.8311000001</v>
      </c>
      <c r="O19" s="48">
        <v>94341972.796299994</v>
      </c>
      <c r="P19" s="48">
        <v>15039</v>
      </c>
      <c r="Q19" s="48">
        <v>12179</v>
      </c>
      <c r="R19" s="49">
        <v>23.4830445849413</v>
      </c>
      <c r="S19" s="48">
        <v>51.367546957909397</v>
      </c>
      <c r="T19" s="48">
        <v>52.7288584694967</v>
      </c>
      <c r="U19" s="50">
        <v>-2.6501392264316301</v>
      </c>
    </row>
    <row r="20" spans="1:21" ht="12" thickBot="1">
      <c r="A20" s="72"/>
      <c r="B20" s="61" t="s">
        <v>18</v>
      </c>
      <c r="C20" s="62"/>
      <c r="D20" s="48">
        <v>777422.09920000006</v>
      </c>
      <c r="E20" s="48">
        <v>854729</v>
      </c>
      <c r="F20" s="49">
        <v>90.955390445392595</v>
      </c>
      <c r="G20" s="48">
        <v>711026.21100000001</v>
      </c>
      <c r="H20" s="49">
        <v>9.3380366536164292</v>
      </c>
      <c r="I20" s="48">
        <v>60568.687599999997</v>
      </c>
      <c r="J20" s="49">
        <v>7.7909655079689299</v>
      </c>
      <c r="K20" s="48">
        <v>55366.205699999999</v>
      </c>
      <c r="L20" s="49">
        <v>7.7868023489783802</v>
      </c>
      <c r="M20" s="49">
        <v>9.3964934642432996E-2</v>
      </c>
      <c r="N20" s="48">
        <v>2864058.8243999998</v>
      </c>
      <c r="O20" s="48">
        <v>127958566.61390001</v>
      </c>
      <c r="P20" s="48">
        <v>31113</v>
      </c>
      <c r="Q20" s="48">
        <v>29868</v>
      </c>
      <c r="R20" s="49">
        <v>4.1683406990759204</v>
      </c>
      <c r="S20" s="48">
        <v>24.9870504033684</v>
      </c>
      <c r="T20" s="48">
        <v>23.460839122137401</v>
      </c>
      <c r="U20" s="50">
        <v>6.1080089750218001</v>
      </c>
    </row>
    <row r="21" spans="1:21" ht="12" thickBot="1">
      <c r="A21" s="72"/>
      <c r="B21" s="61" t="s">
        <v>19</v>
      </c>
      <c r="C21" s="62"/>
      <c r="D21" s="48">
        <v>366253.8702</v>
      </c>
      <c r="E21" s="48">
        <v>372397</v>
      </c>
      <c r="F21" s="49">
        <v>98.350381501462195</v>
      </c>
      <c r="G21" s="48">
        <v>335604.11170000001</v>
      </c>
      <c r="H21" s="49">
        <v>9.1327124524022807</v>
      </c>
      <c r="I21" s="48">
        <v>57950.154600000002</v>
      </c>
      <c r="J21" s="49">
        <v>15.822400612000401</v>
      </c>
      <c r="K21" s="48">
        <v>51976.532599999999</v>
      </c>
      <c r="L21" s="49">
        <v>15.4874540531441</v>
      </c>
      <c r="M21" s="49">
        <v>0.114929213265758</v>
      </c>
      <c r="N21" s="48">
        <v>1265824.9609999999</v>
      </c>
      <c r="O21" s="48">
        <v>54516877.106799997</v>
      </c>
      <c r="P21" s="48">
        <v>27890</v>
      </c>
      <c r="Q21" s="48">
        <v>25280</v>
      </c>
      <c r="R21" s="49">
        <v>10.3243670886076</v>
      </c>
      <c r="S21" s="48">
        <v>13.1320857009681</v>
      </c>
      <c r="T21" s="48">
        <v>12.3474121202532</v>
      </c>
      <c r="U21" s="50">
        <v>5.9752395665303899</v>
      </c>
    </row>
    <row r="22" spans="1:21" ht="12" thickBot="1">
      <c r="A22" s="72"/>
      <c r="B22" s="61" t="s">
        <v>20</v>
      </c>
      <c r="C22" s="62"/>
      <c r="D22" s="48">
        <v>1294367.8596000001</v>
      </c>
      <c r="E22" s="48">
        <v>1100458</v>
      </c>
      <c r="F22" s="49">
        <v>117.62083238069999</v>
      </c>
      <c r="G22" s="48">
        <v>970605.53799999994</v>
      </c>
      <c r="H22" s="49">
        <v>33.356735452708698</v>
      </c>
      <c r="I22" s="48">
        <v>115395.5168</v>
      </c>
      <c r="J22" s="49">
        <v>8.9152025789377092</v>
      </c>
      <c r="K22" s="48">
        <v>121277.94620000001</v>
      </c>
      <c r="L22" s="49">
        <v>12.495080797694801</v>
      </c>
      <c r="M22" s="49">
        <v>-4.8503702316159997E-2</v>
      </c>
      <c r="N22" s="48">
        <v>4125749.0569000002</v>
      </c>
      <c r="O22" s="48">
        <v>143825188.31349999</v>
      </c>
      <c r="P22" s="48">
        <v>73514</v>
      </c>
      <c r="Q22" s="48">
        <v>59280</v>
      </c>
      <c r="R22" s="49">
        <v>24.011470985155199</v>
      </c>
      <c r="S22" s="48">
        <v>17.607093337323501</v>
      </c>
      <c r="T22" s="48">
        <v>17.0952998937247</v>
      </c>
      <c r="U22" s="50">
        <v>2.9067457858811299</v>
      </c>
    </row>
    <row r="23" spans="1:21" ht="12" thickBot="1">
      <c r="A23" s="72"/>
      <c r="B23" s="61" t="s">
        <v>21</v>
      </c>
      <c r="C23" s="62"/>
      <c r="D23" s="48">
        <v>2232247.6156000001</v>
      </c>
      <c r="E23" s="48">
        <v>2367690</v>
      </c>
      <c r="F23" s="49">
        <v>94.279555837123993</v>
      </c>
      <c r="G23" s="48">
        <v>2012693.8629999999</v>
      </c>
      <c r="H23" s="49">
        <v>10.908452429658</v>
      </c>
      <c r="I23" s="48">
        <v>108628.386</v>
      </c>
      <c r="J23" s="49">
        <v>4.8663233075422996</v>
      </c>
      <c r="K23" s="48">
        <v>205280.51560000001</v>
      </c>
      <c r="L23" s="49">
        <v>10.1992915750248</v>
      </c>
      <c r="M23" s="49">
        <v>-0.47082953449089998</v>
      </c>
      <c r="N23" s="48">
        <v>8342551.6738</v>
      </c>
      <c r="O23" s="48">
        <v>292491811.39359999</v>
      </c>
      <c r="P23" s="48">
        <v>74860</v>
      </c>
      <c r="Q23" s="48">
        <v>68684</v>
      </c>
      <c r="R23" s="49">
        <v>8.9919049560305293</v>
      </c>
      <c r="S23" s="48">
        <v>29.818963606732598</v>
      </c>
      <c r="T23" s="48">
        <v>29.922725128122998</v>
      </c>
      <c r="U23" s="50">
        <v>-0.34797158868056899</v>
      </c>
    </row>
    <row r="24" spans="1:21" ht="12" thickBot="1">
      <c r="A24" s="72"/>
      <c r="B24" s="61" t="s">
        <v>22</v>
      </c>
      <c r="C24" s="62"/>
      <c r="D24" s="48">
        <v>308339.2905</v>
      </c>
      <c r="E24" s="48">
        <v>324123</v>
      </c>
      <c r="F24" s="49">
        <v>95.130333391953101</v>
      </c>
      <c r="G24" s="48">
        <v>291138.54259999999</v>
      </c>
      <c r="H24" s="49">
        <v>5.9080971369814197</v>
      </c>
      <c r="I24" s="48">
        <v>44901.967400000001</v>
      </c>
      <c r="J24" s="49">
        <v>14.562518882101401</v>
      </c>
      <c r="K24" s="48">
        <v>48587.235000000001</v>
      </c>
      <c r="L24" s="49">
        <v>16.6886989836845</v>
      </c>
      <c r="M24" s="49">
        <v>-7.5848473369600003E-2</v>
      </c>
      <c r="N24" s="48">
        <v>966551.89690000005</v>
      </c>
      <c r="O24" s="48">
        <v>35622531.3552</v>
      </c>
      <c r="P24" s="48">
        <v>30336</v>
      </c>
      <c r="Q24" s="48">
        <v>25892</v>
      </c>
      <c r="R24" s="49">
        <v>17.163602657191401</v>
      </c>
      <c r="S24" s="48">
        <v>10.164138004351299</v>
      </c>
      <c r="T24" s="48">
        <v>9.4354254634636199</v>
      </c>
      <c r="U24" s="50">
        <v>7.1694475279230199</v>
      </c>
    </row>
    <row r="25" spans="1:21" ht="12" thickBot="1">
      <c r="A25" s="72"/>
      <c r="B25" s="61" t="s">
        <v>23</v>
      </c>
      <c r="C25" s="62"/>
      <c r="D25" s="48">
        <v>249696.3682</v>
      </c>
      <c r="E25" s="48">
        <v>244980</v>
      </c>
      <c r="F25" s="49">
        <v>101.925205404523</v>
      </c>
      <c r="G25" s="48">
        <v>211392.28289999999</v>
      </c>
      <c r="H25" s="49">
        <v>18.119907110383899</v>
      </c>
      <c r="I25" s="48">
        <v>17362.089499999998</v>
      </c>
      <c r="J25" s="49">
        <v>6.9532807485984103</v>
      </c>
      <c r="K25" s="48">
        <v>21385.268199999999</v>
      </c>
      <c r="L25" s="49">
        <v>10.116390204327599</v>
      </c>
      <c r="M25" s="49">
        <v>-0.188128512692677</v>
      </c>
      <c r="N25" s="48">
        <v>769337.26450000005</v>
      </c>
      <c r="O25" s="48">
        <v>37939662.3169</v>
      </c>
      <c r="P25" s="48">
        <v>17916</v>
      </c>
      <c r="Q25" s="48">
        <v>15454</v>
      </c>
      <c r="R25" s="49">
        <v>15.931150511194501</v>
      </c>
      <c r="S25" s="48">
        <v>13.937060069211901</v>
      </c>
      <c r="T25" s="48">
        <v>12.346535375954399</v>
      </c>
      <c r="U25" s="50">
        <v>11.4121965849242</v>
      </c>
    </row>
    <row r="26" spans="1:21" ht="12" thickBot="1">
      <c r="A26" s="72"/>
      <c r="B26" s="61" t="s">
        <v>24</v>
      </c>
      <c r="C26" s="62"/>
      <c r="D26" s="48">
        <v>552581.82770000002</v>
      </c>
      <c r="E26" s="48">
        <v>512221</v>
      </c>
      <c r="F26" s="49">
        <v>107.879573016335</v>
      </c>
      <c r="G26" s="48">
        <v>445278.77299999999</v>
      </c>
      <c r="H26" s="49">
        <v>24.097949690496499</v>
      </c>
      <c r="I26" s="48">
        <v>103662.7519</v>
      </c>
      <c r="J26" s="49">
        <v>18.7597106353413</v>
      </c>
      <c r="K26" s="48">
        <v>77288.746899999998</v>
      </c>
      <c r="L26" s="49">
        <v>17.357384089809301</v>
      </c>
      <c r="M26" s="49">
        <v>0.34123990953202998</v>
      </c>
      <c r="N26" s="48">
        <v>2029880.3907000001</v>
      </c>
      <c r="O26" s="48">
        <v>71560221.889500007</v>
      </c>
      <c r="P26" s="48">
        <v>40703</v>
      </c>
      <c r="Q26" s="48">
        <v>39029</v>
      </c>
      <c r="R26" s="49">
        <v>4.28911834789516</v>
      </c>
      <c r="S26" s="48">
        <v>13.5759483993809</v>
      </c>
      <c r="T26" s="48">
        <v>13.1965499500372</v>
      </c>
      <c r="U26" s="50">
        <v>2.7946367957691298</v>
      </c>
    </row>
    <row r="27" spans="1:21" ht="12" thickBot="1">
      <c r="A27" s="72"/>
      <c r="B27" s="61" t="s">
        <v>25</v>
      </c>
      <c r="C27" s="62"/>
      <c r="D27" s="48">
        <v>324246.60969999997</v>
      </c>
      <c r="E27" s="48">
        <v>318270</v>
      </c>
      <c r="F27" s="49">
        <v>101.877842617903</v>
      </c>
      <c r="G27" s="48">
        <v>277180.7071</v>
      </c>
      <c r="H27" s="49">
        <v>16.980223152046399</v>
      </c>
      <c r="I27" s="48">
        <v>102514.28170000001</v>
      </c>
      <c r="J27" s="49">
        <v>31.6161460546491</v>
      </c>
      <c r="K27" s="48">
        <v>75502.903699999995</v>
      </c>
      <c r="L27" s="49">
        <v>27.239595601709901</v>
      </c>
      <c r="M27" s="49">
        <v>0.35775283699453297</v>
      </c>
      <c r="N27" s="48">
        <v>1040455.5079</v>
      </c>
      <c r="O27" s="48">
        <v>28528126.198800001</v>
      </c>
      <c r="P27" s="48">
        <v>39307</v>
      </c>
      <c r="Q27" s="48">
        <v>33035</v>
      </c>
      <c r="R27" s="49">
        <v>18.9859240199788</v>
      </c>
      <c r="S27" s="48">
        <v>8.2490805632584507</v>
      </c>
      <c r="T27" s="48">
        <v>7.5668836173755096</v>
      </c>
      <c r="U27" s="50">
        <v>8.2699755524447003</v>
      </c>
    </row>
    <row r="28" spans="1:21" ht="12" thickBot="1">
      <c r="A28" s="72"/>
      <c r="B28" s="61" t="s">
        <v>26</v>
      </c>
      <c r="C28" s="62"/>
      <c r="D28" s="48">
        <v>932814.63650000002</v>
      </c>
      <c r="E28" s="48">
        <v>1029600</v>
      </c>
      <c r="F28" s="49">
        <v>90.599712169774705</v>
      </c>
      <c r="G28" s="48">
        <v>819426.58669999999</v>
      </c>
      <c r="H28" s="49">
        <v>13.8374872917703</v>
      </c>
      <c r="I28" s="48">
        <v>59384.342400000001</v>
      </c>
      <c r="J28" s="49">
        <v>6.36614607836934</v>
      </c>
      <c r="K28" s="48">
        <v>73185.431100000002</v>
      </c>
      <c r="L28" s="49">
        <v>8.9312980915999791</v>
      </c>
      <c r="M28" s="49">
        <v>-0.18857699534682401</v>
      </c>
      <c r="N28" s="48">
        <v>3086570.5189</v>
      </c>
      <c r="O28" s="48">
        <v>98973153.590800002</v>
      </c>
      <c r="P28" s="48">
        <v>50057</v>
      </c>
      <c r="Q28" s="48">
        <v>44954</v>
      </c>
      <c r="R28" s="49">
        <v>11.3516038617253</v>
      </c>
      <c r="S28" s="48">
        <v>18.635048774397202</v>
      </c>
      <c r="T28" s="48">
        <v>17.497625101214599</v>
      </c>
      <c r="U28" s="50">
        <v>6.1036796144334602</v>
      </c>
    </row>
    <row r="29" spans="1:21" ht="12" thickBot="1">
      <c r="A29" s="72"/>
      <c r="B29" s="61" t="s">
        <v>27</v>
      </c>
      <c r="C29" s="62"/>
      <c r="D29" s="48">
        <v>617832.06700000004</v>
      </c>
      <c r="E29" s="48">
        <v>638594</v>
      </c>
      <c r="F29" s="49">
        <v>96.748805500834706</v>
      </c>
      <c r="G29" s="48">
        <v>593860.36910000001</v>
      </c>
      <c r="H29" s="49">
        <v>4.03658825328408</v>
      </c>
      <c r="I29" s="48">
        <v>104815.5292</v>
      </c>
      <c r="J29" s="49">
        <v>16.965051637567399</v>
      </c>
      <c r="K29" s="48">
        <v>98325.0671</v>
      </c>
      <c r="L29" s="49">
        <v>16.5569336187583</v>
      </c>
      <c r="M29" s="49">
        <v>6.6010248367274996E-2</v>
      </c>
      <c r="N29" s="48">
        <v>2305937.4556999998</v>
      </c>
      <c r="O29" s="48">
        <v>67547293.539800003</v>
      </c>
      <c r="P29" s="48">
        <v>89148</v>
      </c>
      <c r="Q29" s="48">
        <v>84883</v>
      </c>
      <c r="R29" s="49">
        <v>5.0245632223177701</v>
      </c>
      <c r="S29" s="48">
        <v>6.9304086126441398</v>
      </c>
      <c r="T29" s="48">
        <v>6.6522207579845203</v>
      </c>
      <c r="U29" s="50">
        <v>4.01401807899299</v>
      </c>
    </row>
    <row r="30" spans="1:21" ht="12" thickBot="1">
      <c r="A30" s="72"/>
      <c r="B30" s="61" t="s">
        <v>28</v>
      </c>
      <c r="C30" s="62"/>
      <c r="D30" s="48">
        <v>1455446.2472000001</v>
      </c>
      <c r="E30" s="48">
        <v>1517556</v>
      </c>
      <c r="F30" s="49">
        <v>95.907251343607797</v>
      </c>
      <c r="G30" s="48">
        <v>1299953.1232</v>
      </c>
      <c r="H30" s="49">
        <v>11.9614408569775</v>
      </c>
      <c r="I30" s="48">
        <v>202206.3063</v>
      </c>
      <c r="J30" s="49">
        <v>13.893079644061499</v>
      </c>
      <c r="K30" s="48">
        <v>145346.6721</v>
      </c>
      <c r="L30" s="49">
        <v>11.1809164119865</v>
      </c>
      <c r="M30" s="49">
        <v>0.39120011059407001</v>
      </c>
      <c r="N30" s="48">
        <v>4334179.6262999997</v>
      </c>
      <c r="O30" s="48">
        <v>116691955.48549999</v>
      </c>
      <c r="P30" s="48">
        <v>73126</v>
      </c>
      <c r="Q30" s="48">
        <v>61664</v>
      </c>
      <c r="R30" s="49">
        <v>18.5878308251168</v>
      </c>
      <c r="S30" s="48">
        <v>19.903266241829201</v>
      </c>
      <c r="T30" s="48">
        <v>17.944184173910202</v>
      </c>
      <c r="U30" s="50">
        <v>9.8430179454751805</v>
      </c>
    </row>
    <row r="31" spans="1:21" ht="12" thickBot="1">
      <c r="A31" s="72"/>
      <c r="B31" s="61" t="s">
        <v>29</v>
      </c>
      <c r="C31" s="62"/>
      <c r="D31" s="48">
        <v>915742.53850000002</v>
      </c>
      <c r="E31" s="48">
        <v>1064503</v>
      </c>
      <c r="F31" s="49">
        <v>86.025360050652694</v>
      </c>
      <c r="G31" s="48">
        <v>893309.85840000003</v>
      </c>
      <c r="H31" s="49">
        <v>2.5111868954607699</v>
      </c>
      <c r="I31" s="48">
        <v>29635.811300000001</v>
      </c>
      <c r="J31" s="49">
        <v>3.2362601991323801</v>
      </c>
      <c r="K31" s="48">
        <v>-11572.284600000001</v>
      </c>
      <c r="L31" s="49">
        <v>-1.29543903396824</v>
      </c>
      <c r="M31" s="49">
        <v>-3.5609300431480899</v>
      </c>
      <c r="N31" s="48">
        <v>3259317.4402000001</v>
      </c>
      <c r="O31" s="48">
        <v>112186499.2896</v>
      </c>
      <c r="P31" s="48">
        <v>32441</v>
      </c>
      <c r="Q31" s="48">
        <v>33351</v>
      </c>
      <c r="R31" s="49">
        <v>-2.7285538664507798</v>
      </c>
      <c r="S31" s="48">
        <v>28.227938056780001</v>
      </c>
      <c r="T31" s="48">
        <v>27.300117741596999</v>
      </c>
      <c r="U31" s="50">
        <v>3.28688660615859</v>
      </c>
    </row>
    <row r="32" spans="1:21" ht="12" thickBot="1">
      <c r="A32" s="72"/>
      <c r="B32" s="61" t="s">
        <v>30</v>
      </c>
      <c r="C32" s="62"/>
      <c r="D32" s="48">
        <v>141006.82509999999</v>
      </c>
      <c r="E32" s="48">
        <v>147857</v>
      </c>
      <c r="F32" s="49">
        <v>95.367026992296601</v>
      </c>
      <c r="G32" s="48">
        <v>131655.49460000001</v>
      </c>
      <c r="H32" s="49">
        <v>7.1028790164903599</v>
      </c>
      <c r="I32" s="48">
        <v>42917.229399999997</v>
      </c>
      <c r="J32" s="49">
        <v>30.436278080556502</v>
      </c>
      <c r="K32" s="48">
        <v>34886.762000000002</v>
      </c>
      <c r="L32" s="49">
        <v>26.498523366604701</v>
      </c>
      <c r="M32" s="49">
        <v>0.230186665073703</v>
      </c>
      <c r="N32" s="48">
        <v>507494.51199999999</v>
      </c>
      <c r="O32" s="48">
        <v>16707487.000399999</v>
      </c>
      <c r="P32" s="48">
        <v>26492</v>
      </c>
      <c r="Q32" s="48">
        <v>24543</v>
      </c>
      <c r="R32" s="49">
        <v>7.9411644868190496</v>
      </c>
      <c r="S32" s="48">
        <v>5.3226190963309703</v>
      </c>
      <c r="T32" s="48">
        <v>4.9148623354928098</v>
      </c>
      <c r="U32" s="50">
        <v>7.66082925451565</v>
      </c>
    </row>
    <row r="33" spans="1:21" ht="12" thickBot="1">
      <c r="A33" s="72"/>
      <c r="B33" s="61" t="s">
        <v>31</v>
      </c>
      <c r="C33" s="62"/>
      <c r="D33" s="48">
        <v>50.0002</v>
      </c>
      <c r="E33" s="51"/>
      <c r="F33" s="51"/>
      <c r="G33" s="48">
        <v>116.48609999999999</v>
      </c>
      <c r="H33" s="49">
        <v>-57.076252016334998</v>
      </c>
      <c r="I33" s="48">
        <v>9.7353000000000005</v>
      </c>
      <c r="J33" s="49">
        <v>19.4705221179115</v>
      </c>
      <c r="K33" s="48">
        <v>16.3627</v>
      </c>
      <c r="L33" s="49">
        <v>14.046912034998201</v>
      </c>
      <c r="M33" s="49">
        <v>-0.40503095454906601</v>
      </c>
      <c r="N33" s="48">
        <v>165.38589999999999</v>
      </c>
      <c r="O33" s="48">
        <v>4252.1596</v>
      </c>
      <c r="P33" s="48">
        <v>9</v>
      </c>
      <c r="Q33" s="48">
        <v>5</v>
      </c>
      <c r="R33" s="49">
        <v>80</v>
      </c>
      <c r="S33" s="48">
        <v>5.5555777777777804</v>
      </c>
      <c r="T33" s="48">
        <v>3.8462000000000001</v>
      </c>
      <c r="U33" s="50">
        <v>30.768676925292301</v>
      </c>
    </row>
    <row r="34" spans="1:21" ht="12" thickBot="1">
      <c r="A34" s="72"/>
      <c r="B34" s="61" t="s">
        <v>36</v>
      </c>
      <c r="C34" s="62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48">
        <v>3</v>
      </c>
      <c r="P34" s="51"/>
      <c r="Q34" s="51"/>
      <c r="R34" s="51"/>
      <c r="S34" s="51"/>
      <c r="T34" s="51"/>
      <c r="U34" s="52"/>
    </row>
    <row r="35" spans="1:21" ht="12" thickBot="1">
      <c r="A35" s="72"/>
      <c r="B35" s="61" t="s">
        <v>32</v>
      </c>
      <c r="C35" s="62"/>
      <c r="D35" s="48">
        <v>111110.7669</v>
      </c>
      <c r="E35" s="48">
        <v>203744</v>
      </c>
      <c r="F35" s="49">
        <v>54.534497653918599</v>
      </c>
      <c r="G35" s="48">
        <v>96824.117499999993</v>
      </c>
      <c r="H35" s="49">
        <v>14.755259091310601</v>
      </c>
      <c r="I35" s="48">
        <v>13103.010399999999</v>
      </c>
      <c r="J35" s="49">
        <v>11.792745892747501</v>
      </c>
      <c r="K35" s="48">
        <v>9227.1065999999992</v>
      </c>
      <c r="L35" s="49">
        <v>9.5297605991606407</v>
      </c>
      <c r="M35" s="49">
        <v>0.420056250352629</v>
      </c>
      <c r="N35" s="48">
        <v>361462.96189999999</v>
      </c>
      <c r="O35" s="48">
        <v>20562100.4155</v>
      </c>
      <c r="P35" s="48">
        <v>7955</v>
      </c>
      <c r="Q35" s="48">
        <v>7043</v>
      </c>
      <c r="R35" s="49">
        <v>12.9490274030953</v>
      </c>
      <c r="S35" s="48">
        <v>13.9674125581395</v>
      </c>
      <c r="T35" s="48">
        <v>13.092288584410101</v>
      </c>
      <c r="U35" s="50">
        <v>6.2654694997142002</v>
      </c>
    </row>
    <row r="36" spans="1:21" ht="12" customHeight="1" thickBot="1">
      <c r="A36" s="72"/>
      <c r="B36" s="61" t="s">
        <v>37</v>
      </c>
      <c r="C36" s="62"/>
      <c r="D36" s="51"/>
      <c r="E36" s="48">
        <v>675907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2"/>
    </row>
    <row r="37" spans="1:21" ht="12" thickBot="1">
      <c r="A37" s="72"/>
      <c r="B37" s="61" t="s">
        <v>38</v>
      </c>
      <c r="C37" s="62"/>
      <c r="D37" s="51"/>
      <c r="E37" s="48">
        <v>473888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2"/>
    </row>
    <row r="38" spans="1:21" ht="12" thickBot="1">
      <c r="A38" s="72"/>
      <c r="B38" s="61" t="s">
        <v>39</v>
      </c>
      <c r="C38" s="62"/>
      <c r="D38" s="51"/>
      <c r="E38" s="48">
        <v>354802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2"/>
    </row>
    <row r="39" spans="1:21" ht="12" customHeight="1" thickBot="1">
      <c r="A39" s="72"/>
      <c r="B39" s="61" t="s">
        <v>33</v>
      </c>
      <c r="C39" s="62"/>
      <c r="D39" s="48">
        <v>205600.7689</v>
      </c>
      <c r="E39" s="48">
        <v>462135</v>
      </c>
      <c r="F39" s="49">
        <v>44.489330801605597</v>
      </c>
      <c r="G39" s="48">
        <v>342638.03580000001</v>
      </c>
      <c r="H39" s="49">
        <v>-39.994761988417899</v>
      </c>
      <c r="I39" s="48">
        <v>10462.5412</v>
      </c>
      <c r="J39" s="49">
        <v>5.0887655994558898</v>
      </c>
      <c r="K39" s="48">
        <v>17860.608700000001</v>
      </c>
      <c r="L39" s="49">
        <v>5.2126754282543697</v>
      </c>
      <c r="M39" s="49">
        <v>-0.41421138687171399</v>
      </c>
      <c r="N39" s="48">
        <v>734651.19460000005</v>
      </c>
      <c r="O39" s="48">
        <v>32178420.363400001</v>
      </c>
      <c r="P39" s="48">
        <v>354</v>
      </c>
      <c r="Q39" s="48">
        <v>351</v>
      </c>
      <c r="R39" s="49">
        <v>0.854700854700852</v>
      </c>
      <c r="S39" s="48">
        <v>580.79313248587596</v>
      </c>
      <c r="T39" s="48">
        <v>499.790584615385</v>
      </c>
      <c r="U39" s="50">
        <v>13.946884585874599</v>
      </c>
    </row>
    <row r="40" spans="1:21" ht="12" thickBot="1">
      <c r="A40" s="72"/>
      <c r="B40" s="61" t="s">
        <v>34</v>
      </c>
      <c r="C40" s="62"/>
      <c r="D40" s="48">
        <v>414998.38809999998</v>
      </c>
      <c r="E40" s="48">
        <v>272392</v>
      </c>
      <c r="F40" s="49">
        <v>152.35336871126901</v>
      </c>
      <c r="G40" s="48">
        <v>294701.79920000001</v>
      </c>
      <c r="H40" s="49">
        <v>40.819767380639703</v>
      </c>
      <c r="I40" s="48">
        <v>24268.956300000002</v>
      </c>
      <c r="J40" s="49">
        <v>5.8479639911642298</v>
      </c>
      <c r="K40" s="48">
        <v>25742.445100000001</v>
      </c>
      <c r="L40" s="49">
        <v>8.7350824358319699</v>
      </c>
      <c r="M40" s="49">
        <v>-5.7239659802169003E-2</v>
      </c>
      <c r="N40" s="48">
        <v>1370133.6934</v>
      </c>
      <c r="O40" s="48">
        <v>63089178.786899999</v>
      </c>
      <c r="P40" s="48">
        <v>1808</v>
      </c>
      <c r="Q40" s="48">
        <v>1609</v>
      </c>
      <c r="R40" s="49">
        <v>12.367930391547601</v>
      </c>
      <c r="S40" s="48">
        <v>229.534506692478</v>
      </c>
      <c r="T40" s="48">
        <v>189.94110814170301</v>
      </c>
      <c r="U40" s="50">
        <v>17.2494319574445</v>
      </c>
    </row>
    <row r="41" spans="1:21" ht="12" thickBot="1">
      <c r="A41" s="72"/>
      <c r="B41" s="61" t="s">
        <v>40</v>
      </c>
      <c r="C41" s="62"/>
      <c r="D41" s="51"/>
      <c r="E41" s="48">
        <v>225209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2"/>
    </row>
    <row r="42" spans="1:21" ht="12" thickBot="1">
      <c r="A42" s="72"/>
      <c r="B42" s="61" t="s">
        <v>41</v>
      </c>
      <c r="C42" s="62"/>
      <c r="D42" s="51"/>
      <c r="E42" s="48">
        <v>98515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2"/>
    </row>
    <row r="43" spans="1:21" ht="12" thickBot="1">
      <c r="A43" s="73"/>
      <c r="B43" s="61" t="s">
        <v>35</v>
      </c>
      <c r="C43" s="62"/>
      <c r="D43" s="53">
        <v>22614.1878</v>
      </c>
      <c r="E43" s="53">
        <v>0</v>
      </c>
      <c r="F43" s="54"/>
      <c r="G43" s="53">
        <v>25953.378400000001</v>
      </c>
      <c r="H43" s="55">
        <v>-12.8661114885914</v>
      </c>
      <c r="I43" s="53">
        <v>2473.7865000000002</v>
      </c>
      <c r="J43" s="55">
        <v>10.939090635835299</v>
      </c>
      <c r="K43" s="53">
        <v>2567.4724000000001</v>
      </c>
      <c r="L43" s="55">
        <v>9.89263270634547</v>
      </c>
      <c r="M43" s="55">
        <v>-3.6489545126172002E-2</v>
      </c>
      <c r="N43" s="53">
        <v>82407.856499999994</v>
      </c>
      <c r="O43" s="53">
        <v>4549511.2679000003</v>
      </c>
      <c r="P43" s="53">
        <v>37</v>
      </c>
      <c r="Q43" s="53">
        <v>24</v>
      </c>
      <c r="R43" s="55">
        <v>54.1666666666667</v>
      </c>
      <c r="S43" s="53">
        <v>611.19426486486498</v>
      </c>
      <c r="T43" s="53">
        <v>1362.5547541666699</v>
      </c>
      <c r="U43" s="56">
        <v>-122.93317076002501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42560</v>
      </c>
      <c r="D2" s="32">
        <v>465194.83897606801</v>
      </c>
      <c r="E2" s="32">
        <v>341872.02879145299</v>
      </c>
      <c r="F2" s="32">
        <v>123322.81018461499</v>
      </c>
      <c r="G2" s="32">
        <v>341872.02879145299</v>
      </c>
      <c r="H2" s="32">
        <v>0.26509926562396702</v>
      </c>
    </row>
    <row r="3" spans="1:8" ht="14.25">
      <c r="A3" s="32">
        <v>2</v>
      </c>
      <c r="B3" s="33">
        <v>13</v>
      </c>
      <c r="C3" s="32">
        <v>9503.4279999999999</v>
      </c>
      <c r="D3" s="32">
        <v>87917.123738121198</v>
      </c>
      <c r="E3" s="32">
        <v>67401.817524302198</v>
      </c>
      <c r="F3" s="32">
        <v>20515.306213818902</v>
      </c>
      <c r="G3" s="32">
        <v>67401.817524302198</v>
      </c>
      <c r="H3" s="32">
        <v>0.233348241406622</v>
      </c>
    </row>
    <row r="4" spans="1:8" ht="14.25">
      <c r="A4" s="32">
        <v>3</v>
      </c>
      <c r="B4" s="33">
        <v>14</v>
      </c>
      <c r="C4" s="32">
        <v>123251</v>
      </c>
      <c r="D4" s="32">
        <v>152931.36090256399</v>
      </c>
      <c r="E4" s="32">
        <v>110029.154352991</v>
      </c>
      <c r="F4" s="32">
        <v>42902.206549572598</v>
      </c>
      <c r="G4" s="32">
        <v>110029.154352991</v>
      </c>
      <c r="H4" s="32">
        <v>0.28053243165021302</v>
      </c>
    </row>
    <row r="5" spans="1:8" ht="14.25">
      <c r="A5" s="32">
        <v>4</v>
      </c>
      <c r="B5" s="33">
        <v>15</v>
      </c>
      <c r="C5" s="32">
        <v>3539</v>
      </c>
      <c r="D5" s="32">
        <v>37190.840518803401</v>
      </c>
      <c r="E5" s="32">
        <v>28637.1777666667</v>
      </c>
      <c r="F5" s="32">
        <v>8553.66275213675</v>
      </c>
      <c r="G5" s="32">
        <v>28637.1777666667</v>
      </c>
      <c r="H5" s="32">
        <v>0.229993800430837</v>
      </c>
    </row>
    <row r="6" spans="1:8" ht="14.25">
      <c r="A6" s="32">
        <v>5</v>
      </c>
      <c r="B6" s="33">
        <v>16</v>
      </c>
      <c r="C6" s="32">
        <v>1534</v>
      </c>
      <c r="D6" s="32">
        <v>120555.76063589699</v>
      </c>
      <c r="E6" s="32">
        <v>98108.016965811999</v>
      </c>
      <c r="F6" s="32">
        <v>22447.7436700855</v>
      </c>
      <c r="G6" s="32">
        <v>98108.016965811999</v>
      </c>
      <c r="H6" s="32">
        <v>0.186202165302429</v>
      </c>
    </row>
    <row r="7" spans="1:8" ht="14.25">
      <c r="A7" s="32">
        <v>6</v>
      </c>
      <c r="B7" s="33">
        <v>17</v>
      </c>
      <c r="C7" s="32">
        <v>16150</v>
      </c>
      <c r="D7" s="32">
        <v>238270.96657606799</v>
      </c>
      <c r="E7" s="32">
        <v>168947.07884187999</v>
      </c>
      <c r="F7" s="32">
        <v>69323.887734188</v>
      </c>
      <c r="G7" s="32">
        <v>168947.07884187999</v>
      </c>
      <c r="H7" s="32">
        <v>0.29094559328971498</v>
      </c>
    </row>
    <row r="8" spans="1:8" ht="14.25">
      <c r="A8" s="32">
        <v>7</v>
      </c>
      <c r="B8" s="33">
        <v>18</v>
      </c>
      <c r="C8" s="32">
        <v>41118</v>
      </c>
      <c r="D8" s="32">
        <v>147803.053888889</v>
      </c>
      <c r="E8" s="32">
        <v>122342.429458974</v>
      </c>
      <c r="F8" s="32">
        <v>25460.6244299145</v>
      </c>
      <c r="G8" s="32">
        <v>122342.429458974</v>
      </c>
      <c r="H8" s="32">
        <v>0.17226047608633699</v>
      </c>
    </row>
    <row r="9" spans="1:8" ht="14.25">
      <c r="A9" s="32">
        <v>8</v>
      </c>
      <c r="B9" s="33">
        <v>19</v>
      </c>
      <c r="C9" s="32">
        <v>34251</v>
      </c>
      <c r="D9" s="32">
        <v>126610.21869059801</v>
      </c>
      <c r="E9" s="32">
        <v>99224.179109401695</v>
      </c>
      <c r="F9" s="32">
        <v>27386.039581196601</v>
      </c>
      <c r="G9" s="32">
        <v>99224.179109401695</v>
      </c>
      <c r="H9" s="32">
        <v>0.216301968864936</v>
      </c>
    </row>
    <row r="10" spans="1:8" ht="14.25">
      <c r="A10" s="32">
        <v>9</v>
      </c>
      <c r="B10" s="33">
        <v>21</v>
      </c>
      <c r="C10" s="32">
        <v>225249</v>
      </c>
      <c r="D10" s="32">
        <v>996665.23659999995</v>
      </c>
      <c r="E10" s="32">
        <v>915806.96019999997</v>
      </c>
      <c r="F10" s="32">
        <v>80858.276400000002</v>
      </c>
      <c r="G10" s="32">
        <v>915806.96019999997</v>
      </c>
      <c r="H10" s="32">
        <v>8.1128821825709505E-2</v>
      </c>
    </row>
    <row r="11" spans="1:8" ht="14.25">
      <c r="A11" s="32">
        <v>10</v>
      </c>
      <c r="B11" s="33">
        <v>22</v>
      </c>
      <c r="C11" s="32">
        <v>40040</v>
      </c>
      <c r="D11" s="32">
        <v>580603.63408803404</v>
      </c>
      <c r="E11" s="32">
        <v>499761.75239316199</v>
      </c>
      <c r="F11" s="32">
        <v>80841.881694871801</v>
      </c>
      <c r="G11" s="32">
        <v>499761.75239316199</v>
      </c>
      <c r="H11" s="32">
        <v>0.13923764328801</v>
      </c>
    </row>
    <row r="12" spans="1:8" ht="14.25">
      <c r="A12" s="32">
        <v>11</v>
      </c>
      <c r="B12" s="33">
        <v>23</v>
      </c>
      <c r="C12" s="32">
        <v>274393.73300000001</v>
      </c>
      <c r="D12" s="32">
        <v>2290092.24334274</v>
      </c>
      <c r="E12" s="32">
        <v>1942337.7053042699</v>
      </c>
      <c r="F12" s="32">
        <v>347754.53803846199</v>
      </c>
      <c r="G12" s="32">
        <v>1942337.7053042699</v>
      </c>
      <c r="H12" s="32">
        <v>0.15185176014170601</v>
      </c>
    </row>
    <row r="13" spans="1:8" ht="14.25">
      <c r="A13" s="32">
        <v>12</v>
      </c>
      <c r="B13" s="33">
        <v>24</v>
      </c>
      <c r="C13" s="32">
        <v>26719.41</v>
      </c>
      <c r="D13" s="32">
        <v>772516.58531452995</v>
      </c>
      <c r="E13" s="32">
        <v>687860.15033760702</v>
      </c>
      <c r="F13" s="32">
        <v>84656.434976923105</v>
      </c>
      <c r="G13" s="32">
        <v>687860.15033760702</v>
      </c>
      <c r="H13" s="32">
        <v>0.109585265334407</v>
      </c>
    </row>
    <row r="14" spans="1:8" ht="14.25">
      <c r="A14" s="32">
        <v>13</v>
      </c>
      <c r="B14" s="33">
        <v>25</v>
      </c>
      <c r="C14" s="32">
        <v>68288</v>
      </c>
      <c r="D14" s="32">
        <v>777422.14489999996</v>
      </c>
      <c r="E14" s="32">
        <v>716853.41159999999</v>
      </c>
      <c r="F14" s="32">
        <v>60568.7333</v>
      </c>
      <c r="G14" s="32">
        <v>716853.41159999999</v>
      </c>
      <c r="H14" s="32">
        <v>7.7909709283867895E-2</v>
      </c>
    </row>
    <row r="15" spans="1:8" ht="14.25">
      <c r="A15" s="32">
        <v>14</v>
      </c>
      <c r="B15" s="33">
        <v>26</v>
      </c>
      <c r="C15" s="32">
        <v>66367</v>
      </c>
      <c r="D15" s="32">
        <v>366253.71704679698</v>
      </c>
      <c r="E15" s="32">
        <v>308303.71551009797</v>
      </c>
      <c r="F15" s="32">
        <v>57950.001536699201</v>
      </c>
      <c r="G15" s="32">
        <v>308303.71551009797</v>
      </c>
      <c r="H15" s="32">
        <v>0.15822365436715799</v>
      </c>
    </row>
    <row r="16" spans="1:8" ht="14.25">
      <c r="A16" s="32">
        <v>15</v>
      </c>
      <c r="B16" s="33">
        <v>27</v>
      </c>
      <c r="C16" s="32">
        <v>187636.49100000001</v>
      </c>
      <c r="D16" s="32">
        <v>1294367.5806</v>
      </c>
      <c r="E16" s="32">
        <v>1178972.3428</v>
      </c>
      <c r="F16" s="32">
        <v>115395.2378</v>
      </c>
      <c r="G16" s="32">
        <v>1178972.3428</v>
      </c>
      <c r="H16" s="32">
        <v>8.9151829456752096E-2</v>
      </c>
    </row>
    <row r="17" spans="1:8" ht="14.25">
      <c r="A17" s="32">
        <v>16</v>
      </c>
      <c r="B17" s="33">
        <v>29</v>
      </c>
      <c r="C17" s="32">
        <v>175176</v>
      </c>
      <c r="D17" s="32">
        <v>2232248.4138846202</v>
      </c>
      <c r="E17" s="32">
        <v>2123619.26261624</v>
      </c>
      <c r="F17" s="32">
        <v>108629.15126837599</v>
      </c>
      <c r="G17" s="32">
        <v>2123619.26261624</v>
      </c>
      <c r="H17" s="32">
        <v>4.86635584967611E-2</v>
      </c>
    </row>
    <row r="18" spans="1:8" ht="14.25">
      <c r="A18" s="32">
        <v>17</v>
      </c>
      <c r="B18" s="33">
        <v>31</v>
      </c>
      <c r="C18" s="32">
        <v>45456.233</v>
      </c>
      <c r="D18" s="32">
        <v>308339.296784918</v>
      </c>
      <c r="E18" s="32">
        <v>263437.32320765901</v>
      </c>
      <c r="F18" s="32">
        <v>44901.973577259101</v>
      </c>
      <c r="G18" s="32">
        <v>263437.32320765901</v>
      </c>
      <c r="H18" s="32">
        <v>0.14562520588668401</v>
      </c>
    </row>
    <row r="19" spans="1:8" ht="14.25">
      <c r="A19" s="32">
        <v>18</v>
      </c>
      <c r="B19" s="33">
        <v>32</v>
      </c>
      <c r="C19" s="32">
        <v>18824.776000000002</v>
      </c>
      <c r="D19" s="32">
        <v>249696.37033299301</v>
      </c>
      <c r="E19" s="32">
        <v>232334.28887240301</v>
      </c>
      <c r="F19" s="32">
        <v>17362.081460589801</v>
      </c>
      <c r="G19" s="32">
        <v>232334.28887240301</v>
      </c>
      <c r="H19" s="32">
        <v>6.9532774695266406E-2</v>
      </c>
    </row>
    <row r="20" spans="1:8" ht="14.25">
      <c r="A20" s="32">
        <v>19</v>
      </c>
      <c r="B20" s="33">
        <v>33</v>
      </c>
      <c r="C20" s="32">
        <v>48921.302000000003</v>
      </c>
      <c r="D20" s="32">
        <v>552581.82582977798</v>
      </c>
      <c r="E20" s="32">
        <v>448919.10048721498</v>
      </c>
      <c r="F20" s="32">
        <v>103662.72534256399</v>
      </c>
      <c r="G20" s="32">
        <v>448919.10048721498</v>
      </c>
      <c r="H20" s="32">
        <v>0.18759705892769801</v>
      </c>
    </row>
    <row r="21" spans="1:8" ht="14.25">
      <c r="A21" s="32">
        <v>20</v>
      </c>
      <c r="B21" s="33">
        <v>34</v>
      </c>
      <c r="C21" s="32">
        <v>56199.355000000003</v>
      </c>
      <c r="D21" s="32">
        <v>324246.58484166901</v>
      </c>
      <c r="E21" s="32">
        <v>221732.32373441799</v>
      </c>
      <c r="F21" s="32">
        <v>102514.261107251</v>
      </c>
      <c r="G21" s="32">
        <v>221732.32373441799</v>
      </c>
      <c r="H21" s="32">
        <v>0.316161421275445</v>
      </c>
    </row>
    <row r="22" spans="1:8" ht="14.25">
      <c r="A22" s="32">
        <v>21</v>
      </c>
      <c r="B22" s="33">
        <v>35</v>
      </c>
      <c r="C22" s="32">
        <v>45435.474999999999</v>
      </c>
      <c r="D22" s="32">
        <v>932814.63595398201</v>
      </c>
      <c r="E22" s="32">
        <v>873430.31993289106</v>
      </c>
      <c r="F22" s="32">
        <v>59384.316021091399</v>
      </c>
      <c r="G22" s="32">
        <v>873430.31993289106</v>
      </c>
      <c r="H22" s="32">
        <v>6.3661432542125099E-2</v>
      </c>
    </row>
    <row r="23" spans="1:8" ht="14.25">
      <c r="A23" s="32">
        <v>22</v>
      </c>
      <c r="B23" s="33">
        <v>36</v>
      </c>
      <c r="C23" s="32">
        <v>106361.711</v>
      </c>
      <c r="D23" s="32">
        <v>617832.067324779</v>
      </c>
      <c r="E23" s="32">
        <v>513016.52450002602</v>
      </c>
      <c r="F23" s="32">
        <v>104815.542824752</v>
      </c>
      <c r="G23" s="32">
        <v>513016.52450002602</v>
      </c>
      <c r="H23" s="32">
        <v>0.16965053833901</v>
      </c>
    </row>
    <row r="24" spans="1:8" ht="14.25">
      <c r="A24" s="32">
        <v>23</v>
      </c>
      <c r="B24" s="33">
        <v>37</v>
      </c>
      <c r="C24" s="32">
        <v>133252.614</v>
      </c>
      <c r="D24" s="32">
        <v>1455446.2248592901</v>
      </c>
      <c r="E24" s="32">
        <v>1253239.94068121</v>
      </c>
      <c r="F24" s="32">
        <v>202206.28417808001</v>
      </c>
      <c r="G24" s="32">
        <v>1253239.94068121</v>
      </c>
      <c r="H24" s="32">
        <v>0.138930783373758</v>
      </c>
    </row>
    <row r="25" spans="1:8" ht="14.25">
      <c r="A25" s="32">
        <v>24</v>
      </c>
      <c r="B25" s="33">
        <v>38</v>
      </c>
      <c r="C25" s="32">
        <v>212360.57500000001</v>
      </c>
      <c r="D25" s="32">
        <v>915742.53790265496</v>
      </c>
      <c r="E25" s="32">
        <v>886106.58791238896</v>
      </c>
      <c r="F25" s="32">
        <v>29635.949990265501</v>
      </c>
      <c r="G25" s="32">
        <v>886106.58791238896</v>
      </c>
      <c r="H25" s="32">
        <v>3.2362753463589598E-2</v>
      </c>
    </row>
    <row r="26" spans="1:8" ht="14.25">
      <c r="A26" s="32">
        <v>25</v>
      </c>
      <c r="B26" s="33">
        <v>39</v>
      </c>
      <c r="C26" s="32">
        <v>93402.125</v>
      </c>
      <c r="D26" s="32">
        <v>141006.74928738401</v>
      </c>
      <c r="E26" s="32">
        <v>98089.590081943301</v>
      </c>
      <c r="F26" s="32">
        <v>42917.159205440403</v>
      </c>
      <c r="G26" s="32">
        <v>98089.590081943301</v>
      </c>
      <c r="H26" s="32">
        <v>0.304362446637016</v>
      </c>
    </row>
    <row r="27" spans="1:8" ht="14.25">
      <c r="A27" s="32">
        <v>26</v>
      </c>
      <c r="B27" s="33">
        <v>40</v>
      </c>
      <c r="C27" s="32">
        <v>13</v>
      </c>
      <c r="D27" s="32">
        <v>50</v>
      </c>
      <c r="E27" s="32">
        <v>40.264899999999997</v>
      </c>
      <c r="F27" s="32">
        <v>9.7350999999999992</v>
      </c>
      <c r="G27" s="32">
        <v>40.264899999999997</v>
      </c>
      <c r="H27" s="32">
        <v>0.19470199999999999</v>
      </c>
    </row>
    <row r="28" spans="1:8" ht="14.25">
      <c r="A28" s="32">
        <v>27</v>
      </c>
      <c r="B28" s="33">
        <v>42</v>
      </c>
      <c r="C28" s="32">
        <v>9025.0130000000008</v>
      </c>
      <c r="D28" s="32">
        <v>111110.7663</v>
      </c>
      <c r="E28" s="32">
        <v>98007.756800000003</v>
      </c>
      <c r="F28" s="32">
        <v>13103.0095</v>
      </c>
      <c r="G28" s="32">
        <v>98007.756800000003</v>
      </c>
      <c r="H28" s="32">
        <v>0.11792745146425999</v>
      </c>
    </row>
    <row r="29" spans="1:8" ht="14.25">
      <c r="A29" s="32">
        <v>28</v>
      </c>
      <c r="B29" s="33">
        <v>75</v>
      </c>
      <c r="C29" s="32">
        <v>364</v>
      </c>
      <c r="D29" s="32">
        <v>205600.76923076899</v>
      </c>
      <c r="E29" s="32">
        <v>195138.22606837601</v>
      </c>
      <c r="F29" s="32">
        <v>10462.5431623932</v>
      </c>
      <c r="G29" s="32">
        <v>195138.22606837601</v>
      </c>
      <c r="H29" s="32">
        <v>5.0887665457369301E-2</v>
      </c>
    </row>
    <row r="30" spans="1:8" ht="14.25">
      <c r="A30" s="32">
        <v>29</v>
      </c>
      <c r="B30" s="33">
        <v>76</v>
      </c>
      <c r="C30" s="32">
        <v>1953</v>
      </c>
      <c r="D30" s="32">
        <v>414998.38222393201</v>
      </c>
      <c r="E30" s="32">
        <v>390729.431393162</v>
      </c>
      <c r="F30" s="32">
        <v>24268.950830769201</v>
      </c>
      <c r="G30" s="32">
        <v>390729.431393162</v>
      </c>
      <c r="H30" s="32">
        <v>5.84796275607498E-2</v>
      </c>
    </row>
    <row r="31" spans="1:8" ht="14.25">
      <c r="A31" s="32">
        <v>30</v>
      </c>
      <c r="B31" s="33">
        <v>99</v>
      </c>
      <c r="C31" s="32">
        <v>38</v>
      </c>
      <c r="D31" s="32">
        <v>22614.187807276299</v>
      </c>
      <c r="E31" s="32">
        <v>20140.4016942743</v>
      </c>
      <c r="F31" s="32">
        <v>2473.7861130020401</v>
      </c>
      <c r="G31" s="32">
        <v>20140.4016942743</v>
      </c>
      <c r="H31" s="32">
        <v>0.109390889210095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2014-04-06T01:17:08Z</dcterms:modified>
</cp:coreProperties>
</file>