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5" l="1"/>
  <c r="L35" s="1"/>
  <c r="G36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<sst xmlns="http://schemas.openxmlformats.org/spreadsheetml/2006/main" count="114" uniqueCount="71">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</sst>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35" Type="http://schemas.openxmlformats.org/officeDocument/2006/relationships/hyperlink" Target="cid:9876b3b82" TargetMode="External"/><Relationship Id="rId356" Type="http://schemas.openxmlformats.org/officeDocument/2006/relationships/image" Target="cid:d64e537713" TargetMode="External"/><Relationship Id="rId377" Type="http://schemas.openxmlformats.org/officeDocument/2006/relationships/hyperlink" Target="cid:51e44a822" TargetMode="External"/><Relationship Id="rId398" Type="http://schemas.openxmlformats.org/officeDocument/2006/relationships/image" Target="cid:1fd500d013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346" Type="http://schemas.openxmlformats.org/officeDocument/2006/relationships/image" Target="cid:bc84eb1013" TargetMode="External"/><Relationship Id="rId367" Type="http://schemas.openxmlformats.org/officeDocument/2006/relationships/hyperlink" Target="cid:29a565842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378" Type="http://schemas.openxmlformats.org/officeDocument/2006/relationships/image" Target="cid:51e44aa513" TargetMode="External"/><Relationship Id="rId399" Type="http://schemas.openxmlformats.org/officeDocument/2006/relationships/hyperlink" Target="cid:25d8489d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368" Type="http://schemas.openxmlformats.org/officeDocument/2006/relationships/image" Target="cid:29a565a913" TargetMode="External"/><Relationship Id="rId389" Type="http://schemas.openxmlformats.org/officeDocument/2006/relationships/hyperlink" Target="cid:fbcceaee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27" sqref="J27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20626906.360599998</v>
      </c>
      <c r="F3" s="25">
        <f>RA!I7</f>
        <v>1896147.2172000001</v>
      </c>
      <c r="G3" s="16">
        <f>E3-F3</f>
        <v>18730759.143399999</v>
      </c>
      <c r="H3" s="27">
        <f>RA!J7</f>
        <v>9.1925913855016201</v>
      </c>
      <c r="I3" s="20">
        <f>SUM(I4:I39)</f>
        <v>20626911.125130188</v>
      </c>
      <c r="J3" s="21">
        <f>SUM(J4:J39)</f>
        <v>18730784.335227471</v>
      </c>
      <c r="K3" s="22">
        <f>E3-I3</f>
        <v>-4.7645301893353462</v>
      </c>
      <c r="L3" s="22">
        <f>G3-J3</f>
        <v>-25.191827472299337</v>
      </c>
    </row>
    <row r="4" spans="1:12">
      <c r="A4" s="59">
        <f>RA!A8</f>
        <v>41736</v>
      </c>
      <c r="B4" s="12">
        <v>12</v>
      </c>
      <c r="C4" s="56" t="s">
        <v>6</v>
      </c>
      <c r="D4" s="56"/>
      <c r="E4" s="15">
        <f>VLOOKUP(C4,RA!B8:D39,3,0)</f>
        <v>645625.19409999996</v>
      </c>
      <c r="F4" s="25">
        <f>VLOOKUP(C4,RA!B8:I43,8,0)</f>
        <v>150289.12109999999</v>
      </c>
      <c r="G4" s="16">
        <f t="shared" ref="G4:G39" si="0">E4-F4</f>
        <v>495336.07299999997</v>
      </c>
      <c r="H4" s="27">
        <f>RA!J8</f>
        <v>23.278075650300899</v>
      </c>
      <c r="I4" s="20">
        <f>VLOOKUP(B4,RMS!B:D,3,FALSE)</f>
        <v>645625.72980854695</v>
      </c>
      <c r="J4" s="21">
        <f>VLOOKUP(B4,RMS!B:E,4,FALSE)</f>
        <v>495336.076749573</v>
      </c>
      <c r="K4" s="22">
        <f t="shared" ref="K4:K39" si="1">E4-I4</f>
        <v>-0.53570854698773474</v>
      </c>
      <c r="L4" s="22">
        <f t="shared" ref="L4:L39" si="2">G4-J4</f>
        <v>-3.7495730211958289E-3</v>
      </c>
    </row>
    <row r="5" spans="1:12">
      <c r="A5" s="59"/>
      <c r="B5" s="12">
        <v>13</v>
      </c>
      <c r="C5" s="56" t="s">
        <v>7</v>
      </c>
      <c r="D5" s="56"/>
      <c r="E5" s="15">
        <f>VLOOKUP(C5,RA!B8:D40,3,0)</f>
        <v>139792.83799999999</v>
      </c>
      <c r="F5" s="25">
        <f>VLOOKUP(C5,RA!B9:I44,8,0)</f>
        <v>31972.9061</v>
      </c>
      <c r="G5" s="16">
        <f t="shared" si="0"/>
        <v>107819.9319</v>
      </c>
      <c r="H5" s="27">
        <f>RA!J9</f>
        <v>22.871633881558399</v>
      </c>
      <c r="I5" s="20">
        <f>VLOOKUP(B5,RMS!B:D,3,FALSE)</f>
        <v>139792.87718224799</v>
      </c>
      <c r="J5" s="21">
        <f>VLOOKUP(B5,RMS!B:E,4,FALSE)</f>
        <v>107819.93742898401</v>
      </c>
      <c r="K5" s="22">
        <f t="shared" si="1"/>
        <v>-3.9182248001452535E-2</v>
      </c>
      <c r="L5" s="22">
        <f t="shared" si="2"/>
        <v>-5.5289840092882514E-3</v>
      </c>
    </row>
    <row r="6" spans="1:12">
      <c r="A6" s="59"/>
      <c r="B6" s="12">
        <v>14</v>
      </c>
      <c r="C6" s="56" t="s">
        <v>8</v>
      </c>
      <c r="D6" s="56"/>
      <c r="E6" s="15">
        <f>VLOOKUP(C6,RA!B10:D41,3,0)</f>
        <v>201306.94380000001</v>
      </c>
      <c r="F6" s="25">
        <f>VLOOKUP(C6,RA!B10:I45,8,0)</f>
        <v>49816.249199999998</v>
      </c>
      <c r="G6" s="16">
        <f t="shared" si="0"/>
        <v>151490.69460000002</v>
      </c>
      <c r="H6" s="27">
        <f>RA!J10</f>
        <v>24.746413739951699</v>
      </c>
      <c r="I6" s="20">
        <f>VLOOKUP(B6,RMS!B:D,3,FALSE)</f>
        <v>201309.46314615401</v>
      </c>
      <c r="J6" s="21">
        <f>VLOOKUP(B6,RMS!B:E,4,FALSE)</f>
        <v>151490.69542906</v>
      </c>
      <c r="K6" s="22">
        <f t="shared" si="1"/>
        <v>-2.5193461540038697</v>
      </c>
      <c r="L6" s="22">
        <f t="shared" si="2"/>
        <v>-8.2905997987836599E-4</v>
      </c>
    </row>
    <row r="7" spans="1:12">
      <c r="A7" s="59"/>
      <c r="B7" s="12">
        <v>15</v>
      </c>
      <c r="C7" s="56" t="s">
        <v>9</v>
      </c>
      <c r="D7" s="56"/>
      <c r="E7" s="15">
        <f>VLOOKUP(C7,RA!B10:D42,3,0)</f>
        <v>55115.994500000001</v>
      </c>
      <c r="F7" s="25">
        <f>VLOOKUP(C7,RA!B11:I46,8,0)</f>
        <v>11792.636200000001</v>
      </c>
      <c r="G7" s="16">
        <f t="shared" si="0"/>
        <v>43323.3583</v>
      </c>
      <c r="H7" s="27">
        <f>RA!J11</f>
        <v>21.396032688841402</v>
      </c>
      <c r="I7" s="20">
        <f>VLOOKUP(B7,RMS!B:D,3,FALSE)</f>
        <v>55116.023436752097</v>
      </c>
      <c r="J7" s="21">
        <f>VLOOKUP(B7,RMS!B:E,4,FALSE)</f>
        <v>43323.358258119697</v>
      </c>
      <c r="K7" s="22">
        <f t="shared" si="1"/>
        <v>-2.8936752096342389E-2</v>
      </c>
      <c r="L7" s="22">
        <f t="shared" si="2"/>
        <v>4.1880302887875587E-5</v>
      </c>
    </row>
    <row r="8" spans="1:12">
      <c r="A8" s="59"/>
      <c r="B8" s="12">
        <v>16</v>
      </c>
      <c r="C8" s="56" t="s">
        <v>10</v>
      </c>
      <c r="D8" s="56"/>
      <c r="E8" s="15">
        <f>VLOOKUP(C8,RA!B12:D43,3,0)</f>
        <v>134541.7844</v>
      </c>
      <c r="F8" s="25">
        <f>VLOOKUP(C8,RA!B12:I47,8,0)</f>
        <v>23110.294300000001</v>
      </c>
      <c r="G8" s="16">
        <f t="shared" si="0"/>
        <v>111431.4901</v>
      </c>
      <c r="H8" s="27">
        <f>RA!J12</f>
        <v>17.177038644955001</v>
      </c>
      <c r="I8" s="20">
        <f>VLOOKUP(B8,RMS!B:D,3,FALSE)</f>
        <v>134541.785175214</v>
      </c>
      <c r="J8" s="21">
        <f>VLOOKUP(B8,RMS!B:E,4,FALSE)</f>
        <v>111431.490224786</v>
      </c>
      <c r="K8" s="22">
        <f t="shared" si="1"/>
        <v>-7.7521399362012744E-4</v>
      </c>
      <c r="L8" s="22">
        <f t="shared" si="2"/>
        <v>-1.2478600547183305E-4</v>
      </c>
    </row>
    <row r="9" spans="1:12">
      <c r="A9" s="59"/>
      <c r="B9" s="12">
        <v>17</v>
      </c>
      <c r="C9" s="56" t="s">
        <v>11</v>
      </c>
      <c r="D9" s="56"/>
      <c r="E9" s="15">
        <f>VLOOKUP(C9,RA!B12:D44,3,0)</f>
        <v>298413.08029999997</v>
      </c>
      <c r="F9" s="25">
        <f>VLOOKUP(C9,RA!B13:I48,8,0)</f>
        <v>72410.368000000002</v>
      </c>
      <c r="G9" s="16">
        <f t="shared" si="0"/>
        <v>226002.71229999996</v>
      </c>
      <c r="H9" s="27">
        <f>RA!J13</f>
        <v>24.265145457834699</v>
      </c>
      <c r="I9" s="20">
        <f>VLOOKUP(B9,RMS!B:D,3,FALSE)</f>
        <v>298413.29065897397</v>
      </c>
      <c r="J9" s="21">
        <f>VLOOKUP(B9,RMS!B:E,4,FALSE)</f>
        <v>226002.71215982901</v>
      </c>
      <c r="K9" s="22">
        <f t="shared" si="1"/>
        <v>-0.21035897399997339</v>
      </c>
      <c r="L9" s="22">
        <f t="shared" si="2"/>
        <v>1.4017094508744776E-4</v>
      </c>
    </row>
    <row r="10" spans="1:12">
      <c r="A10" s="59"/>
      <c r="B10" s="12">
        <v>18</v>
      </c>
      <c r="C10" s="56" t="s">
        <v>12</v>
      </c>
      <c r="D10" s="56"/>
      <c r="E10" s="15">
        <f>VLOOKUP(C10,RA!B14:D45,3,0)</f>
        <v>151616.17370000001</v>
      </c>
      <c r="F10" s="25">
        <f>VLOOKUP(C10,RA!B14:I49,8,0)</f>
        <v>29365.333299999998</v>
      </c>
      <c r="G10" s="16">
        <f t="shared" si="0"/>
        <v>122250.84040000002</v>
      </c>
      <c r="H10" s="27">
        <f>RA!J14</f>
        <v>19.3682062957905</v>
      </c>
      <c r="I10" s="20">
        <f>VLOOKUP(B10,RMS!B:D,3,FALSE)</f>
        <v>151616.167694017</v>
      </c>
      <c r="J10" s="21">
        <f>VLOOKUP(B10,RMS!B:E,4,FALSE)</f>
        <v>122250.839352137</v>
      </c>
      <c r="K10" s="22">
        <f t="shared" si="1"/>
        <v>6.0059830138925463E-3</v>
      </c>
      <c r="L10" s="22">
        <f t="shared" si="2"/>
        <v>1.0478630138095468E-3</v>
      </c>
    </row>
    <row r="11" spans="1:12">
      <c r="A11" s="59"/>
      <c r="B11" s="12">
        <v>19</v>
      </c>
      <c r="C11" s="56" t="s">
        <v>13</v>
      </c>
      <c r="D11" s="56"/>
      <c r="E11" s="15">
        <f>VLOOKUP(C11,RA!B14:D46,3,0)</f>
        <v>145485.23449999999</v>
      </c>
      <c r="F11" s="25">
        <f>VLOOKUP(C11,RA!B15:I50,8,0)</f>
        <v>24704.5733</v>
      </c>
      <c r="G11" s="16">
        <f t="shared" si="0"/>
        <v>120780.66119999999</v>
      </c>
      <c r="H11" s="27">
        <f>RA!J15</f>
        <v>16.980811410109101</v>
      </c>
      <c r="I11" s="20">
        <f>VLOOKUP(B11,RMS!B:D,3,FALSE)</f>
        <v>145485.312554701</v>
      </c>
      <c r="J11" s="21">
        <f>VLOOKUP(B11,RMS!B:E,4,FALSE)</f>
        <v>120780.66141453</v>
      </c>
      <c r="K11" s="22">
        <f t="shared" si="1"/>
        <v>-7.805470100720413E-2</v>
      </c>
      <c r="L11" s="22">
        <f t="shared" si="2"/>
        <v>-2.1453000954352319E-4</v>
      </c>
    </row>
    <row r="12" spans="1:12">
      <c r="A12" s="59"/>
      <c r="B12" s="12">
        <v>21</v>
      </c>
      <c r="C12" s="56" t="s">
        <v>14</v>
      </c>
      <c r="D12" s="56"/>
      <c r="E12" s="15">
        <f>VLOOKUP(C12,RA!B16:D47,3,0)</f>
        <v>1026690.0314</v>
      </c>
      <c r="F12" s="25">
        <f>VLOOKUP(C12,RA!B16:I51,8,0)</f>
        <v>72152.453399999999</v>
      </c>
      <c r="G12" s="16">
        <f t="shared" si="0"/>
        <v>954537.57799999998</v>
      </c>
      <c r="H12" s="27">
        <f>RA!J16</f>
        <v>7.0276764352735102</v>
      </c>
      <c r="I12" s="20">
        <f>VLOOKUP(B12,RMS!B:D,3,FALSE)</f>
        <v>1026689.9873</v>
      </c>
      <c r="J12" s="21">
        <f>VLOOKUP(B12,RMS!B:E,4,FALSE)</f>
        <v>954537.57799999998</v>
      </c>
      <c r="K12" s="22">
        <f t="shared" si="1"/>
        <v>4.4099999940954149E-2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VLOOKUP(C13,RA!B16:D48,3,0)</f>
        <v>476296.10100000002</v>
      </c>
      <c r="F13" s="25">
        <f>VLOOKUP(C13,RA!B17:I52,8,0)</f>
        <v>74972.9764</v>
      </c>
      <c r="G13" s="16">
        <f t="shared" si="0"/>
        <v>401323.12460000004</v>
      </c>
      <c r="H13" s="27">
        <f>RA!J17</f>
        <v>15.740833536657499</v>
      </c>
      <c r="I13" s="20">
        <f>VLOOKUP(B13,RMS!B:D,3,FALSE)</f>
        <v>476296.19525299099</v>
      </c>
      <c r="J13" s="21">
        <f>VLOOKUP(B13,RMS!B:E,4,FALSE)</f>
        <v>401323.12470170902</v>
      </c>
      <c r="K13" s="22">
        <f t="shared" si="1"/>
        <v>-9.4252990966197103E-2</v>
      </c>
      <c r="L13" s="22">
        <f t="shared" si="2"/>
        <v>-1.0170898167416453E-4</v>
      </c>
    </row>
    <row r="14" spans="1:12">
      <c r="A14" s="59"/>
      <c r="B14" s="12">
        <v>23</v>
      </c>
      <c r="C14" s="56" t="s">
        <v>16</v>
      </c>
      <c r="D14" s="56"/>
      <c r="E14" s="15">
        <f>VLOOKUP(C14,RA!B18:D49,3,0)</f>
        <v>2410620.7514</v>
      </c>
      <c r="F14" s="25">
        <f>VLOOKUP(C14,RA!B18:I53,8,0)</f>
        <v>260100.4982</v>
      </c>
      <c r="G14" s="16">
        <f t="shared" si="0"/>
        <v>2150520.2532000002</v>
      </c>
      <c r="H14" s="27">
        <f>RA!J18</f>
        <v>10.789772636319601</v>
      </c>
      <c r="I14" s="20">
        <f>VLOOKUP(B14,RMS!B:D,3,FALSE)</f>
        <v>2410621.0391829102</v>
      </c>
      <c r="J14" s="21">
        <f>VLOOKUP(B14,RMS!B:E,4,FALSE)</f>
        <v>2150520.2409803402</v>
      </c>
      <c r="K14" s="22">
        <f t="shared" si="1"/>
        <v>-0.28778291027992964</v>
      </c>
      <c r="L14" s="22">
        <f t="shared" si="2"/>
        <v>1.2219659984111786E-2</v>
      </c>
    </row>
    <row r="15" spans="1:12">
      <c r="A15" s="59"/>
      <c r="B15" s="12">
        <v>24</v>
      </c>
      <c r="C15" s="56" t="s">
        <v>17</v>
      </c>
      <c r="D15" s="56"/>
      <c r="E15" s="15">
        <f>VLOOKUP(C15,RA!B18:D50,3,0)</f>
        <v>900956.50109999999</v>
      </c>
      <c r="F15" s="25">
        <f>VLOOKUP(C15,RA!B19:I54,8,0)</f>
        <v>73599.770699999994</v>
      </c>
      <c r="G15" s="16">
        <f t="shared" si="0"/>
        <v>827356.7304</v>
      </c>
      <c r="H15" s="27">
        <f>RA!J19</f>
        <v>8.1690703835468508</v>
      </c>
      <c r="I15" s="20">
        <f>VLOOKUP(B15,RMS!B:D,3,FALSE)</f>
        <v>900956.56263247901</v>
      </c>
      <c r="J15" s="21">
        <f>VLOOKUP(B15,RMS!B:E,4,FALSE)</f>
        <v>827356.73168205097</v>
      </c>
      <c r="K15" s="22">
        <f t="shared" si="1"/>
        <v>-6.1532479012385011E-2</v>
      </c>
      <c r="L15" s="22">
        <f t="shared" si="2"/>
        <v>-1.2820509728044271E-3</v>
      </c>
    </row>
    <row r="16" spans="1:12">
      <c r="A16" s="59"/>
      <c r="B16" s="12">
        <v>25</v>
      </c>
      <c r="C16" s="56" t="s">
        <v>18</v>
      </c>
      <c r="D16" s="56"/>
      <c r="E16" s="15">
        <f>VLOOKUP(C16,RA!B20:D51,3,0)</f>
        <v>960657.49910000002</v>
      </c>
      <c r="F16" s="25">
        <f>VLOOKUP(C16,RA!B20:I55,8,0)</f>
        <v>77142.318799999994</v>
      </c>
      <c r="G16" s="16">
        <f t="shared" si="0"/>
        <v>883515.18030000001</v>
      </c>
      <c r="H16" s="27">
        <f>RA!J20</f>
        <v>8.0301583938366594</v>
      </c>
      <c r="I16" s="20">
        <f>VLOOKUP(B16,RMS!B:D,3,FALSE)</f>
        <v>960657.58570000005</v>
      </c>
      <c r="J16" s="21">
        <f>VLOOKUP(B16,RMS!B:E,4,FALSE)</f>
        <v>883515.18030000001</v>
      </c>
      <c r="K16" s="22">
        <f t="shared" si="1"/>
        <v>-8.6600000038743019E-2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VLOOKUP(C17,RA!B20:D52,3,0)</f>
        <v>419573.47930000001</v>
      </c>
      <c r="F17" s="25">
        <f>VLOOKUP(C17,RA!B21:I56,8,0)</f>
        <v>53417.388700000003</v>
      </c>
      <c r="G17" s="16">
        <f t="shared" si="0"/>
        <v>366156.0906</v>
      </c>
      <c r="H17" s="27">
        <f>RA!J21</f>
        <v>12.731354896195899</v>
      </c>
      <c r="I17" s="20">
        <f>VLOOKUP(B17,RMS!B:D,3,FALSE)</f>
        <v>419573.25877050101</v>
      </c>
      <c r="J17" s="21">
        <f>VLOOKUP(B17,RMS!B:E,4,FALSE)</f>
        <v>366156.09057787602</v>
      </c>
      <c r="K17" s="22">
        <f t="shared" si="1"/>
        <v>0.22052949899807572</v>
      </c>
      <c r="L17" s="22">
        <f t="shared" si="2"/>
        <v>2.2123975213617086E-5</v>
      </c>
    </row>
    <row r="18" spans="1:12">
      <c r="A18" s="59"/>
      <c r="B18" s="12">
        <v>27</v>
      </c>
      <c r="C18" s="56" t="s">
        <v>20</v>
      </c>
      <c r="D18" s="56"/>
      <c r="E18" s="15">
        <f>VLOOKUP(C18,RA!B22:D53,3,0)</f>
        <v>1439397.5330999999</v>
      </c>
      <c r="F18" s="25">
        <f>VLOOKUP(C18,RA!B22:I57,8,0)</f>
        <v>143019.9982</v>
      </c>
      <c r="G18" s="16">
        <f t="shared" si="0"/>
        <v>1296377.5348999999</v>
      </c>
      <c r="H18" s="27">
        <f>RA!J22</f>
        <v>9.9361013834712395</v>
      </c>
      <c r="I18" s="20">
        <f>VLOOKUP(B18,RMS!B:D,3,FALSE)</f>
        <v>1439397.50783333</v>
      </c>
      <c r="J18" s="21">
        <f>VLOOKUP(B18,RMS!B:E,4,FALSE)</f>
        <v>1296377.5373</v>
      </c>
      <c r="K18" s="22">
        <f t="shared" si="1"/>
        <v>2.5266669923439622E-2</v>
      </c>
      <c r="L18" s="22">
        <f t="shared" si="2"/>
        <v>-2.4000001139938831E-3</v>
      </c>
    </row>
    <row r="19" spans="1:12">
      <c r="A19" s="59"/>
      <c r="B19" s="12">
        <v>29</v>
      </c>
      <c r="C19" s="56" t="s">
        <v>21</v>
      </c>
      <c r="D19" s="56"/>
      <c r="E19" s="15">
        <f>VLOOKUP(C19,RA!B22:D54,3,0)</f>
        <v>3406463.4950000001</v>
      </c>
      <c r="F19" s="25">
        <f>VLOOKUP(C19,RA!B23:I58,8,0)</f>
        <v>12626.958500000001</v>
      </c>
      <c r="G19" s="16">
        <f t="shared" si="0"/>
        <v>3393836.5364999999</v>
      </c>
      <c r="H19" s="27">
        <f>RA!J23</f>
        <v>0.370676466033874</v>
      </c>
      <c r="I19" s="20">
        <f>VLOOKUP(B19,RMS!B:D,3,FALSE)</f>
        <v>3406464.6175187998</v>
      </c>
      <c r="J19" s="21">
        <f>VLOOKUP(B19,RMS!B:E,4,FALSE)</f>
        <v>3393836.5798444399</v>
      </c>
      <c r="K19" s="22">
        <f t="shared" si="1"/>
        <v>-1.1225187997333705</v>
      </c>
      <c r="L19" s="22">
        <f t="shared" si="2"/>
        <v>-4.3344439938664436E-2</v>
      </c>
    </row>
    <row r="20" spans="1:12">
      <c r="A20" s="59"/>
      <c r="B20" s="12">
        <v>31</v>
      </c>
      <c r="C20" s="56" t="s">
        <v>22</v>
      </c>
      <c r="D20" s="56"/>
      <c r="E20" s="15">
        <f>VLOOKUP(C20,RA!B24:D55,3,0)</f>
        <v>288449.89240000001</v>
      </c>
      <c r="F20" s="25">
        <f>VLOOKUP(C20,RA!B24:I59,8,0)</f>
        <v>49044.560899999997</v>
      </c>
      <c r="G20" s="16">
        <f t="shared" si="0"/>
        <v>239405.33150000003</v>
      </c>
      <c r="H20" s="27">
        <f>RA!J24</f>
        <v>17.0028008996408</v>
      </c>
      <c r="I20" s="20">
        <f>VLOOKUP(B20,RMS!B:D,3,FALSE)</f>
        <v>288449.872334596</v>
      </c>
      <c r="J20" s="21">
        <f>VLOOKUP(B20,RMS!B:E,4,FALSE)</f>
        <v>239405.31727600499</v>
      </c>
      <c r="K20" s="22">
        <f t="shared" si="1"/>
        <v>2.0065404009073973E-2</v>
      </c>
      <c r="L20" s="22">
        <f t="shared" si="2"/>
        <v>1.4223995036445558E-2</v>
      </c>
    </row>
    <row r="21" spans="1:12">
      <c r="A21" s="59"/>
      <c r="B21" s="12">
        <v>32</v>
      </c>
      <c r="C21" s="56" t="s">
        <v>23</v>
      </c>
      <c r="D21" s="56"/>
      <c r="E21" s="15">
        <f>VLOOKUP(C21,RA!B24:D56,3,0)</f>
        <v>197881.2597</v>
      </c>
      <c r="F21" s="25">
        <f>VLOOKUP(C21,RA!B25:I60,8,0)</f>
        <v>17370.463</v>
      </c>
      <c r="G21" s="16">
        <f t="shared" si="0"/>
        <v>180510.79670000001</v>
      </c>
      <c r="H21" s="27">
        <f>RA!J25</f>
        <v>8.7782253995828992</v>
      </c>
      <c r="I21" s="20">
        <f>VLOOKUP(B21,RMS!B:D,3,FALSE)</f>
        <v>197881.26238084899</v>
      </c>
      <c r="J21" s="21">
        <f>VLOOKUP(B21,RMS!B:E,4,FALSE)</f>
        <v>180510.80314792701</v>
      </c>
      <c r="K21" s="22">
        <f t="shared" si="1"/>
        <v>-2.680848992895335E-3</v>
      </c>
      <c r="L21" s="22">
        <f t="shared" si="2"/>
        <v>-6.4479270076844841E-3</v>
      </c>
    </row>
    <row r="22" spans="1:12">
      <c r="A22" s="59"/>
      <c r="B22" s="12">
        <v>33</v>
      </c>
      <c r="C22" s="56" t="s">
        <v>24</v>
      </c>
      <c r="D22" s="56"/>
      <c r="E22" s="15">
        <f>VLOOKUP(C22,RA!B26:D57,3,0)</f>
        <v>616108.32209999999</v>
      </c>
      <c r="F22" s="25">
        <f>VLOOKUP(C22,RA!B26:I61,8,0)</f>
        <v>125807.432</v>
      </c>
      <c r="G22" s="16">
        <f t="shared" si="0"/>
        <v>490300.89009999996</v>
      </c>
      <c r="H22" s="27">
        <f>RA!J26</f>
        <v>20.419693662177199</v>
      </c>
      <c r="I22" s="20">
        <f>VLOOKUP(B22,RMS!B:D,3,FALSE)</f>
        <v>616108.32566660596</v>
      </c>
      <c r="J22" s="21">
        <f>VLOOKUP(B22,RMS!B:E,4,FALSE)</f>
        <v>490300.88830675901</v>
      </c>
      <c r="K22" s="22">
        <f t="shared" si="1"/>
        <v>-3.5666059702634811E-3</v>
      </c>
      <c r="L22" s="22">
        <f t="shared" si="2"/>
        <v>1.7932409537024796E-3</v>
      </c>
    </row>
    <row r="23" spans="1:12">
      <c r="A23" s="59"/>
      <c r="B23" s="12">
        <v>34</v>
      </c>
      <c r="C23" s="56" t="s">
        <v>25</v>
      </c>
      <c r="D23" s="56"/>
      <c r="E23" s="15">
        <f>VLOOKUP(C23,RA!B26:D58,3,0)</f>
        <v>331824.45669999998</v>
      </c>
      <c r="F23" s="25">
        <f>VLOOKUP(C23,RA!B27:I62,8,0)</f>
        <v>108042.3806</v>
      </c>
      <c r="G23" s="16">
        <f t="shared" si="0"/>
        <v>223782.07609999998</v>
      </c>
      <c r="H23" s="27">
        <f>RA!J27</f>
        <v>32.560101709947297</v>
      </c>
      <c r="I23" s="20">
        <f>VLOOKUP(B23,RMS!B:D,3,FALSE)</f>
        <v>331824.42983095098</v>
      </c>
      <c r="J23" s="21">
        <f>VLOOKUP(B23,RMS!B:E,4,FALSE)</f>
        <v>223782.09273783001</v>
      </c>
      <c r="K23" s="22">
        <f t="shared" si="1"/>
        <v>2.6869049004744738E-2</v>
      </c>
      <c r="L23" s="22">
        <f t="shared" si="2"/>
        <v>-1.6637830034596846E-2</v>
      </c>
    </row>
    <row r="24" spans="1:12">
      <c r="A24" s="59"/>
      <c r="B24" s="12">
        <v>35</v>
      </c>
      <c r="C24" s="56" t="s">
        <v>26</v>
      </c>
      <c r="D24" s="56"/>
      <c r="E24" s="15">
        <f>VLOOKUP(C24,RA!B28:D59,3,0)</f>
        <v>846057.19530000002</v>
      </c>
      <c r="F24" s="25">
        <f>VLOOKUP(C24,RA!B28:I63,8,0)</f>
        <v>84876.457999999999</v>
      </c>
      <c r="G24" s="16">
        <f t="shared" si="0"/>
        <v>761180.73730000004</v>
      </c>
      <c r="H24" s="27">
        <f>RA!J28</f>
        <v>10.0320000197982</v>
      </c>
      <c r="I24" s="20">
        <f>VLOOKUP(B24,RMS!B:D,3,FALSE)</f>
        <v>846057.19582212402</v>
      </c>
      <c r="J24" s="21">
        <f>VLOOKUP(B24,RMS!B:E,4,FALSE)</f>
        <v>761180.72657745704</v>
      </c>
      <c r="K24" s="22">
        <f t="shared" si="1"/>
        <v>-5.2212399896234274E-4</v>
      </c>
      <c r="L24" s="22">
        <f t="shared" si="2"/>
        <v>1.0722542996518314E-2</v>
      </c>
    </row>
    <row r="25" spans="1:12">
      <c r="A25" s="59"/>
      <c r="B25" s="12">
        <v>36</v>
      </c>
      <c r="C25" s="56" t="s">
        <v>27</v>
      </c>
      <c r="D25" s="56"/>
      <c r="E25" s="15">
        <f>VLOOKUP(C25,RA!B28:D60,3,0)</f>
        <v>712052.79729999998</v>
      </c>
      <c r="F25" s="25">
        <f>VLOOKUP(C25,RA!B29:I64,8,0)</f>
        <v>126026.54369999999</v>
      </c>
      <c r="G25" s="16">
        <f t="shared" si="0"/>
        <v>586026.25359999994</v>
      </c>
      <c r="H25" s="27">
        <f>RA!J29</f>
        <v>17.6990448149174</v>
      </c>
      <c r="I25" s="20">
        <f>VLOOKUP(B25,RMS!B:D,3,FALSE)</f>
        <v>712052.796761062</v>
      </c>
      <c r="J25" s="21">
        <f>VLOOKUP(B25,RMS!B:E,4,FALSE)</f>
        <v>586026.29610831803</v>
      </c>
      <c r="K25" s="22">
        <f t="shared" si="1"/>
        <v>5.3893798030912876E-4</v>
      </c>
      <c r="L25" s="22">
        <f t="shared" si="2"/>
        <v>-4.2508318088948727E-2</v>
      </c>
    </row>
    <row r="26" spans="1:12">
      <c r="A26" s="59"/>
      <c r="B26" s="12">
        <v>37</v>
      </c>
      <c r="C26" s="56" t="s">
        <v>28</v>
      </c>
      <c r="D26" s="56"/>
      <c r="E26" s="15">
        <f>VLOOKUP(C26,RA!B30:D61,3,0)</f>
        <v>1285284.3879</v>
      </c>
      <c r="F26" s="25">
        <f>VLOOKUP(C26,RA!B30:I65,8,0)</f>
        <v>189697.00080000001</v>
      </c>
      <c r="G26" s="16">
        <f t="shared" si="0"/>
        <v>1095587.3870999999</v>
      </c>
      <c r="H26" s="27">
        <f>RA!J30</f>
        <v>14.759146114731999</v>
      </c>
      <c r="I26" s="20">
        <f>VLOOKUP(B26,RMS!B:D,3,FALSE)</f>
        <v>1285284.3653734501</v>
      </c>
      <c r="J26" s="21">
        <f>VLOOKUP(B26,RMS!B:E,4,FALSE)</f>
        <v>1095587.3888844501</v>
      </c>
      <c r="K26" s="22">
        <f t="shared" si="1"/>
        <v>2.2526549873873591E-2</v>
      </c>
      <c r="L26" s="22">
        <f t="shared" si="2"/>
        <v>-1.7844501417130232E-3</v>
      </c>
    </row>
    <row r="27" spans="1:12">
      <c r="A27" s="59"/>
      <c r="B27" s="12">
        <v>38</v>
      </c>
      <c r="C27" s="56" t="s">
        <v>29</v>
      </c>
      <c r="D27" s="56"/>
      <c r="E27" s="15">
        <f>VLOOKUP(C27,RA!B30:D62,3,0)</f>
        <v>2513040.9456000002</v>
      </c>
      <c r="F27" s="25">
        <f>VLOOKUP(C27,RA!B31:I66,8,0)</f>
        <v>-74997.793099999995</v>
      </c>
      <c r="G27" s="16">
        <f t="shared" si="0"/>
        <v>2588038.7387000001</v>
      </c>
      <c r="H27" s="27">
        <f>RA!J31</f>
        <v>-2.9843442555645998</v>
      </c>
      <c r="I27" s="20">
        <f>VLOOKUP(B27,RMS!B:D,3,FALSE)</f>
        <v>2513041.0985725699</v>
      </c>
      <c r="J27" s="21">
        <f>VLOOKUP(B27,RMS!B:E,4,FALSE)</f>
        <v>2588063.8517053099</v>
      </c>
      <c r="K27" s="22">
        <f t="shared" si="1"/>
        <v>-0.15297256968915462</v>
      </c>
      <c r="L27" s="22">
        <f t="shared" si="2"/>
        <v>-25.113005309831351</v>
      </c>
    </row>
    <row r="28" spans="1:12">
      <c r="A28" s="59"/>
      <c r="B28" s="12">
        <v>39</v>
      </c>
      <c r="C28" s="56" t="s">
        <v>30</v>
      </c>
      <c r="D28" s="56"/>
      <c r="E28" s="15">
        <f>VLOOKUP(C28,RA!B32:D63,3,0)</f>
        <v>161381.83050000001</v>
      </c>
      <c r="F28" s="25">
        <f>VLOOKUP(C28,RA!B32:I67,8,0)</f>
        <v>48160.853600000002</v>
      </c>
      <c r="G28" s="16">
        <f t="shared" si="0"/>
        <v>113220.97690000001</v>
      </c>
      <c r="H28" s="27">
        <f>RA!J32</f>
        <v>29.842797947443</v>
      </c>
      <c r="I28" s="20">
        <f>VLOOKUP(B28,RMS!B:D,3,FALSE)</f>
        <v>161381.744582891</v>
      </c>
      <c r="J28" s="21">
        <f>VLOOKUP(B28,RMS!B:E,4,FALSE)</f>
        <v>113220.968312843</v>
      </c>
      <c r="K28" s="22">
        <f t="shared" si="1"/>
        <v>8.5917109012370929E-2</v>
      </c>
      <c r="L28" s="22">
        <f t="shared" si="2"/>
        <v>8.5871570045128465E-3</v>
      </c>
    </row>
    <row r="29" spans="1:12">
      <c r="A29" s="59"/>
      <c r="B29" s="12">
        <v>40</v>
      </c>
      <c r="C29" s="56" t="s">
        <v>31</v>
      </c>
      <c r="D29" s="56"/>
      <c r="E29" s="15">
        <f>VLOOKUP(C29,RA!B32:D64,3,0)</f>
        <v>34.6158</v>
      </c>
      <c r="F29" s="25">
        <f>VLOOKUP(C29,RA!B33:I68,8,0)</f>
        <v>6.7404000000000002</v>
      </c>
      <c r="G29" s="16">
        <f t="shared" si="0"/>
        <v>27.875399999999999</v>
      </c>
      <c r="H29" s="27">
        <f>RA!J33</f>
        <v>19.472033002270599</v>
      </c>
      <c r="I29" s="20">
        <f>VLOOKUP(B29,RMS!B:D,3,FALSE)</f>
        <v>34.615600000000001</v>
      </c>
      <c r="J29" s="21">
        <f>VLOOKUP(B29,RMS!B:E,4,FALSE)</f>
        <v>27.875399999999999</v>
      </c>
      <c r="K29" s="22">
        <f t="shared" si="1"/>
        <v>1.9999999999953388E-4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VLOOKUP(C31,RA!B34:D66,3,0)</f>
        <v>101710.7985</v>
      </c>
      <c r="F31" s="25">
        <f>VLOOKUP(C31,RA!B35:I70,8,0)</f>
        <v>11894.0466</v>
      </c>
      <c r="G31" s="16">
        <f t="shared" si="0"/>
        <v>89816.751900000003</v>
      </c>
      <c r="H31" s="27">
        <f>RA!J35</f>
        <v>11.6939860618634</v>
      </c>
      <c r="I31" s="20">
        <f>VLOOKUP(B31,RMS!B:D,3,FALSE)</f>
        <v>101710.79829999999</v>
      </c>
      <c r="J31" s="21">
        <f>VLOOKUP(B31,RMS!B:E,4,FALSE)</f>
        <v>89816.750100000005</v>
      </c>
      <c r="K31" s="22">
        <f t="shared" si="1"/>
        <v>2.0000000949949026E-4</v>
      </c>
      <c r="L31" s="22">
        <f t="shared" si="2"/>
        <v>1.799999998183921E-3</v>
      </c>
    </row>
    <row r="32" spans="1:12">
      <c r="A32" s="59"/>
      <c r="B32" s="12">
        <v>71</v>
      </c>
      <c r="C32" s="56" t="s">
        <v>37</v>
      </c>
      <c r="D32" s="5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VLOOKUP(C35,RA!B8:D70,3,0)</f>
        <v>302532.47730000003</v>
      </c>
      <c r="F35" s="25">
        <f>VLOOKUP(C35,RA!B8:I74,8,0)</f>
        <v>15759.5746</v>
      </c>
      <c r="G35" s="16">
        <f t="shared" si="0"/>
        <v>286772.90270000004</v>
      </c>
      <c r="H35" s="27">
        <f>RA!J39</f>
        <v>5.2092174501887802</v>
      </c>
      <c r="I35" s="20">
        <f>VLOOKUP(B35,RMS!B:D,3,FALSE)</f>
        <v>302532.47863247897</v>
      </c>
      <c r="J35" s="21">
        <f>VLOOKUP(B35,RMS!B:E,4,FALSE)</f>
        <v>286772.905982906</v>
      </c>
      <c r="K35" s="22">
        <f t="shared" si="1"/>
        <v>-1.332478947006166E-3</v>
      </c>
      <c r="L35" s="22">
        <f t="shared" si="2"/>
        <v>-3.2829059637151659E-3</v>
      </c>
    </row>
    <row r="36" spans="1:12">
      <c r="A36" s="59"/>
      <c r="B36" s="12">
        <v>76</v>
      </c>
      <c r="C36" s="56" t="s">
        <v>34</v>
      </c>
      <c r="D36" s="56"/>
      <c r="E36" s="15">
        <f>VLOOKUP(C36,RA!B8:D71,3,0)</f>
        <v>445947.19530000002</v>
      </c>
      <c r="F36" s="25">
        <f>VLOOKUP(C36,RA!B8:I75,8,0)</f>
        <v>32428.5612</v>
      </c>
      <c r="G36" s="16">
        <f t="shared" si="0"/>
        <v>413518.63410000002</v>
      </c>
      <c r="H36" s="27">
        <f>RA!J40</f>
        <v>7.2718388055304404</v>
      </c>
      <c r="I36" s="20">
        <f>VLOOKUP(B36,RMS!B:D,3,FALSE)</f>
        <v>445947.18580256402</v>
      </c>
      <c r="J36" s="21">
        <f>VLOOKUP(B36,RMS!B:E,4,FALSE)</f>
        <v>413518.63540683797</v>
      </c>
      <c r="K36" s="22">
        <f t="shared" si="1"/>
        <v>9.4974359963089228E-3</v>
      </c>
      <c r="L36" s="22">
        <f t="shared" si="2"/>
        <v>-1.3068379485048354E-3</v>
      </c>
    </row>
    <row r="37" spans="1:12">
      <c r="A37" s="59"/>
      <c r="B37" s="12">
        <v>77</v>
      </c>
      <c r="C37" s="56" t="s">
        <v>40</v>
      </c>
      <c r="D37" s="5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VLOOKUP(C39,RA!B8:D74,3,0)</f>
        <v>12047.5515</v>
      </c>
      <c r="F39" s="25">
        <f>VLOOKUP(C39,RA!B8:I78,8,0)</f>
        <v>1536.5505000000001</v>
      </c>
      <c r="G39" s="16">
        <f t="shared" si="0"/>
        <v>10511.001</v>
      </c>
      <c r="H39" s="27">
        <f>RA!J43</f>
        <v>12.7540479905813</v>
      </c>
      <c r="I39" s="20">
        <f>VLOOKUP(B39,RMS!B:D,3,FALSE)</f>
        <v>12047.5516224189</v>
      </c>
      <c r="J39" s="21">
        <f>VLOOKUP(B39,RMS!B:E,4,FALSE)</f>
        <v>10511.000877392</v>
      </c>
      <c r="K39" s="22">
        <f t="shared" si="1"/>
        <v>-1.2241889999131672E-4</v>
      </c>
      <c r="L39" s="22">
        <f t="shared" si="2"/>
        <v>1.2260800031071994E-4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topLeftCell="A7" workbookViewId="0">
      <selection sqref="A1:XFD1048576"/>
    </sheetView>
  </sheetViews>
  <sheetFormatPr defaultRowHeight="11.25"/>
  <cols>
    <col min="1" max="1" width="7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5" t="s">
        <v>47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5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6" t="s">
        <v>48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5" t="s">
        <v>4</v>
      </c>
      <c r="C6" s="66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7" t="s">
        <v>5</v>
      </c>
      <c r="B7" s="68"/>
      <c r="C7" s="69"/>
      <c r="D7" s="44">
        <v>20626906.360599998</v>
      </c>
      <c r="E7" s="44">
        <v>18261743</v>
      </c>
      <c r="F7" s="45">
        <v>112.95146558901899</v>
      </c>
      <c r="G7" s="44">
        <v>14076278.454</v>
      </c>
      <c r="H7" s="45">
        <v>46.5366462307978</v>
      </c>
      <c r="I7" s="44">
        <v>1896147.2172000001</v>
      </c>
      <c r="J7" s="45">
        <v>9.1925913855016201</v>
      </c>
      <c r="K7" s="44">
        <v>1717789.5441000001</v>
      </c>
      <c r="L7" s="45">
        <v>12.203435373302501</v>
      </c>
      <c r="M7" s="45">
        <v>0.103829758256822</v>
      </c>
      <c r="N7" s="44">
        <v>124121570.1591</v>
      </c>
      <c r="O7" s="44">
        <v>2269124701.8270998</v>
      </c>
      <c r="P7" s="44">
        <v>1087148</v>
      </c>
      <c r="Q7" s="44">
        <v>1068408</v>
      </c>
      <c r="R7" s="45">
        <v>1.7540115761020201</v>
      </c>
      <c r="S7" s="44">
        <v>18.973411495582901</v>
      </c>
      <c r="T7" s="44">
        <v>18.957051298380399</v>
      </c>
      <c r="U7" s="46">
        <v>8.6226966649336004E-2</v>
      </c>
    </row>
    <row r="8" spans="1:23" ht="12" thickBot="1">
      <c r="A8" s="70">
        <v>41736</v>
      </c>
      <c r="B8" s="60" t="s">
        <v>6</v>
      </c>
      <c r="C8" s="61"/>
      <c r="D8" s="47">
        <v>645625.19409999996</v>
      </c>
      <c r="E8" s="47">
        <v>612898</v>
      </c>
      <c r="F8" s="48">
        <v>105.339745618357</v>
      </c>
      <c r="G8" s="47">
        <v>508303.1</v>
      </c>
      <c r="H8" s="48">
        <v>27.0157892210376</v>
      </c>
      <c r="I8" s="47">
        <v>150289.12109999999</v>
      </c>
      <c r="J8" s="48">
        <v>23.278075650300899</v>
      </c>
      <c r="K8" s="47">
        <v>116206.53260000001</v>
      </c>
      <c r="L8" s="48">
        <v>22.861661201751499</v>
      </c>
      <c r="M8" s="48">
        <v>0.29329322317289402</v>
      </c>
      <c r="N8" s="47">
        <v>3655660.6508999998</v>
      </c>
      <c r="O8" s="47">
        <v>92639290.479399994</v>
      </c>
      <c r="P8" s="47">
        <v>29733</v>
      </c>
      <c r="Q8" s="47">
        <v>26901</v>
      </c>
      <c r="R8" s="48">
        <v>10.527489684398301</v>
      </c>
      <c r="S8" s="47">
        <v>21.7140952510678</v>
      </c>
      <c r="T8" s="47">
        <v>22.3063036838779</v>
      </c>
      <c r="U8" s="49">
        <v>-2.7272995994662201</v>
      </c>
    </row>
    <row r="9" spans="1:23" ht="12" thickBot="1">
      <c r="A9" s="71"/>
      <c r="B9" s="60" t="s">
        <v>7</v>
      </c>
      <c r="C9" s="61"/>
      <c r="D9" s="47">
        <v>139792.83799999999</v>
      </c>
      <c r="E9" s="47">
        <v>98225</v>
      </c>
      <c r="F9" s="48">
        <v>142.31900025451799</v>
      </c>
      <c r="G9" s="47">
        <v>82915.584799999997</v>
      </c>
      <c r="H9" s="48">
        <v>68.596577274577697</v>
      </c>
      <c r="I9" s="47">
        <v>31972.9061</v>
      </c>
      <c r="J9" s="48">
        <v>22.871633881558399</v>
      </c>
      <c r="K9" s="47">
        <v>17746.220700000002</v>
      </c>
      <c r="L9" s="48">
        <v>21.402756481553499</v>
      </c>
      <c r="M9" s="48">
        <v>0.80167409391003397</v>
      </c>
      <c r="N9" s="47">
        <v>714581.91830000002</v>
      </c>
      <c r="O9" s="47">
        <v>15575974.590700001</v>
      </c>
      <c r="P9" s="47">
        <v>7595</v>
      </c>
      <c r="Q9" s="47">
        <v>7539</v>
      </c>
      <c r="R9" s="48">
        <v>0.74280408542246601</v>
      </c>
      <c r="S9" s="47">
        <v>18.405903620803201</v>
      </c>
      <c r="T9" s="47">
        <v>18.444337179997301</v>
      </c>
      <c r="U9" s="49">
        <v>-0.20881104229376901</v>
      </c>
    </row>
    <row r="10" spans="1:23" ht="12" thickBot="1">
      <c r="A10" s="71"/>
      <c r="B10" s="60" t="s">
        <v>8</v>
      </c>
      <c r="C10" s="61"/>
      <c r="D10" s="47">
        <v>201306.94380000001</v>
      </c>
      <c r="E10" s="47">
        <v>135255</v>
      </c>
      <c r="F10" s="48">
        <v>148.835121659088</v>
      </c>
      <c r="G10" s="47">
        <v>110938.97349999999</v>
      </c>
      <c r="H10" s="48">
        <v>81.4573701639668</v>
      </c>
      <c r="I10" s="47">
        <v>49816.249199999998</v>
      </c>
      <c r="J10" s="48">
        <v>24.746413739951699</v>
      </c>
      <c r="K10" s="47">
        <v>30468.5478</v>
      </c>
      <c r="L10" s="48">
        <v>27.464241680584902</v>
      </c>
      <c r="M10" s="48">
        <v>0.63500569593933798</v>
      </c>
      <c r="N10" s="47">
        <v>1107705.2738999999</v>
      </c>
      <c r="O10" s="47">
        <v>22075859.639199998</v>
      </c>
      <c r="P10" s="47">
        <v>109165</v>
      </c>
      <c r="Q10" s="47">
        <v>111544</v>
      </c>
      <c r="R10" s="48">
        <v>-2.1327906476368099</v>
      </c>
      <c r="S10" s="47">
        <v>1.84406122658361</v>
      </c>
      <c r="T10" s="47">
        <v>1.89018636502188</v>
      </c>
      <c r="U10" s="49">
        <v>-2.5012802055231398</v>
      </c>
    </row>
    <row r="11" spans="1:23" ht="12" thickBot="1">
      <c r="A11" s="71"/>
      <c r="B11" s="60" t="s">
        <v>9</v>
      </c>
      <c r="C11" s="61"/>
      <c r="D11" s="47">
        <v>55115.994500000001</v>
      </c>
      <c r="E11" s="47">
        <v>47564</v>
      </c>
      <c r="F11" s="48">
        <v>115.87754288958</v>
      </c>
      <c r="G11" s="47">
        <v>40811.448299999996</v>
      </c>
      <c r="H11" s="48">
        <v>35.050327287698799</v>
      </c>
      <c r="I11" s="47">
        <v>11792.636200000001</v>
      </c>
      <c r="J11" s="48">
        <v>21.396032688841402</v>
      </c>
      <c r="K11" s="47">
        <v>8871.2594000000008</v>
      </c>
      <c r="L11" s="48">
        <v>21.737183485350599</v>
      </c>
      <c r="M11" s="48">
        <v>0.32930801234377199</v>
      </c>
      <c r="N11" s="47">
        <v>318368.62660000002</v>
      </c>
      <c r="O11" s="47">
        <v>9557262.0745999999</v>
      </c>
      <c r="P11" s="47">
        <v>3601</v>
      </c>
      <c r="Q11" s="47">
        <v>3277</v>
      </c>
      <c r="R11" s="48">
        <v>9.8870918523039393</v>
      </c>
      <c r="S11" s="47">
        <v>15.305746875867801</v>
      </c>
      <c r="T11" s="47">
        <v>15.554071406774501</v>
      </c>
      <c r="U11" s="49">
        <v>-1.62242674546122</v>
      </c>
    </row>
    <row r="12" spans="1:23" ht="12" thickBot="1">
      <c r="A12" s="71"/>
      <c r="B12" s="60" t="s">
        <v>10</v>
      </c>
      <c r="C12" s="61"/>
      <c r="D12" s="47">
        <v>134541.7844</v>
      </c>
      <c r="E12" s="47">
        <v>112946</v>
      </c>
      <c r="F12" s="48">
        <v>119.12045083491201</v>
      </c>
      <c r="G12" s="47">
        <v>95428.638399999996</v>
      </c>
      <c r="H12" s="48">
        <v>40.986800876328999</v>
      </c>
      <c r="I12" s="47">
        <v>23110.294300000001</v>
      </c>
      <c r="J12" s="48">
        <v>17.177038644955001</v>
      </c>
      <c r="K12" s="47">
        <v>14065.8393</v>
      </c>
      <c r="L12" s="48">
        <v>14.739641616850299</v>
      </c>
      <c r="M12" s="48">
        <v>0.64300855477568297</v>
      </c>
      <c r="N12" s="47">
        <v>719483.70449999999</v>
      </c>
      <c r="O12" s="47">
        <v>25817771.4756</v>
      </c>
      <c r="P12" s="47">
        <v>1170</v>
      </c>
      <c r="Q12" s="47">
        <v>1176</v>
      </c>
      <c r="R12" s="48">
        <v>-0.51020408163264797</v>
      </c>
      <c r="S12" s="47">
        <v>114.99297811965801</v>
      </c>
      <c r="T12" s="47">
        <v>105.386039965986</v>
      </c>
      <c r="U12" s="49">
        <v>8.3543693804286399</v>
      </c>
    </row>
    <row r="13" spans="1:23" ht="12" thickBot="1">
      <c r="A13" s="71"/>
      <c r="B13" s="60" t="s">
        <v>11</v>
      </c>
      <c r="C13" s="61"/>
      <c r="D13" s="47">
        <v>298413.08029999997</v>
      </c>
      <c r="E13" s="47">
        <v>246477</v>
      </c>
      <c r="F13" s="48">
        <v>121.071369864125</v>
      </c>
      <c r="G13" s="47">
        <v>215634.71090000001</v>
      </c>
      <c r="H13" s="48">
        <v>38.388239562408998</v>
      </c>
      <c r="I13" s="47">
        <v>72410.368000000002</v>
      </c>
      <c r="J13" s="48">
        <v>24.265145457834699</v>
      </c>
      <c r="K13" s="47">
        <v>59134.799800000001</v>
      </c>
      <c r="L13" s="48">
        <v>27.423599639031998</v>
      </c>
      <c r="M13" s="48">
        <v>0.22449671335490001</v>
      </c>
      <c r="N13" s="47">
        <v>1775567.175</v>
      </c>
      <c r="O13" s="47">
        <v>45511874.029899999</v>
      </c>
      <c r="P13" s="47">
        <v>12758</v>
      </c>
      <c r="Q13" s="47">
        <v>12590</v>
      </c>
      <c r="R13" s="48">
        <v>1.33439237490072</v>
      </c>
      <c r="S13" s="47">
        <v>23.3902712258975</v>
      </c>
      <c r="T13" s="47">
        <v>23.873268276409899</v>
      </c>
      <c r="U13" s="49">
        <v>-2.0649484815618599</v>
      </c>
    </row>
    <row r="14" spans="1:23" ht="12" thickBot="1">
      <c r="A14" s="71"/>
      <c r="B14" s="60" t="s">
        <v>12</v>
      </c>
      <c r="C14" s="61"/>
      <c r="D14" s="47">
        <v>151616.17370000001</v>
      </c>
      <c r="E14" s="47">
        <v>114531</v>
      </c>
      <c r="F14" s="48">
        <v>132.38003134522501</v>
      </c>
      <c r="G14" s="47">
        <v>108333.2501</v>
      </c>
      <c r="H14" s="48">
        <v>39.953498635041903</v>
      </c>
      <c r="I14" s="47">
        <v>29365.333299999998</v>
      </c>
      <c r="J14" s="48">
        <v>19.3682062957905</v>
      </c>
      <c r="K14" s="47">
        <v>19491.096099999999</v>
      </c>
      <c r="L14" s="48">
        <v>17.991794838619001</v>
      </c>
      <c r="M14" s="48">
        <v>0.506602458339939</v>
      </c>
      <c r="N14" s="47">
        <v>1021150.9193</v>
      </c>
      <c r="O14" s="47">
        <v>19657564.0255</v>
      </c>
      <c r="P14" s="47">
        <v>3104</v>
      </c>
      <c r="Q14" s="47">
        <v>4295</v>
      </c>
      <c r="R14" s="48">
        <v>-27.729918509895199</v>
      </c>
      <c r="S14" s="47">
        <v>48.845416784793798</v>
      </c>
      <c r="T14" s="47">
        <v>45.002309895227</v>
      </c>
      <c r="U14" s="49">
        <v>7.8678966063469398</v>
      </c>
    </row>
    <row r="15" spans="1:23" ht="12" thickBot="1">
      <c r="A15" s="71"/>
      <c r="B15" s="60" t="s">
        <v>13</v>
      </c>
      <c r="C15" s="61"/>
      <c r="D15" s="47">
        <v>145485.23449999999</v>
      </c>
      <c r="E15" s="47">
        <v>81091</v>
      </c>
      <c r="F15" s="48">
        <v>179.40984141273401</v>
      </c>
      <c r="G15" s="47">
        <v>74567.426600000006</v>
      </c>
      <c r="H15" s="48">
        <v>95.105612642933806</v>
      </c>
      <c r="I15" s="47">
        <v>24704.5733</v>
      </c>
      <c r="J15" s="48">
        <v>16.980811410109101</v>
      </c>
      <c r="K15" s="47">
        <v>16862.8737</v>
      </c>
      <c r="L15" s="48">
        <v>22.614262646419402</v>
      </c>
      <c r="M15" s="48">
        <v>0.465027476307315</v>
      </c>
      <c r="N15" s="47">
        <v>887210.74990000005</v>
      </c>
      <c r="O15" s="47">
        <v>14529511.947899999</v>
      </c>
      <c r="P15" s="47">
        <v>4712</v>
      </c>
      <c r="Q15" s="47">
        <v>4661</v>
      </c>
      <c r="R15" s="48">
        <v>1.0941857970392601</v>
      </c>
      <c r="S15" s="47">
        <v>30.875474214770801</v>
      </c>
      <c r="T15" s="47">
        <v>33.695565479510798</v>
      </c>
      <c r="U15" s="49">
        <v>-9.1337585460984005</v>
      </c>
    </row>
    <row r="16" spans="1:23" ht="12" thickBot="1">
      <c r="A16" s="71"/>
      <c r="B16" s="60" t="s">
        <v>14</v>
      </c>
      <c r="C16" s="61"/>
      <c r="D16" s="47">
        <v>1026690.0314</v>
      </c>
      <c r="E16" s="47">
        <v>790875</v>
      </c>
      <c r="F16" s="48">
        <v>129.81697883989301</v>
      </c>
      <c r="G16" s="47">
        <v>666138.35730000003</v>
      </c>
      <c r="H16" s="48">
        <v>54.125643741848499</v>
      </c>
      <c r="I16" s="47">
        <v>72152.453399999999</v>
      </c>
      <c r="J16" s="48">
        <v>7.0276764352735102</v>
      </c>
      <c r="K16" s="47">
        <v>45058.134899999997</v>
      </c>
      <c r="L16" s="48">
        <v>6.7640805256478798</v>
      </c>
      <c r="M16" s="48">
        <v>0.60131913049956298</v>
      </c>
      <c r="N16" s="47">
        <v>7764470.3563999999</v>
      </c>
      <c r="O16" s="47">
        <v>112415165.4135</v>
      </c>
      <c r="P16" s="47">
        <v>60506</v>
      </c>
      <c r="Q16" s="47">
        <v>59065</v>
      </c>
      <c r="R16" s="48">
        <v>2.4396850926945</v>
      </c>
      <c r="S16" s="47">
        <v>16.968400347073</v>
      </c>
      <c r="T16" s="47">
        <v>18.370097775332301</v>
      </c>
      <c r="U16" s="49">
        <v>-8.2606338817379097</v>
      </c>
    </row>
    <row r="17" spans="1:21" ht="12" thickBot="1">
      <c r="A17" s="71"/>
      <c r="B17" s="60" t="s">
        <v>15</v>
      </c>
      <c r="C17" s="61"/>
      <c r="D17" s="47">
        <v>476296.10100000002</v>
      </c>
      <c r="E17" s="47">
        <v>656379</v>
      </c>
      <c r="F17" s="48">
        <v>72.564189439333106</v>
      </c>
      <c r="G17" s="47">
        <v>394522.29389999999</v>
      </c>
      <c r="H17" s="48">
        <v>20.727296876340102</v>
      </c>
      <c r="I17" s="47">
        <v>74972.9764</v>
      </c>
      <c r="J17" s="48">
        <v>15.740833536657499</v>
      </c>
      <c r="K17" s="47">
        <v>60385.353999999999</v>
      </c>
      <c r="L17" s="48">
        <v>15.3059421314492</v>
      </c>
      <c r="M17" s="48">
        <v>0.24157550521273799</v>
      </c>
      <c r="N17" s="47">
        <v>7345917.6904999996</v>
      </c>
      <c r="O17" s="47">
        <v>131659777.9112</v>
      </c>
      <c r="P17" s="47">
        <v>13826</v>
      </c>
      <c r="Q17" s="47">
        <v>15597</v>
      </c>
      <c r="R17" s="48">
        <v>-11.3547477078925</v>
      </c>
      <c r="S17" s="47">
        <v>34.449305728337897</v>
      </c>
      <c r="T17" s="47">
        <v>41.518975360646301</v>
      </c>
      <c r="U17" s="49">
        <v>-20.521950973580498</v>
      </c>
    </row>
    <row r="18" spans="1:21" ht="12" thickBot="1">
      <c r="A18" s="71"/>
      <c r="B18" s="60" t="s">
        <v>16</v>
      </c>
      <c r="C18" s="61"/>
      <c r="D18" s="47">
        <v>2410620.7514</v>
      </c>
      <c r="E18" s="47">
        <v>1760406</v>
      </c>
      <c r="F18" s="48">
        <v>136.93549961770199</v>
      </c>
      <c r="G18" s="47">
        <v>1532127.9453</v>
      </c>
      <c r="H18" s="48">
        <v>57.338083858785403</v>
      </c>
      <c r="I18" s="47">
        <v>260100.4982</v>
      </c>
      <c r="J18" s="48">
        <v>10.789772636319601</v>
      </c>
      <c r="K18" s="47">
        <v>234261.21</v>
      </c>
      <c r="L18" s="48">
        <v>15.289924755868199</v>
      </c>
      <c r="M18" s="48">
        <v>0.110301181318068</v>
      </c>
      <c r="N18" s="47">
        <v>14501018.117900001</v>
      </c>
      <c r="O18" s="47">
        <v>316410492.43239999</v>
      </c>
      <c r="P18" s="47">
        <v>114232</v>
      </c>
      <c r="Q18" s="47">
        <v>114650</v>
      </c>
      <c r="R18" s="48">
        <v>-0.364587876144784</v>
      </c>
      <c r="S18" s="47">
        <v>21.102849914209699</v>
      </c>
      <c r="T18" s="47">
        <v>22.766904816397702</v>
      </c>
      <c r="U18" s="49">
        <v>-7.8854510597052503</v>
      </c>
    </row>
    <row r="19" spans="1:21" ht="12" thickBot="1">
      <c r="A19" s="71"/>
      <c r="B19" s="60" t="s">
        <v>17</v>
      </c>
      <c r="C19" s="61"/>
      <c r="D19" s="47">
        <v>900956.50109999999</v>
      </c>
      <c r="E19" s="47">
        <v>642138</v>
      </c>
      <c r="F19" s="48">
        <v>140.305744419424</v>
      </c>
      <c r="G19" s="47">
        <v>560666.81050000002</v>
      </c>
      <c r="H19" s="48">
        <v>60.693746129993201</v>
      </c>
      <c r="I19" s="47">
        <v>73599.770699999994</v>
      </c>
      <c r="J19" s="48">
        <v>8.1690703835468508</v>
      </c>
      <c r="K19" s="47">
        <v>73217.380300000004</v>
      </c>
      <c r="L19" s="48">
        <v>13.058982434630799</v>
      </c>
      <c r="M19" s="48">
        <v>5.222672518918E-3</v>
      </c>
      <c r="N19" s="47">
        <v>5535105.6789999995</v>
      </c>
      <c r="O19" s="47">
        <v>97012718.644199997</v>
      </c>
      <c r="P19" s="47">
        <v>17900</v>
      </c>
      <c r="Q19" s="47">
        <v>17565</v>
      </c>
      <c r="R19" s="48">
        <v>1.90720182180473</v>
      </c>
      <c r="S19" s="47">
        <v>50.332765424580998</v>
      </c>
      <c r="T19" s="47">
        <v>49.712897643040101</v>
      </c>
      <c r="U19" s="49">
        <v>1.23153928919258</v>
      </c>
    </row>
    <row r="20" spans="1:21" ht="12" thickBot="1">
      <c r="A20" s="71"/>
      <c r="B20" s="60" t="s">
        <v>18</v>
      </c>
      <c r="C20" s="61"/>
      <c r="D20" s="47">
        <v>960657.49910000002</v>
      </c>
      <c r="E20" s="47">
        <v>1044537</v>
      </c>
      <c r="F20" s="48">
        <v>91.969695578040799</v>
      </c>
      <c r="G20" s="47">
        <v>866901.81889999995</v>
      </c>
      <c r="H20" s="48">
        <v>10.8150286636802</v>
      </c>
      <c r="I20" s="47">
        <v>77142.318799999994</v>
      </c>
      <c r="J20" s="48">
        <v>8.0301583938366594</v>
      </c>
      <c r="K20" s="47">
        <v>58951.914900000003</v>
      </c>
      <c r="L20" s="48">
        <v>6.8002989052212701</v>
      </c>
      <c r="M20" s="48">
        <v>0.30856341021078498</v>
      </c>
      <c r="N20" s="47">
        <v>5597432.4368000003</v>
      </c>
      <c r="O20" s="47">
        <v>130691940.2263</v>
      </c>
      <c r="P20" s="47">
        <v>40682</v>
      </c>
      <c r="Q20" s="47">
        <v>37406</v>
      </c>
      <c r="R20" s="48">
        <v>8.7579532695289508</v>
      </c>
      <c r="S20" s="47">
        <v>23.613821815544998</v>
      </c>
      <c r="T20" s="47">
        <v>22.3624229856173</v>
      </c>
      <c r="U20" s="49">
        <v>5.2994336948197196</v>
      </c>
    </row>
    <row r="21" spans="1:21" ht="12" thickBot="1">
      <c r="A21" s="71"/>
      <c r="B21" s="60" t="s">
        <v>19</v>
      </c>
      <c r="C21" s="61"/>
      <c r="D21" s="47">
        <v>419573.47930000001</v>
      </c>
      <c r="E21" s="47">
        <v>334655</v>
      </c>
      <c r="F21" s="48">
        <v>125.374932183891</v>
      </c>
      <c r="G21" s="47">
        <v>300203.6066</v>
      </c>
      <c r="H21" s="48">
        <v>39.762970888971303</v>
      </c>
      <c r="I21" s="47">
        <v>53417.388700000003</v>
      </c>
      <c r="J21" s="48">
        <v>12.731354896195899</v>
      </c>
      <c r="K21" s="47">
        <v>49095.336900000002</v>
      </c>
      <c r="L21" s="48">
        <v>16.354013016711001</v>
      </c>
      <c r="M21" s="48">
        <v>8.8033855614503997E-2</v>
      </c>
      <c r="N21" s="47">
        <v>2533998.2557999999</v>
      </c>
      <c r="O21" s="47">
        <v>55785050.401600003</v>
      </c>
      <c r="P21" s="47">
        <v>37435</v>
      </c>
      <c r="Q21" s="47">
        <v>35673</v>
      </c>
      <c r="R21" s="48">
        <v>4.9393098421775603</v>
      </c>
      <c r="S21" s="47">
        <v>11.2080534072392</v>
      </c>
      <c r="T21" s="47">
        <v>11.9823896700586</v>
      </c>
      <c r="U21" s="49">
        <v>-6.9087488673031698</v>
      </c>
    </row>
    <row r="22" spans="1:21" ht="12" thickBot="1">
      <c r="A22" s="71"/>
      <c r="B22" s="60" t="s">
        <v>20</v>
      </c>
      <c r="C22" s="61"/>
      <c r="D22" s="47">
        <v>1439397.5330999999</v>
      </c>
      <c r="E22" s="47">
        <v>949108</v>
      </c>
      <c r="F22" s="48">
        <v>151.65792861297101</v>
      </c>
      <c r="G22" s="47">
        <v>831193.77980000002</v>
      </c>
      <c r="H22" s="48">
        <v>73.172317705065694</v>
      </c>
      <c r="I22" s="47">
        <v>143019.9982</v>
      </c>
      <c r="J22" s="48">
        <v>9.9361013834712395</v>
      </c>
      <c r="K22" s="47">
        <v>105082.83349999999</v>
      </c>
      <c r="L22" s="48">
        <v>12.6423989271533</v>
      </c>
      <c r="M22" s="48">
        <v>0.36102152403417997</v>
      </c>
      <c r="N22" s="47">
        <v>8409598.7381999996</v>
      </c>
      <c r="O22" s="47">
        <v>148109037.9948</v>
      </c>
      <c r="P22" s="47">
        <v>84318</v>
      </c>
      <c r="Q22" s="47">
        <v>80837</v>
      </c>
      <c r="R22" s="48">
        <v>4.3061964199562004</v>
      </c>
      <c r="S22" s="47">
        <v>17.071058766811401</v>
      </c>
      <c r="T22" s="47">
        <v>17.8581850971709</v>
      </c>
      <c r="U22" s="49">
        <v>-4.61088173329812</v>
      </c>
    </row>
    <row r="23" spans="1:21" ht="12" thickBot="1">
      <c r="A23" s="71"/>
      <c r="B23" s="60" t="s">
        <v>21</v>
      </c>
      <c r="C23" s="61"/>
      <c r="D23" s="47">
        <v>3406463.4950000001</v>
      </c>
      <c r="E23" s="47">
        <v>2584484</v>
      </c>
      <c r="F23" s="48">
        <v>131.80439480376</v>
      </c>
      <c r="G23" s="47">
        <v>2205810.9336000001</v>
      </c>
      <c r="H23" s="48">
        <v>54.431345094498703</v>
      </c>
      <c r="I23" s="47">
        <v>12626.958500000001</v>
      </c>
      <c r="J23" s="48">
        <v>0.370676466033874</v>
      </c>
      <c r="K23" s="47">
        <v>263965.18339999998</v>
      </c>
      <c r="L23" s="48">
        <v>11.966809094068401</v>
      </c>
      <c r="M23" s="48">
        <v>-0.95216430311998501</v>
      </c>
      <c r="N23" s="47">
        <v>17438270.305399999</v>
      </c>
      <c r="O23" s="47">
        <v>301587530.02520001</v>
      </c>
      <c r="P23" s="47">
        <v>98181</v>
      </c>
      <c r="Q23" s="47">
        <v>87270</v>
      </c>
      <c r="R23" s="48">
        <v>12.5025782055689</v>
      </c>
      <c r="S23" s="47">
        <v>34.695750654403597</v>
      </c>
      <c r="T23" s="47">
        <v>31.2006452950613</v>
      </c>
      <c r="U23" s="49">
        <v>10.073583344993001</v>
      </c>
    </row>
    <row r="24" spans="1:21" ht="12" thickBot="1">
      <c r="A24" s="71"/>
      <c r="B24" s="60" t="s">
        <v>22</v>
      </c>
      <c r="C24" s="61"/>
      <c r="D24" s="47">
        <v>288449.89240000001</v>
      </c>
      <c r="E24" s="47">
        <v>231866</v>
      </c>
      <c r="F24" s="48">
        <v>124.403704035952</v>
      </c>
      <c r="G24" s="47">
        <v>205750.52249999999</v>
      </c>
      <c r="H24" s="48">
        <v>40.194002374890701</v>
      </c>
      <c r="I24" s="47">
        <v>49044.560899999997</v>
      </c>
      <c r="J24" s="48">
        <v>17.0028008996408</v>
      </c>
      <c r="K24" s="47">
        <v>34013.506999999998</v>
      </c>
      <c r="L24" s="48">
        <v>16.5314316516499</v>
      </c>
      <c r="M24" s="48">
        <v>0.44191426364826197</v>
      </c>
      <c r="N24" s="47">
        <v>1903174.3783</v>
      </c>
      <c r="O24" s="47">
        <v>36559153.836599998</v>
      </c>
      <c r="P24" s="47">
        <v>31817</v>
      </c>
      <c r="Q24" s="47">
        <v>33165</v>
      </c>
      <c r="R24" s="48">
        <v>-4.0645258555706301</v>
      </c>
      <c r="S24" s="47">
        <v>9.0659047804632706</v>
      </c>
      <c r="T24" s="47">
        <v>9.9319319734659999</v>
      </c>
      <c r="U24" s="49">
        <v>-9.5525732287525198</v>
      </c>
    </row>
    <row r="25" spans="1:21" ht="12" thickBot="1">
      <c r="A25" s="71"/>
      <c r="B25" s="60" t="s">
        <v>23</v>
      </c>
      <c r="C25" s="61"/>
      <c r="D25" s="47">
        <v>197881.2597</v>
      </c>
      <c r="E25" s="47">
        <v>186669</v>
      </c>
      <c r="F25" s="48">
        <v>106.006492615271</v>
      </c>
      <c r="G25" s="47">
        <v>161418.66339999999</v>
      </c>
      <c r="H25" s="48">
        <v>22.588835474151299</v>
      </c>
      <c r="I25" s="47">
        <v>17370.463</v>
      </c>
      <c r="J25" s="48">
        <v>8.7782253995828992</v>
      </c>
      <c r="K25" s="47">
        <v>16641.823</v>
      </c>
      <c r="L25" s="48">
        <v>10.309726675633</v>
      </c>
      <c r="M25" s="48">
        <v>4.3783664806434003E-2</v>
      </c>
      <c r="N25" s="47">
        <v>1465530.1036</v>
      </c>
      <c r="O25" s="47">
        <v>38635855.156000003</v>
      </c>
      <c r="P25" s="47">
        <v>15763</v>
      </c>
      <c r="Q25" s="47">
        <v>18474</v>
      </c>
      <c r="R25" s="48">
        <v>-14.6746779257335</v>
      </c>
      <c r="S25" s="47">
        <v>12.5535278627165</v>
      </c>
      <c r="T25" s="47">
        <v>13.2079889249756</v>
      </c>
      <c r="U25" s="49">
        <v>-5.2133636808412698</v>
      </c>
    </row>
    <row r="26" spans="1:21" ht="12" thickBot="1">
      <c r="A26" s="71"/>
      <c r="B26" s="60" t="s">
        <v>24</v>
      </c>
      <c r="C26" s="61"/>
      <c r="D26" s="47">
        <v>616108.32209999999</v>
      </c>
      <c r="E26" s="47">
        <v>566595</v>
      </c>
      <c r="F26" s="48">
        <v>108.738750271358</v>
      </c>
      <c r="G26" s="47">
        <v>493283.02299999999</v>
      </c>
      <c r="H26" s="48">
        <v>24.899559354995301</v>
      </c>
      <c r="I26" s="47">
        <v>125807.432</v>
      </c>
      <c r="J26" s="48">
        <v>20.419693662177199</v>
      </c>
      <c r="K26" s="47">
        <v>84398.909100000004</v>
      </c>
      <c r="L26" s="48">
        <v>17.109631826919799</v>
      </c>
      <c r="M26" s="48">
        <v>0.49062865079141199</v>
      </c>
      <c r="N26" s="47">
        <v>3858953.4545</v>
      </c>
      <c r="O26" s="47">
        <v>73389294.953299999</v>
      </c>
      <c r="P26" s="47">
        <v>46903</v>
      </c>
      <c r="Q26" s="47">
        <v>42455</v>
      </c>
      <c r="R26" s="48">
        <v>10.476975621246</v>
      </c>
      <c r="S26" s="47">
        <v>13.135797754941001</v>
      </c>
      <c r="T26" s="47">
        <v>14.2929711412083</v>
      </c>
      <c r="U26" s="49">
        <v>-8.8093118351492308</v>
      </c>
    </row>
    <row r="27" spans="1:21" ht="12" thickBot="1">
      <c r="A27" s="71"/>
      <c r="B27" s="60" t="s">
        <v>25</v>
      </c>
      <c r="C27" s="61"/>
      <c r="D27" s="47">
        <v>331824.45669999998</v>
      </c>
      <c r="E27" s="47">
        <v>276452</v>
      </c>
      <c r="F27" s="48">
        <v>120.029682078625</v>
      </c>
      <c r="G27" s="47">
        <v>238916.7818</v>
      </c>
      <c r="H27" s="48">
        <v>38.887044350770701</v>
      </c>
      <c r="I27" s="47">
        <v>108042.3806</v>
      </c>
      <c r="J27" s="48">
        <v>32.560101709947297</v>
      </c>
      <c r="K27" s="47">
        <v>68593.3796</v>
      </c>
      <c r="L27" s="48">
        <v>28.7101555123994</v>
      </c>
      <c r="M27" s="48">
        <v>0.57511382629118901</v>
      </c>
      <c r="N27" s="47">
        <v>2019785.8896999999</v>
      </c>
      <c r="O27" s="47">
        <v>29507456.580600001</v>
      </c>
      <c r="P27" s="47">
        <v>44567</v>
      </c>
      <c r="Q27" s="47">
        <v>44452</v>
      </c>
      <c r="R27" s="48">
        <v>0.25870601997659598</v>
      </c>
      <c r="S27" s="47">
        <v>7.4455192564004804</v>
      </c>
      <c r="T27" s="47">
        <v>7.8904870219562699</v>
      </c>
      <c r="U27" s="49">
        <v>-5.97631609337762</v>
      </c>
    </row>
    <row r="28" spans="1:21" ht="12" thickBot="1">
      <c r="A28" s="71"/>
      <c r="B28" s="60" t="s">
        <v>26</v>
      </c>
      <c r="C28" s="61"/>
      <c r="D28" s="47">
        <v>846057.19530000002</v>
      </c>
      <c r="E28" s="47">
        <v>840261</v>
      </c>
      <c r="F28" s="48">
        <v>100.68980891651501</v>
      </c>
      <c r="G28" s="47">
        <v>668702.5858</v>
      </c>
      <c r="H28" s="48">
        <v>26.522195855998099</v>
      </c>
      <c r="I28" s="47">
        <v>84876.457999999999</v>
      </c>
      <c r="J28" s="48">
        <v>10.0320000197982</v>
      </c>
      <c r="K28" s="47">
        <v>55024.803800000002</v>
      </c>
      <c r="L28" s="48">
        <v>8.2285914498403301</v>
      </c>
      <c r="M28" s="48">
        <v>0.54251268770539396</v>
      </c>
      <c r="N28" s="47">
        <v>5838796.3427999998</v>
      </c>
      <c r="O28" s="47">
        <v>101725379.4147</v>
      </c>
      <c r="P28" s="47">
        <v>47469</v>
      </c>
      <c r="Q28" s="47">
        <v>51163</v>
      </c>
      <c r="R28" s="48">
        <v>-7.2200613724762102</v>
      </c>
      <c r="S28" s="47">
        <v>17.8233625165898</v>
      </c>
      <c r="T28" s="47">
        <v>18.0589621073823</v>
      </c>
      <c r="U28" s="49">
        <v>-1.3218582664927601</v>
      </c>
    </row>
    <row r="29" spans="1:21" ht="12" thickBot="1">
      <c r="A29" s="71"/>
      <c r="B29" s="60" t="s">
        <v>27</v>
      </c>
      <c r="C29" s="61"/>
      <c r="D29" s="47">
        <v>712052.79729999998</v>
      </c>
      <c r="E29" s="47">
        <v>685311</v>
      </c>
      <c r="F29" s="48">
        <v>103.90214038589799</v>
      </c>
      <c r="G29" s="47">
        <v>635437.54559999995</v>
      </c>
      <c r="H29" s="48">
        <v>12.057086055193301</v>
      </c>
      <c r="I29" s="47">
        <v>126026.54369999999</v>
      </c>
      <c r="J29" s="48">
        <v>17.6990448149174</v>
      </c>
      <c r="K29" s="47">
        <v>101538.26579999999</v>
      </c>
      <c r="L29" s="48">
        <v>15.979267593343801</v>
      </c>
      <c r="M29" s="48">
        <v>0.241172898779211</v>
      </c>
      <c r="N29" s="47">
        <v>4413474.7356000002</v>
      </c>
      <c r="O29" s="47">
        <v>69654830.819700003</v>
      </c>
      <c r="P29" s="47">
        <v>99797</v>
      </c>
      <c r="Q29" s="47">
        <v>97849</v>
      </c>
      <c r="R29" s="48">
        <v>1.99082259399688</v>
      </c>
      <c r="S29" s="47">
        <v>7.1350120474563399</v>
      </c>
      <c r="T29" s="47">
        <v>7.4507112847346404</v>
      </c>
      <c r="U29" s="49">
        <v>-4.4246489729593899</v>
      </c>
    </row>
    <row r="30" spans="1:21" ht="12" thickBot="1">
      <c r="A30" s="71"/>
      <c r="B30" s="60" t="s">
        <v>28</v>
      </c>
      <c r="C30" s="61"/>
      <c r="D30" s="47">
        <v>1285284.3879</v>
      </c>
      <c r="E30" s="47">
        <v>1281183</v>
      </c>
      <c r="F30" s="48">
        <v>100.32012506410101</v>
      </c>
      <c r="G30" s="47">
        <v>1096265.297</v>
      </c>
      <c r="H30" s="48">
        <v>17.242093808612101</v>
      </c>
      <c r="I30" s="47">
        <v>189697.00080000001</v>
      </c>
      <c r="J30" s="48">
        <v>14.759146114731999</v>
      </c>
      <c r="K30" s="47">
        <v>124840.3293</v>
      </c>
      <c r="L30" s="48">
        <v>11.387784475312101</v>
      </c>
      <c r="M30" s="48">
        <v>0.519516985125415</v>
      </c>
      <c r="N30" s="47">
        <v>8453144.2014000006</v>
      </c>
      <c r="O30" s="47">
        <v>120810920.0606</v>
      </c>
      <c r="P30" s="47">
        <v>72245</v>
      </c>
      <c r="Q30" s="47">
        <v>74474</v>
      </c>
      <c r="R30" s="48">
        <v>-2.9929908424416598</v>
      </c>
      <c r="S30" s="47">
        <v>17.790634478510601</v>
      </c>
      <c r="T30" s="47">
        <v>18.9884969694121</v>
      </c>
      <c r="U30" s="49">
        <v>-6.7331071994561196</v>
      </c>
    </row>
    <row r="31" spans="1:21" ht="12" thickBot="1">
      <c r="A31" s="71"/>
      <c r="B31" s="60" t="s">
        <v>29</v>
      </c>
      <c r="C31" s="61"/>
      <c r="D31" s="47">
        <v>2513040.9456000002</v>
      </c>
      <c r="E31" s="47">
        <v>1402554</v>
      </c>
      <c r="F31" s="48">
        <v>179.17605636574399</v>
      </c>
      <c r="G31" s="47">
        <v>1189379.3769</v>
      </c>
      <c r="H31" s="48">
        <v>111.290105950045</v>
      </c>
      <c r="I31" s="47">
        <v>-74997.793099999995</v>
      </c>
      <c r="J31" s="48">
        <v>-2.9843442555645998</v>
      </c>
      <c r="K31" s="47">
        <v>-23398.291099999999</v>
      </c>
      <c r="L31" s="48">
        <v>-1.9672689433194399</v>
      </c>
      <c r="M31" s="48">
        <v>2.2052679736085499</v>
      </c>
      <c r="N31" s="47">
        <v>10942555.362400001</v>
      </c>
      <c r="O31" s="47">
        <v>119869737.21179999</v>
      </c>
      <c r="P31" s="47">
        <v>47837</v>
      </c>
      <c r="Q31" s="47">
        <v>45704</v>
      </c>
      <c r="R31" s="48">
        <v>4.6669875722037402</v>
      </c>
      <c r="S31" s="47">
        <v>52.5334144198006</v>
      </c>
      <c r="T31" s="47">
        <v>49.834067580518102</v>
      </c>
      <c r="U31" s="49">
        <v>5.1383426512346402</v>
      </c>
    </row>
    <row r="32" spans="1:21" ht="12" thickBot="1">
      <c r="A32" s="71"/>
      <c r="B32" s="60" t="s">
        <v>30</v>
      </c>
      <c r="C32" s="61"/>
      <c r="D32" s="47">
        <v>161381.83050000001</v>
      </c>
      <c r="E32" s="47">
        <v>136063</v>
      </c>
      <c r="F32" s="48">
        <v>118.60816717256</v>
      </c>
      <c r="G32" s="47">
        <v>120458.76949999999</v>
      </c>
      <c r="H32" s="48">
        <v>33.972670624034599</v>
      </c>
      <c r="I32" s="47">
        <v>48160.853600000002</v>
      </c>
      <c r="J32" s="48">
        <v>29.842797947443</v>
      </c>
      <c r="K32" s="47">
        <v>33715.704400000002</v>
      </c>
      <c r="L32" s="48">
        <v>27.9894145855441</v>
      </c>
      <c r="M32" s="48">
        <v>0.428439786653249</v>
      </c>
      <c r="N32" s="47">
        <v>975977.85219999996</v>
      </c>
      <c r="O32" s="47">
        <v>17175970.340599999</v>
      </c>
      <c r="P32" s="47">
        <v>31320</v>
      </c>
      <c r="Q32" s="47">
        <v>30224</v>
      </c>
      <c r="R32" s="48">
        <v>3.6262572789835801</v>
      </c>
      <c r="S32" s="47">
        <v>5.1526765804597696</v>
      </c>
      <c r="T32" s="47">
        <v>5.2638308959767102</v>
      </c>
      <c r="U32" s="49">
        <v>-2.1572150664076601</v>
      </c>
    </row>
    <row r="33" spans="1:21" ht="12" thickBot="1">
      <c r="A33" s="71"/>
      <c r="B33" s="60" t="s">
        <v>31</v>
      </c>
      <c r="C33" s="61"/>
      <c r="D33" s="47">
        <v>34.6158</v>
      </c>
      <c r="E33" s="50"/>
      <c r="F33" s="50"/>
      <c r="G33" s="47">
        <v>90.680099999999996</v>
      </c>
      <c r="H33" s="48">
        <v>-61.826464681887202</v>
      </c>
      <c r="I33" s="47">
        <v>6.7404000000000002</v>
      </c>
      <c r="J33" s="48">
        <v>19.472033002270599</v>
      </c>
      <c r="K33" s="47">
        <v>-35.520299999999999</v>
      </c>
      <c r="L33" s="48">
        <v>-39.170997826425001</v>
      </c>
      <c r="M33" s="48">
        <v>-1.18976191079467</v>
      </c>
      <c r="N33" s="47">
        <v>307.69450000000001</v>
      </c>
      <c r="O33" s="47">
        <v>4394.4682000000003</v>
      </c>
      <c r="P33" s="47">
        <v>9</v>
      </c>
      <c r="Q33" s="47">
        <v>10</v>
      </c>
      <c r="R33" s="48">
        <v>-10</v>
      </c>
      <c r="S33" s="47">
        <v>3.8462000000000001</v>
      </c>
      <c r="T33" s="47">
        <v>6.1538700000000004</v>
      </c>
      <c r="U33" s="49">
        <v>-59.998700015599802</v>
      </c>
    </row>
    <row r="34" spans="1:21" ht="12" thickBot="1">
      <c r="A34" s="71"/>
      <c r="B34" s="60" t="s">
        <v>36</v>
      </c>
      <c r="C34" s="61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3</v>
      </c>
      <c r="P34" s="50"/>
      <c r="Q34" s="50"/>
      <c r="R34" s="50"/>
      <c r="S34" s="50"/>
      <c r="T34" s="50"/>
      <c r="U34" s="51"/>
    </row>
    <row r="35" spans="1:21" ht="12" thickBot="1">
      <c r="A35" s="71"/>
      <c r="B35" s="60" t="s">
        <v>32</v>
      </c>
      <c r="C35" s="61"/>
      <c r="D35" s="47">
        <v>101710.7985</v>
      </c>
      <c r="E35" s="47">
        <v>130767</v>
      </c>
      <c r="F35" s="48">
        <v>77.780172750005704</v>
      </c>
      <c r="G35" s="47">
        <v>60956.724699999999</v>
      </c>
      <c r="H35" s="48">
        <v>66.857387762502299</v>
      </c>
      <c r="I35" s="47">
        <v>11894.0466</v>
      </c>
      <c r="J35" s="48">
        <v>11.6939860618634</v>
      </c>
      <c r="K35" s="47">
        <v>5355.8087999999998</v>
      </c>
      <c r="L35" s="48">
        <v>8.7862476639923592</v>
      </c>
      <c r="M35" s="48">
        <v>1.2207750582881201</v>
      </c>
      <c r="N35" s="47">
        <v>684365.32239999995</v>
      </c>
      <c r="O35" s="47">
        <v>20885002.776000001</v>
      </c>
      <c r="P35" s="47">
        <v>7784</v>
      </c>
      <c r="Q35" s="47">
        <v>7893</v>
      </c>
      <c r="R35" s="48">
        <v>-1.3809704801723099</v>
      </c>
      <c r="S35" s="47">
        <v>13.0666493448099</v>
      </c>
      <c r="T35" s="47">
        <v>13.3868930191309</v>
      </c>
      <c r="U35" s="49">
        <v>-2.4508476953061402</v>
      </c>
    </row>
    <row r="36" spans="1:21" ht="12" customHeight="1" thickBot="1">
      <c r="A36" s="71"/>
      <c r="B36" s="60" t="s">
        <v>37</v>
      </c>
      <c r="C36" s="61"/>
      <c r="D36" s="50"/>
      <c r="E36" s="47">
        <v>615655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71"/>
      <c r="B37" s="60" t="s">
        <v>38</v>
      </c>
      <c r="C37" s="61"/>
      <c r="D37" s="50"/>
      <c r="E37" s="47">
        <v>431648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71"/>
      <c r="B38" s="60" t="s">
        <v>39</v>
      </c>
      <c r="C38" s="61"/>
      <c r="D38" s="50"/>
      <c r="E38" s="47">
        <v>323174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71"/>
      <c r="B39" s="60" t="s">
        <v>33</v>
      </c>
      <c r="C39" s="61"/>
      <c r="D39" s="47">
        <v>302532.47730000003</v>
      </c>
      <c r="E39" s="47">
        <v>347425</v>
      </c>
      <c r="F39" s="48">
        <v>87.0784996186227</v>
      </c>
      <c r="G39" s="47">
        <v>264589.74479999999</v>
      </c>
      <c r="H39" s="48">
        <v>14.340212818407</v>
      </c>
      <c r="I39" s="47">
        <v>15759.5746</v>
      </c>
      <c r="J39" s="48">
        <v>5.2092174501887802</v>
      </c>
      <c r="K39" s="47">
        <v>12819.224</v>
      </c>
      <c r="L39" s="48">
        <v>4.8449436351699502</v>
      </c>
      <c r="M39" s="48">
        <v>0.22937040494806901</v>
      </c>
      <c r="N39" s="47">
        <v>1546490.5088</v>
      </c>
      <c r="O39" s="47">
        <v>32990259.6776</v>
      </c>
      <c r="P39" s="47">
        <v>456</v>
      </c>
      <c r="Q39" s="47">
        <v>447</v>
      </c>
      <c r="R39" s="48">
        <v>2.0134228187919501</v>
      </c>
      <c r="S39" s="47">
        <v>663.44841513157905</v>
      </c>
      <c r="T39" s="47">
        <v>637.603967785235</v>
      </c>
      <c r="U39" s="49">
        <v>3.89547201514053</v>
      </c>
    </row>
    <row r="40" spans="1:21" ht="12" thickBot="1">
      <c r="A40" s="71"/>
      <c r="B40" s="60" t="s">
        <v>34</v>
      </c>
      <c r="C40" s="61"/>
      <c r="D40" s="47">
        <v>445947.19530000002</v>
      </c>
      <c r="E40" s="47">
        <v>299684</v>
      </c>
      <c r="F40" s="48">
        <v>148.80580721693499</v>
      </c>
      <c r="G40" s="47">
        <v>326625.64610000001</v>
      </c>
      <c r="H40" s="48">
        <v>36.531592244740096</v>
      </c>
      <c r="I40" s="47">
        <v>32428.5612</v>
      </c>
      <c r="J40" s="48">
        <v>7.2718388055304404</v>
      </c>
      <c r="K40" s="47">
        <v>29466.2399</v>
      </c>
      <c r="L40" s="48">
        <v>9.0214103674451191</v>
      </c>
      <c r="M40" s="48">
        <v>0.100532721855699</v>
      </c>
      <c r="N40" s="47">
        <v>2546066.2349999999</v>
      </c>
      <c r="O40" s="47">
        <v>64265111.328500003</v>
      </c>
      <c r="P40" s="47">
        <v>2229</v>
      </c>
      <c r="Q40" s="47">
        <v>2019</v>
      </c>
      <c r="R40" s="48">
        <v>10.4011887072808</v>
      </c>
      <c r="S40" s="47">
        <v>200.06603647375499</v>
      </c>
      <c r="T40" s="47">
        <v>188.59896731054999</v>
      </c>
      <c r="U40" s="49">
        <v>5.7316420944389304</v>
      </c>
    </row>
    <row r="41" spans="1:21" ht="12" thickBot="1">
      <c r="A41" s="71"/>
      <c r="B41" s="60" t="s">
        <v>40</v>
      </c>
      <c r="C41" s="61"/>
      <c r="D41" s="50"/>
      <c r="E41" s="47">
        <v>205133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71"/>
      <c r="B42" s="60" t="s">
        <v>41</v>
      </c>
      <c r="C42" s="61"/>
      <c r="D42" s="50"/>
      <c r="E42" s="47">
        <v>89734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2"/>
      <c r="B43" s="60" t="s">
        <v>35</v>
      </c>
      <c r="C43" s="61"/>
      <c r="D43" s="52">
        <v>12047.5515</v>
      </c>
      <c r="E43" s="52">
        <v>0</v>
      </c>
      <c r="F43" s="53"/>
      <c r="G43" s="52">
        <v>19904.4143</v>
      </c>
      <c r="H43" s="54">
        <v>-39.472966556971201</v>
      </c>
      <c r="I43" s="52">
        <v>1536.5505000000001</v>
      </c>
      <c r="J43" s="54">
        <v>12.7540479905813</v>
      </c>
      <c r="K43" s="52">
        <v>1950.8434999999999</v>
      </c>
      <c r="L43" s="54">
        <v>9.8010595569245194</v>
      </c>
      <c r="M43" s="54">
        <v>-0.212366086772209</v>
      </c>
      <c r="N43" s="52">
        <v>147407.47949999999</v>
      </c>
      <c r="O43" s="52">
        <v>4614510.8909</v>
      </c>
      <c r="P43" s="52">
        <v>34</v>
      </c>
      <c r="Q43" s="52">
        <v>33</v>
      </c>
      <c r="R43" s="54">
        <v>3.0303030303030298</v>
      </c>
      <c r="S43" s="52">
        <v>354.33974999999998</v>
      </c>
      <c r="T43" s="52">
        <v>767.51913636363599</v>
      </c>
      <c r="U43" s="55">
        <v>-116.605429214091</v>
      </c>
    </row>
  </sheetData>
  <mergeCells count="41">
    <mergeCell ref="B36:C36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18:C18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topLeftCell="A13" workbookViewId="0">
      <selection activeCell="A25" sqref="A25:XFD25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60517</v>
      </c>
      <c r="D2" s="32">
        <v>645625.72980854695</v>
      </c>
      <c r="E2" s="32">
        <v>495336.076749573</v>
      </c>
      <c r="F2" s="32">
        <v>150289.65305897401</v>
      </c>
      <c r="G2" s="32">
        <v>495336.076749573</v>
      </c>
      <c r="H2" s="32">
        <v>0.23278138729622999</v>
      </c>
    </row>
    <row r="3" spans="1:8" ht="14.25">
      <c r="A3" s="32">
        <v>2</v>
      </c>
      <c r="B3" s="33">
        <v>13</v>
      </c>
      <c r="C3" s="32">
        <v>14149.17</v>
      </c>
      <c r="D3" s="32">
        <v>139792.87718224799</v>
      </c>
      <c r="E3" s="32">
        <v>107819.93742898401</v>
      </c>
      <c r="F3" s="32">
        <v>31972.939753263701</v>
      </c>
      <c r="G3" s="32">
        <v>107819.93742898401</v>
      </c>
      <c r="H3" s="32">
        <v>0.228716515445781</v>
      </c>
    </row>
    <row r="4" spans="1:8" ht="14.25">
      <c r="A4" s="32">
        <v>3</v>
      </c>
      <c r="B4" s="33">
        <v>14</v>
      </c>
      <c r="C4" s="32">
        <v>129048</v>
      </c>
      <c r="D4" s="32">
        <v>201309.46314615401</v>
      </c>
      <c r="E4" s="32">
        <v>151490.69542906</v>
      </c>
      <c r="F4" s="32">
        <v>49818.767717094001</v>
      </c>
      <c r="G4" s="32">
        <v>151490.69542906</v>
      </c>
      <c r="H4" s="32">
        <v>0.24747355111132999</v>
      </c>
    </row>
    <row r="5" spans="1:8" ht="14.25">
      <c r="A5" s="32">
        <v>4</v>
      </c>
      <c r="B5" s="33">
        <v>15</v>
      </c>
      <c r="C5" s="32">
        <v>5424</v>
      </c>
      <c r="D5" s="32">
        <v>55116.023436752097</v>
      </c>
      <c r="E5" s="32">
        <v>43323.358258119697</v>
      </c>
      <c r="F5" s="32">
        <v>11792.6651786325</v>
      </c>
      <c r="G5" s="32">
        <v>43323.358258119697</v>
      </c>
      <c r="H5" s="32">
        <v>0.21396074033107701</v>
      </c>
    </row>
    <row r="6" spans="1:8" ht="14.25">
      <c r="A6" s="32">
        <v>5</v>
      </c>
      <c r="B6" s="33">
        <v>16</v>
      </c>
      <c r="C6" s="32">
        <v>2143</v>
      </c>
      <c r="D6" s="32">
        <v>134541.785175214</v>
      </c>
      <c r="E6" s="32">
        <v>111431.490224786</v>
      </c>
      <c r="F6" s="32">
        <v>23110.2949504274</v>
      </c>
      <c r="G6" s="32">
        <v>111431.490224786</v>
      </c>
      <c r="H6" s="32">
        <v>0.17177039029421801</v>
      </c>
    </row>
    <row r="7" spans="1:8" ht="14.25">
      <c r="A7" s="32">
        <v>6</v>
      </c>
      <c r="B7" s="33">
        <v>17</v>
      </c>
      <c r="C7" s="32">
        <v>22133</v>
      </c>
      <c r="D7" s="32">
        <v>298413.29065897397</v>
      </c>
      <c r="E7" s="32">
        <v>226002.71215982901</v>
      </c>
      <c r="F7" s="32">
        <v>72410.578499145297</v>
      </c>
      <c r="G7" s="32">
        <v>226002.71215982901</v>
      </c>
      <c r="H7" s="32">
        <v>0.242651988921954</v>
      </c>
    </row>
    <row r="8" spans="1:8" ht="14.25">
      <c r="A8" s="32">
        <v>7</v>
      </c>
      <c r="B8" s="33">
        <v>18</v>
      </c>
      <c r="C8" s="32">
        <v>38397</v>
      </c>
      <c r="D8" s="32">
        <v>151616.167694017</v>
      </c>
      <c r="E8" s="32">
        <v>122250.839352137</v>
      </c>
      <c r="F8" s="32">
        <v>29365.3283418803</v>
      </c>
      <c r="G8" s="32">
        <v>122250.839352137</v>
      </c>
      <c r="H8" s="32">
        <v>0.19368203792846</v>
      </c>
    </row>
    <row r="9" spans="1:8" ht="14.25">
      <c r="A9" s="32">
        <v>8</v>
      </c>
      <c r="B9" s="33">
        <v>19</v>
      </c>
      <c r="C9" s="32">
        <v>35731</v>
      </c>
      <c r="D9" s="32">
        <v>145485.312554701</v>
      </c>
      <c r="E9" s="32">
        <v>120780.66141453</v>
      </c>
      <c r="F9" s="32">
        <v>24704.651140170899</v>
      </c>
      <c r="G9" s="32">
        <v>120780.66141453</v>
      </c>
      <c r="H9" s="32">
        <v>0.169808558034903</v>
      </c>
    </row>
    <row r="10" spans="1:8" ht="14.25">
      <c r="A10" s="32">
        <v>9</v>
      </c>
      <c r="B10" s="33">
        <v>21</v>
      </c>
      <c r="C10" s="32">
        <v>240479</v>
      </c>
      <c r="D10" s="32">
        <v>1026689.9873</v>
      </c>
      <c r="E10" s="32">
        <v>954537.57799999998</v>
      </c>
      <c r="F10" s="32">
        <v>72152.409299999999</v>
      </c>
      <c r="G10" s="32">
        <v>954537.57799999998</v>
      </c>
      <c r="H10" s="32">
        <v>7.0276724417803194E-2</v>
      </c>
    </row>
    <row r="11" spans="1:8" ht="14.25">
      <c r="A11" s="32">
        <v>10</v>
      </c>
      <c r="B11" s="33">
        <v>22</v>
      </c>
      <c r="C11" s="32">
        <v>34057</v>
      </c>
      <c r="D11" s="32">
        <v>476296.19525299099</v>
      </c>
      <c r="E11" s="32">
        <v>401323.12470170902</v>
      </c>
      <c r="F11" s="32">
        <v>74973.0705512821</v>
      </c>
      <c r="G11" s="32">
        <v>401323.12470170902</v>
      </c>
      <c r="H11" s="32">
        <v>0.15740850189126299</v>
      </c>
    </row>
    <row r="12" spans="1:8" ht="14.25">
      <c r="A12" s="32">
        <v>11</v>
      </c>
      <c r="B12" s="33">
        <v>23</v>
      </c>
      <c r="C12" s="32">
        <v>317557.31300000002</v>
      </c>
      <c r="D12" s="32">
        <v>2410621.0391829102</v>
      </c>
      <c r="E12" s="32">
        <v>2150520.2409803402</v>
      </c>
      <c r="F12" s="32">
        <v>260100.79820256401</v>
      </c>
      <c r="G12" s="32">
        <v>2150520.2409803402</v>
      </c>
      <c r="H12" s="32">
        <v>0.107897837932555</v>
      </c>
    </row>
    <row r="13" spans="1:8" ht="14.25">
      <c r="A13" s="32">
        <v>12</v>
      </c>
      <c r="B13" s="33">
        <v>24</v>
      </c>
      <c r="C13" s="32">
        <v>29738.27</v>
      </c>
      <c r="D13" s="32">
        <v>900956.56263247901</v>
      </c>
      <c r="E13" s="32">
        <v>827356.73168205097</v>
      </c>
      <c r="F13" s="32">
        <v>73599.830950427393</v>
      </c>
      <c r="G13" s="32">
        <v>827356.73168205097</v>
      </c>
      <c r="H13" s="32">
        <v>8.1690765130094795E-2</v>
      </c>
    </row>
    <row r="14" spans="1:8" ht="14.25">
      <c r="A14" s="32">
        <v>13</v>
      </c>
      <c r="B14" s="33">
        <v>25</v>
      </c>
      <c r="C14" s="32">
        <v>82328</v>
      </c>
      <c r="D14" s="32">
        <v>960657.58570000005</v>
      </c>
      <c r="E14" s="32">
        <v>883515.18030000001</v>
      </c>
      <c r="F14" s="32">
        <v>77142.405400000003</v>
      </c>
      <c r="G14" s="32">
        <v>883515.18030000001</v>
      </c>
      <c r="H14" s="32">
        <v>8.0301666846037401E-2</v>
      </c>
    </row>
    <row r="15" spans="1:8" ht="14.25">
      <c r="A15" s="32">
        <v>14</v>
      </c>
      <c r="B15" s="33">
        <v>26</v>
      </c>
      <c r="C15" s="32">
        <v>89360</v>
      </c>
      <c r="D15" s="32">
        <v>419573.25877050101</v>
      </c>
      <c r="E15" s="32">
        <v>366156.09057787602</v>
      </c>
      <c r="F15" s="32">
        <v>53417.168192625402</v>
      </c>
      <c r="G15" s="32">
        <v>366156.09057787602</v>
      </c>
      <c r="H15" s="32">
        <v>0.12731309032695901</v>
      </c>
    </row>
    <row r="16" spans="1:8" ht="14.25">
      <c r="A16" s="32">
        <v>15</v>
      </c>
      <c r="B16" s="33">
        <v>27</v>
      </c>
      <c r="C16" s="32">
        <v>209587.514</v>
      </c>
      <c r="D16" s="32">
        <v>1439397.50783333</v>
      </c>
      <c r="E16" s="32">
        <v>1296377.5373</v>
      </c>
      <c r="F16" s="32">
        <v>143019.97053333299</v>
      </c>
      <c r="G16" s="32">
        <v>1296377.5373</v>
      </c>
      <c r="H16" s="32">
        <v>9.9360996357855003E-2</v>
      </c>
    </row>
    <row r="17" spans="1:8" ht="14.25">
      <c r="A17" s="32">
        <v>16</v>
      </c>
      <c r="B17" s="33">
        <v>29</v>
      </c>
      <c r="C17" s="32">
        <v>257011</v>
      </c>
      <c r="D17" s="32">
        <v>3406464.6175187998</v>
      </c>
      <c r="E17" s="32">
        <v>3393836.5798444399</v>
      </c>
      <c r="F17" s="32">
        <v>12628.037674359</v>
      </c>
      <c r="G17" s="32">
        <v>3393836.5798444399</v>
      </c>
      <c r="H17" s="32">
        <v>3.7070802407326801E-3</v>
      </c>
    </row>
    <row r="18" spans="1:8" ht="14.25">
      <c r="A18" s="32">
        <v>17</v>
      </c>
      <c r="B18" s="33">
        <v>31</v>
      </c>
      <c r="C18" s="32">
        <v>46735.569000000003</v>
      </c>
      <c r="D18" s="32">
        <v>288449.872334596</v>
      </c>
      <c r="E18" s="32">
        <v>239405.31727600499</v>
      </c>
      <c r="F18" s="32">
        <v>49044.555058591002</v>
      </c>
      <c r="G18" s="32">
        <v>239405.31727600499</v>
      </c>
      <c r="H18" s="32">
        <v>0.17002800057300901</v>
      </c>
    </row>
    <row r="19" spans="1:8" ht="14.25">
      <c r="A19" s="32">
        <v>18</v>
      </c>
      <c r="B19" s="33">
        <v>32</v>
      </c>
      <c r="C19" s="32">
        <v>13903.486000000001</v>
      </c>
      <c r="D19" s="32">
        <v>197881.26238084899</v>
      </c>
      <c r="E19" s="32">
        <v>180510.80314792701</v>
      </c>
      <c r="F19" s="32">
        <v>17370.459232921701</v>
      </c>
      <c r="G19" s="32">
        <v>180510.80314792701</v>
      </c>
      <c r="H19" s="32">
        <v>8.7782233769511303E-2</v>
      </c>
    </row>
    <row r="20" spans="1:8" ht="14.25">
      <c r="A20" s="32">
        <v>19</v>
      </c>
      <c r="B20" s="33">
        <v>33</v>
      </c>
      <c r="C20" s="32">
        <v>52581.425000000003</v>
      </c>
      <c r="D20" s="32">
        <v>616108.32566660596</v>
      </c>
      <c r="E20" s="32">
        <v>490300.88830675901</v>
      </c>
      <c r="F20" s="32">
        <v>125807.437359847</v>
      </c>
      <c r="G20" s="32">
        <v>490300.88830675901</v>
      </c>
      <c r="H20" s="32">
        <v>0.204196944139211</v>
      </c>
    </row>
    <row r="21" spans="1:8" ht="14.25">
      <c r="A21" s="32">
        <v>20</v>
      </c>
      <c r="B21" s="33">
        <v>34</v>
      </c>
      <c r="C21" s="32">
        <v>57623.254999999997</v>
      </c>
      <c r="D21" s="32">
        <v>331824.42983095098</v>
      </c>
      <c r="E21" s="32">
        <v>223782.09273783001</v>
      </c>
      <c r="F21" s="32">
        <v>108042.33709312</v>
      </c>
      <c r="G21" s="32">
        <v>223782.09273783001</v>
      </c>
      <c r="H21" s="32">
        <v>0.32560091235043498</v>
      </c>
    </row>
    <row r="22" spans="1:8" ht="14.25">
      <c r="A22" s="32">
        <v>21</v>
      </c>
      <c r="B22" s="33">
        <v>35</v>
      </c>
      <c r="C22" s="32">
        <v>43531.392</v>
      </c>
      <c r="D22" s="32">
        <v>846057.19582212402</v>
      </c>
      <c r="E22" s="32">
        <v>761180.72657745704</v>
      </c>
      <c r="F22" s="32">
        <v>84876.469244667198</v>
      </c>
      <c r="G22" s="32">
        <v>761180.72657745704</v>
      </c>
      <c r="H22" s="32">
        <v>0.100320013426742</v>
      </c>
    </row>
    <row r="23" spans="1:8" ht="14.25">
      <c r="A23" s="32">
        <v>22</v>
      </c>
      <c r="B23" s="33">
        <v>36</v>
      </c>
      <c r="C23" s="32">
        <v>119912.50599999999</v>
      </c>
      <c r="D23" s="32">
        <v>712052.796761062</v>
      </c>
      <c r="E23" s="32">
        <v>586026.29610831803</v>
      </c>
      <c r="F23" s="32">
        <v>126026.50065274299</v>
      </c>
      <c r="G23" s="32">
        <v>586026.29610831803</v>
      </c>
      <c r="H23" s="32">
        <v>0.17699038782798701</v>
      </c>
    </row>
    <row r="24" spans="1:8" ht="14.25">
      <c r="A24" s="32">
        <v>23</v>
      </c>
      <c r="B24" s="33">
        <v>37</v>
      </c>
      <c r="C24" s="32">
        <v>117269.398</v>
      </c>
      <c r="D24" s="32">
        <v>1285284.3653734501</v>
      </c>
      <c r="E24" s="32">
        <v>1095587.3888844501</v>
      </c>
      <c r="F24" s="32">
        <v>189696.97648899801</v>
      </c>
      <c r="G24" s="32">
        <v>1095587.3888844501</v>
      </c>
      <c r="H24" s="32">
        <v>0.147591444819201</v>
      </c>
    </row>
    <row r="25" spans="1:8" ht="14.25">
      <c r="A25" s="32">
        <v>24</v>
      </c>
      <c r="B25" s="33">
        <v>38</v>
      </c>
      <c r="C25" s="32">
        <v>643780.87300000002</v>
      </c>
      <c r="D25" s="32">
        <v>2513041.0985725699</v>
      </c>
      <c r="E25" s="32">
        <v>2588063.8517053099</v>
      </c>
      <c r="F25" s="32">
        <v>-75022.753132743397</v>
      </c>
      <c r="G25" s="32">
        <v>2588063.8517053099</v>
      </c>
      <c r="H25" s="32">
        <v>-2.9853372941396401E-2</v>
      </c>
    </row>
    <row r="26" spans="1:8" ht="14.25">
      <c r="A26" s="32">
        <v>25</v>
      </c>
      <c r="B26" s="33">
        <v>39</v>
      </c>
      <c r="C26" s="32">
        <v>104111.819</v>
      </c>
      <c r="D26" s="32">
        <v>161381.744582891</v>
      </c>
      <c r="E26" s="32">
        <v>113220.968312843</v>
      </c>
      <c r="F26" s="32">
        <v>48160.776270047703</v>
      </c>
      <c r="G26" s="32">
        <v>113220.968312843</v>
      </c>
      <c r="H26" s="32">
        <v>0.29842765917870501</v>
      </c>
    </row>
    <row r="27" spans="1:8" ht="14.25">
      <c r="A27" s="32">
        <v>26</v>
      </c>
      <c r="B27" s="33">
        <v>40</v>
      </c>
      <c r="C27" s="32">
        <v>9</v>
      </c>
      <c r="D27" s="32">
        <v>34.615600000000001</v>
      </c>
      <c r="E27" s="32">
        <v>27.875399999999999</v>
      </c>
      <c r="F27" s="32">
        <v>6.7401999999999997</v>
      </c>
      <c r="G27" s="32">
        <v>27.875399999999999</v>
      </c>
      <c r="H27" s="32">
        <v>0.19471567732467401</v>
      </c>
    </row>
    <row r="28" spans="1:8" ht="14.25">
      <c r="A28" s="32">
        <v>27</v>
      </c>
      <c r="B28" s="33">
        <v>42</v>
      </c>
      <c r="C28" s="32">
        <v>7510.7120000000004</v>
      </c>
      <c r="D28" s="32">
        <v>101710.79829999999</v>
      </c>
      <c r="E28" s="32">
        <v>89816.750100000005</v>
      </c>
      <c r="F28" s="32">
        <v>11894.048199999999</v>
      </c>
      <c r="G28" s="32">
        <v>89816.750100000005</v>
      </c>
      <c r="H28" s="32">
        <v>0.11693987657945699</v>
      </c>
    </row>
    <row r="29" spans="1:8" ht="14.25">
      <c r="A29" s="32">
        <v>28</v>
      </c>
      <c r="B29" s="33">
        <v>75</v>
      </c>
      <c r="C29" s="32">
        <v>471</v>
      </c>
      <c r="D29" s="32">
        <v>302532.47863247897</v>
      </c>
      <c r="E29" s="32">
        <v>286772.905982906</v>
      </c>
      <c r="F29" s="32">
        <v>15759.572649572599</v>
      </c>
      <c r="G29" s="32">
        <v>286772.905982906</v>
      </c>
      <c r="H29" s="32">
        <v>5.2092167825450703E-2</v>
      </c>
    </row>
    <row r="30" spans="1:8" ht="14.25">
      <c r="A30" s="32">
        <v>29</v>
      </c>
      <c r="B30" s="33">
        <v>76</v>
      </c>
      <c r="C30" s="32">
        <v>2371</v>
      </c>
      <c r="D30" s="32">
        <v>445947.18580256402</v>
      </c>
      <c r="E30" s="32">
        <v>413518.63540683797</v>
      </c>
      <c r="F30" s="32">
        <v>32428.550395726499</v>
      </c>
      <c r="G30" s="32">
        <v>413518.63540683797</v>
      </c>
      <c r="H30" s="32">
        <v>7.2718365376306507E-2</v>
      </c>
    </row>
    <row r="31" spans="1:8" ht="14.25">
      <c r="A31" s="32">
        <v>30</v>
      </c>
      <c r="B31" s="33">
        <v>99</v>
      </c>
      <c r="C31" s="32">
        <v>35</v>
      </c>
      <c r="D31" s="32">
        <v>12047.5516224189</v>
      </c>
      <c r="E31" s="32">
        <v>10511.000877392</v>
      </c>
      <c r="F31" s="32">
        <v>1536.5507450268501</v>
      </c>
      <c r="G31" s="32">
        <v>10511.000877392</v>
      </c>
      <c r="H31" s="32">
        <v>0.12754049894814601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2014-04-08T00:42:48Z</dcterms:modified>
</cp:coreProperties>
</file>