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F37" i="2"/>
  <c r="F38"/>
  <c r="F33"/>
  <c r="F34"/>
  <c r="E37"/>
  <c r="K37" s="1"/>
  <c r="E38"/>
  <c r="E34"/>
  <c r="E33"/>
  <c r="F39"/>
  <c r="E13"/>
  <c r="F36"/>
  <c r="F35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4"/>
  <c r="E39"/>
  <c r="E36"/>
  <c r="E35"/>
  <c r="E6"/>
  <c r="E7"/>
  <c r="E8"/>
  <c r="E9"/>
  <c r="E10"/>
  <c r="E11"/>
  <c r="E12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K32" s="1"/>
  <c r="E5"/>
  <c r="E4"/>
  <c r="I31"/>
  <c r="I35"/>
  <c r="I36"/>
  <c r="I39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1"/>
  <c r="J35"/>
  <c r="J36"/>
  <c r="J39"/>
  <c r="E3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A4"/>
  <c r="H30"/>
  <c r="H31"/>
  <c r="H32"/>
  <c r="H33"/>
  <c r="H34"/>
  <c r="H35"/>
  <c r="H36"/>
  <c r="H37"/>
  <c r="H38"/>
  <c r="H39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G35" l="1"/>
  <c r="L35" s="1"/>
  <c r="G36"/>
  <c r="L36" s="1"/>
  <c r="G31"/>
  <c r="L31" s="1"/>
  <c r="G39"/>
  <c r="L39" s="1"/>
  <c r="G37"/>
  <c r="L37" s="1"/>
  <c r="G33"/>
  <c r="L33" s="1"/>
  <c r="G30"/>
  <c r="L30" s="1"/>
  <c r="G38"/>
  <c r="L38" s="1"/>
  <c r="G34"/>
  <c r="L34" s="1"/>
  <c r="K38"/>
  <c r="K34"/>
  <c r="G29"/>
  <c r="L29" s="1"/>
  <c r="G32"/>
  <c r="L32" s="1"/>
  <c r="K33"/>
  <c r="I3"/>
  <c r="K3" s="1"/>
  <c r="K30"/>
  <c r="K5"/>
  <c r="K7"/>
  <c r="K39"/>
  <c r="G19"/>
  <c r="L19" s="1"/>
  <c r="G11"/>
  <c r="L11" s="1"/>
  <c r="G7"/>
  <c r="L7" s="1"/>
  <c r="G5"/>
  <c r="L5" s="1"/>
  <c r="K36"/>
  <c r="K28"/>
  <c r="K26"/>
  <c r="K24"/>
  <c r="K22"/>
  <c r="K20"/>
  <c r="K18"/>
  <c r="K16"/>
  <c r="K14"/>
  <c r="K12"/>
  <c r="K10"/>
  <c r="K8"/>
  <c r="K6"/>
  <c r="K4"/>
  <c r="K23"/>
  <c r="K21"/>
  <c r="G27"/>
  <c r="L27" s="1"/>
  <c r="G23"/>
  <c r="L23" s="1"/>
  <c r="G21"/>
  <c r="L21" s="1"/>
  <c r="G18"/>
  <c r="L18" s="1"/>
  <c r="K29"/>
  <c r="K15"/>
  <c r="K13"/>
  <c r="G26"/>
  <c r="L26" s="1"/>
  <c r="G15"/>
  <c r="L15" s="1"/>
  <c r="G13"/>
  <c r="L13" s="1"/>
  <c r="G10"/>
  <c r="L10" s="1"/>
  <c r="G4"/>
  <c r="L4" s="1"/>
  <c r="K35"/>
  <c r="K31"/>
  <c r="K27"/>
  <c r="K25"/>
  <c r="K19"/>
  <c r="K17"/>
  <c r="K11"/>
  <c r="K9"/>
  <c r="G25"/>
  <c r="L25" s="1"/>
  <c r="G22"/>
  <c r="L22" s="1"/>
  <c r="G17"/>
  <c r="L17" s="1"/>
  <c r="G14"/>
  <c r="L14" s="1"/>
  <c r="G9"/>
  <c r="L9" s="1"/>
  <c r="G6"/>
  <c r="L6" s="1"/>
  <c r="G28"/>
  <c r="L28" s="1"/>
  <c r="G24"/>
  <c r="L24" s="1"/>
  <c r="G20"/>
  <c r="L20" s="1"/>
  <c r="G16"/>
  <c r="L16" s="1"/>
  <c r="G12"/>
  <c r="L12" s="1"/>
  <c r="G8"/>
  <c r="L8" s="1"/>
  <c r="J3"/>
  <c r="G3"/>
  <c r="L3" l="1"/>
</calcChain>
</file>

<file path=xl/sharedStrings.xml><?xml version="1.0" encoding="utf-8"?>
<sst xmlns="http://schemas.openxmlformats.org/spreadsheetml/2006/main" count="114" uniqueCount="71">
  <si>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</si>
  <si>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</si>
  <si>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</si>
  <si>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</si>
  <si>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</si>
  <si>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</si>
  <si>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</si>
  <si>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</si>
  <si>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</si>
  <si>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</si>
  <si>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</si>
  <si>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</si>
  <si>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</si>
  <si>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</si>
  <si>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</si>
  <si>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</si>
  <si>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</si>
  <si>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</si>
  <si>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</si>
  <si>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</si>
  <si>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</si>
  <si>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</si>
  <si>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</si>
  <si>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</si>
  <si>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</si>
  <si>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</si>
  <si>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</si>
  <si>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</si>
  <si>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</si>
  <si>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</si>
  <si>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</si>
  <si>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</si>
  <si>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</si>
  <si>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</si>
  <si>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</si>
  <si>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</si>
  <si>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41-周转筐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</si>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</sst>
</file>

<file path=xl/styles.xml><?xml version="1.0" encoding="utf-8"?>
<styleSheet xmlns="http://schemas.openxmlformats.org/spreadsheetml/2006/main">
  <numFmts count="2">
    <numFmt numFmtId="176" formatCode="#,##0.00&quot;%&quot;"/>
    <numFmt numFmtId="177" formatCode="0.00_ "/>
  </numFmts>
  <fonts count="3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5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</cellStyleXfs>
  <cellXfs count="74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0" fontId="0" fillId="0" borderId="0" xfId="0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</cellXfs>
  <cellStyles count="53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10" xfId="52"/>
    <cellStyle name="常规 2" xfId="44"/>
    <cellStyle name="常规 3" xfId="45"/>
    <cellStyle name="常规 4" xfId="47"/>
    <cellStyle name="常规 5" xfId="46"/>
    <cellStyle name="常规 6" xfId="48"/>
    <cellStyle name="常规 7" xfId="49"/>
    <cellStyle name="常规 8" xfId="50"/>
    <cellStyle name="常规 9" xfId="51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268" Type="http://schemas.openxmlformats.org/officeDocument/2006/relationships/image" Target="cid:96e6abaa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58" Type="http://schemas.openxmlformats.org/officeDocument/2006/relationships/image" Target="cid:72d9e8ca13" TargetMode="External"/><Relationship Id="rId279" Type="http://schemas.openxmlformats.org/officeDocument/2006/relationships/hyperlink" Target="cid:c02295e22" TargetMode="External"/><Relationship Id="rId22" Type="http://schemas.openxmlformats.org/officeDocument/2006/relationships/image" Target="cid:97a5ff3513" TargetMode="External"/><Relationship Id="rId43" Type="http://schemas.openxmlformats.org/officeDocument/2006/relationships/hyperlink" Target="cid:c5fc19282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25" Type="http://schemas.openxmlformats.org/officeDocument/2006/relationships/hyperlink" Target="cid:798fdde92" TargetMode="External"/><Relationship Id="rId346" Type="http://schemas.openxmlformats.org/officeDocument/2006/relationships/image" Target="cid:bc84eb1013" TargetMode="External"/><Relationship Id="rId367" Type="http://schemas.openxmlformats.org/officeDocument/2006/relationships/hyperlink" Target="cid:29a565842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71" Type="http://schemas.openxmlformats.org/officeDocument/2006/relationships/hyperlink" Target="cid:16470b822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227" Type="http://schemas.openxmlformats.org/officeDocument/2006/relationships/hyperlink" Target="cid:fd20b76d2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269" Type="http://schemas.openxmlformats.org/officeDocument/2006/relationships/hyperlink" Target="cid:b0aaf7b52" TargetMode="External"/><Relationship Id="rId12" Type="http://schemas.openxmlformats.org/officeDocument/2006/relationships/image" Target="cid:78be76ce13" TargetMode="External"/><Relationship Id="rId33" Type="http://schemas.openxmlformats.org/officeDocument/2006/relationships/hyperlink" Target="cid:ac87b7b92" TargetMode="External"/><Relationship Id="rId108" Type="http://schemas.openxmlformats.org/officeDocument/2006/relationships/image" Target="cid:8476340b13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15" Type="http://schemas.openxmlformats.org/officeDocument/2006/relationships/hyperlink" Target="cid:558610092" TargetMode="External"/><Relationship Id="rId336" Type="http://schemas.openxmlformats.org/officeDocument/2006/relationships/image" Target="cid:9876b3db13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75" Type="http://schemas.openxmlformats.org/officeDocument/2006/relationships/hyperlink" Target="cid:185a1b862" TargetMode="External"/><Relationship Id="rId96" Type="http://schemas.openxmlformats.org/officeDocument/2006/relationships/image" Target="cid:56290cef13" TargetMode="External"/><Relationship Id="rId140" Type="http://schemas.openxmlformats.org/officeDocument/2006/relationships/image" Target="cid:dc24c38713" TargetMode="External"/><Relationship Id="rId161" Type="http://schemas.openxmlformats.org/officeDocument/2006/relationships/hyperlink" Target="cid:55eaf9a2" TargetMode="External"/><Relationship Id="rId182" Type="http://schemas.openxmlformats.org/officeDocument/2006/relationships/image" Target="cid:482d451d13" TargetMode="External"/><Relationship Id="rId217" Type="http://schemas.openxmlformats.org/officeDocument/2006/relationships/hyperlink" Target="cid:dd85b6102" TargetMode="External"/><Relationship Id="rId378" Type="http://schemas.openxmlformats.org/officeDocument/2006/relationships/image" Target="cid:51e44aa513" TargetMode="External"/><Relationship Id="rId399" Type="http://schemas.openxmlformats.org/officeDocument/2006/relationships/hyperlink" Target="cid:25d8489d2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259" Type="http://schemas.openxmlformats.org/officeDocument/2006/relationships/hyperlink" Target="cid:72dad9032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26" Type="http://schemas.openxmlformats.org/officeDocument/2006/relationships/image" Target="cid:798fde1113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65" Type="http://schemas.openxmlformats.org/officeDocument/2006/relationships/hyperlink" Target="cid:38f9f0f2" TargetMode="External"/><Relationship Id="rId86" Type="http://schemas.openxmlformats.org/officeDocument/2006/relationships/image" Target="cid:321b9fbf13" TargetMode="External"/><Relationship Id="rId130" Type="http://schemas.openxmlformats.org/officeDocument/2006/relationships/image" Target="cid:bd29a19c13" TargetMode="External"/><Relationship Id="rId151" Type="http://schemas.openxmlformats.org/officeDocument/2006/relationships/hyperlink" Target="cid:ecaa39042" TargetMode="External"/><Relationship Id="rId368" Type="http://schemas.openxmlformats.org/officeDocument/2006/relationships/image" Target="cid:29a565a913" TargetMode="External"/><Relationship Id="rId389" Type="http://schemas.openxmlformats.org/officeDocument/2006/relationships/hyperlink" Target="cid:fbcceaee2" TargetMode="External"/><Relationship Id="rId172" Type="http://schemas.openxmlformats.org/officeDocument/2006/relationships/image" Target="cid:16470bac13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28" Type="http://schemas.openxmlformats.org/officeDocument/2006/relationships/image" Target="cid:fd20b79113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281" Type="http://schemas.openxmlformats.org/officeDocument/2006/relationships/hyperlink" Target="cid:c547f7a92" TargetMode="External"/><Relationship Id="rId316" Type="http://schemas.openxmlformats.org/officeDocument/2006/relationships/image" Target="cid:5586102e13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55" Type="http://schemas.openxmlformats.org/officeDocument/2006/relationships/hyperlink" Target="cid:e76dc97e2" TargetMode="External"/><Relationship Id="rId76" Type="http://schemas.openxmlformats.org/officeDocument/2006/relationships/image" Target="cid:185a1bab13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141" Type="http://schemas.openxmlformats.org/officeDocument/2006/relationships/hyperlink" Target="cid:e12978772" TargetMode="External"/><Relationship Id="rId358" Type="http://schemas.openxmlformats.org/officeDocument/2006/relationships/image" Target="cid:db6b853c13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62" Type="http://schemas.openxmlformats.org/officeDocument/2006/relationships/image" Target="cid:55eafc213" TargetMode="External"/><Relationship Id="rId183" Type="http://schemas.openxmlformats.org/officeDocument/2006/relationships/hyperlink" Target="cid:4d58e2842" TargetMode="External"/><Relationship Id="rId218" Type="http://schemas.openxmlformats.org/officeDocument/2006/relationships/image" Target="cid:dd85b63513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250" Type="http://schemas.openxmlformats.org/officeDocument/2006/relationships/image" Target="cid:4fda174d13" TargetMode="External"/><Relationship Id="rId271" Type="http://schemas.openxmlformats.org/officeDocument/2006/relationships/hyperlink" Target="cid:bb0725832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24" Type="http://schemas.openxmlformats.org/officeDocument/2006/relationships/image" Target="cid:97a883f913" TargetMode="External"/><Relationship Id="rId45" Type="http://schemas.openxmlformats.org/officeDocument/2006/relationships/hyperlink" Target="cid:cb1fd4bc2" TargetMode="External"/><Relationship Id="rId66" Type="http://schemas.openxmlformats.org/officeDocument/2006/relationships/image" Target="cid:38f9f3713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48" Type="http://schemas.openxmlformats.org/officeDocument/2006/relationships/image" Target="cid:c1af07a713" TargetMode="External"/><Relationship Id="rId369" Type="http://schemas.openxmlformats.org/officeDocument/2006/relationships/hyperlink" Target="cid:2dd545122" TargetMode="External"/><Relationship Id="rId152" Type="http://schemas.openxmlformats.org/officeDocument/2006/relationships/image" Target="cid:ecaa3d3d13" TargetMode="External"/><Relationship Id="rId173" Type="http://schemas.openxmlformats.org/officeDocument/2006/relationships/hyperlink" Target="cid:2421fe292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15" Type="http://schemas.openxmlformats.org/officeDocument/2006/relationships/hyperlink" Target="cid:723deda52" TargetMode="External"/><Relationship Id="rId240" Type="http://schemas.openxmlformats.org/officeDocument/2006/relationships/image" Target="cid:25a2b89113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35" Type="http://schemas.openxmlformats.org/officeDocument/2006/relationships/hyperlink" Target="cid:bbb2de7c2" TargetMode="External"/><Relationship Id="rId56" Type="http://schemas.openxmlformats.org/officeDocument/2006/relationships/image" Target="cid:e76dc9a413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17" Type="http://schemas.openxmlformats.org/officeDocument/2006/relationships/hyperlink" Target="cid:5588ec4e2" TargetMode="External"/><Relationship Id="rId338" Type="http://schemas.openxmlformats.org/officeDocument/2006/relationships/image" Target="cid:9d975cd113" TargetMode="External"/><Relationship Id="rId359" Type="http://schemas.openxmlformats.org/officeDocument/2006/relationships/hyperlink" Target="cid:9d9111c2" TargetMode="External"/><Relationship Id="rId8" Type="http://schemas.openxmlformats.org/officeDocument/2006/relationships/image" Target="cid:7393133f13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42" Type="http://schemas.openxmlformats.org/officeDocument/2006/relationships/image" Target="cid:e129789e13" TargetMode="External"/><Relationship Id="rId163" Type="http://schemas.openxmlformats.org/officeDocument/2006/relationships/hyperlink" Target="cid:a6fd2d02" TargetMode="External"/><Relationship Id="rId184" Type="http://schemas.openxmlformats.org/officeDocument/2006/relationships/image" Target="cid:4d58e2a713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230" Type="http://schemas.openxmlformats.org/officeDocument/2006/relationships/image" Target="cid:196d9a913" TargetMode="External"/><Relationship Id="rId251" Type="http://schemas.openxmlformats.org/officeDocument/2006/relationships/hyperlink" Target="cid:53f9d4bf2" TargetMode="External"/><Relationship Id="rId25" Type="http://schemas.openxmlformats.org/officeDocument/2006/relationships/hyperlink" Target="cid:97aae1182" TargetMode="External"/><Relationship Id="rId46" Type="http://schemas.openxmlformats.org/officeDocument/2006/relationships/image" Target="cid:cb1fd4e013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28" Type="http://schemas.openxmlformats.org/officeDocument/2006/relationships/image" Target="cid:88fc8e9d13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32" Type="http://schemas.openxmlformats.org/officeDocument/2006/relationships/image" Target="cid:c246516c13" TargetMode="External"/><Relationship Id="rId153" Type="http://schemas.openxmlformats.org/officeDocument/2006/relationships/hyperlink" Target="cid:ed7946d52" TargetMode="External"/><Relationship Id="rId174" Type="http://schemas.openxmlformats.org/officeDocument/2006/relationships/image" Target="cid:2421fe4c13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381" Type="http://schemas.openxmlformats.org/officeDocument/2006/relationships/hyperlink" Target="cid:b9568b732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241" Type="http://schemas.openxmlformats.org/officeDocument/2006/relationships/hyperlink" Target="cid:2accc0ce2" TargetMode="External"/><Relationship Id="rId15" Type="http://schemas.openxmlformats.org/officeDocument/2006/relationships/hyperlink" Target="cid:7dde59952" TargetMode="External"/><Relationship Id="rId36" Type="http://schemas.openxmlformats.org/officeDocument/2006/relationships/image" Target="cid:bbb2dea413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283" Type="http://schemas.openxmlformats.org/officeDocument/2006/relationships/hyperlink" Target="cid:d51f220c2" TargetMode="External"/><Relationship Id="rId318" Type="http://schemas.openxmlformats.org/officeDocument/2006/relationships/image" Target="cid:5588ec7013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99" Type="http://schemas.openxmlformats.org/officeDocument/2006/relationships/hyperlink" Target="cid:6fdc68d82" TargetMode="External"/><Relationship Id="rId101" Type="http://schemas.openxmlformats.org/officeDocument/2006/relationships/hyperlink" Target="cid:750aa1bc2" TargetMode="External"/><Relationship Id="rId122" Type="http://schemas.openxmlformats.org/officeDocument/2006/relationships/image" Target="cid:a88b2fa613" TargetMode="External"/><Relationship Id="rId143" Type="http://schemas.openxmlformats.org/officeDocument/2006/relationships/hyperlink" Target="cid:e2636a2d2" TargetMode="External"/><Relationship Id="rId164" Type="http://schemas.openxmlformats.org/officeDocument/2006/relationships/image" Target="cid:a6fd2fd13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371" Type="http://schemas.openxmlformats.org/officeDocument/2006/relationships/hyperlink" Target="cid:4276af462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52" Type="http://schemas.openxmlformats.org/officeDocument/2006/relationships/image" Target="cid:53f9d4e613" TargetMode="External"/><Relationship Id="rId273" Type="http://schemas.openxmlformats.org/officeDocument/2006/relationships/hyperlink" Target="cid:bb0832652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329" Type="http://schemas.openxmlformats.org/officeDocument/2006/relationships/hyperlink" Target="cid:89df9e5f2" TargetMode="External"/><Relationship Id="rId47" Type="http://schemas.openxmlformats.org/officeDocument/2006/relationships/hyperlink" Target="cid:d0b588612" TargetMode="External"/><Relationship Id="rId68" Type="http://schemas.openxmlformats.org/officeDocument/2006/relationships/image" Target="cid:392276913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33" Type="http://schemas.openxmlformats.org/officeDocument/2006/relationships/hyperlink" Target="cid:c8af4ef42" TargetMode="External"/><Relationship Id="rId154" Type="http://schemas.openxmlformats.org/officeDocument/2006/relationships/image" Target="cid:ed79471e13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42" Type="http://schemas.openxmlformats.org/officeDocument/2006/relationships/image" Target="cid:2accc0ec13" TargetMode="External"/><Relationship Id="rId263" Type="http://schemas.openxmlformats.org/officeDocument/2006/relationships/hyperlink" Target="cid:7d2b2ff72" TargetMode="External"/><Relationship Id="rId284" Type="http://schemas.openxmlformats.org/officeDocument/2006/relationships/image" Target="cid:d51f223613" TargetMode="External"/><Relationship Id="rId319" Type="http://schemas.openxmlformats.org/officeDocument/2006/relationships/hyperlink" Target="cid:64f5efd42" TargetMode="External"/><Relationship Id="rId37" Type="http://schemas.openxmlformats.org/officeDocument/2006/relationships/hyperlink" Target="cid:bbb631c12" TargetMode="External"/><Relationship Id="rId58" Type="http://schemas.openxmlformats.org/officeDocument/2006/relationships/image" Target="cid:eca83a0c13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23" Type="http://schemas.openxmlformats.org/officeDocument/2006/relationships/hyperlink" Target="cid:b896ad462" TargetMode="External"/><Relationship Id="rId144" Type="http://schemas.openxmlformats.org/officeDocument/2006/relationships/image" Target="cid:e2636a6713" TargetMode="External"/><Relationship Id="rId330" Type="http://schemas.openxmlformats.org/officeDocument/2006/relationships/image" Target="cid:89dfa1d413" TargetMode="External"/><Relationship Id="rId90" Type="http://schemas.openxmlformats.org/officeDocument/2006/relationships/image" Target="cid:3c6fa8b013" TargetMode="External"/><Relationship Id="rId165" Type="http://schemas.openxmlformats.org/officeDocument/2006/relationships/hyperlink" Target="cid:a9baa6a2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72" Type="http://schemas.openxmlformats.org/officeDocument/2006/relationships/image" Target="cid:4276af6213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211" Type="http://schemas.openxmlformats.org/officeDocument/2006/relationships/hyperlink" Target="cid:c607a7f12" TargetMode="External"/><Relationship Id="rId232" Type="http://schemas.openxmlformats.org/officeDocument/2006/relationships/image" Target="cid:7e6338613" TargetMode="External"/><Relationship Id="rId253" Type="http://schemas.openxmlformats.org/officeDocument/2006/relationships/hyperlink" Target="cid:592330e12" TargetMode="External"/><Relationship Id="rId274" Type="http://schemas.openxmlformats.org/officeDocument/2006/relationships/image" Target="cid:bb08328813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27" Type="http://schemas.openxmlformats.org/officeDocument/2006/relationships/hyperlink" Target="cid:9cc12f202" TargetMode="External"/><Relationship Id="rId48" Type="http://schemas.openxmlformats.org/officeDocument/2006/relationships/image" Target="cid:d0b5888713" TargetMode="External"/><Relationship Id="rId69" Type="http://schemas.openxmlformats.org/officeDocument/2006/relationships/hyperlink" Target="cid:e0ef2af2" TargetMode="External"/><Relationship Id="rId113" Type="http://schemas.openxmlformats.org/officeDocument/2006/relationships/hyperlink" Target="cid:93d06cfe2" TargetMode="External"/><Relationship Id="rId134" Type="http://schemas.openxmlformats.org/officeDocument/2006/relationships/image" Target="cid:c8af4f1913" TargetMode="External"/><Relationship Id="rId320" Type="http://schemas.openxmlformats.org/officeDocument/2006/relationships/image" Target="cid:64f5effa13" TargetMode="External"/><Relationship Id="rId80" Type="http://schemas.openxmlformats.org/officeDocument/2006/relationships/image" Target="cid:27d58f7c13" TargetMode="External"/><Relationship Id="rId155" Type="http://schemas.openxmlformats.org/officeDocument/2006/relationships/hyperlink" Target="cid:f09b1ba62" TargetMode="External"/><Relationship Id="rId176" Type="http://schemas.openxmlformats.org/officeDocument/2006/relationships/image" Target="cid:2a30ebbf13" TargetMode="External"/><Relationship Id="rId197" Type="http://schemas.openxmlformats.org/officeDocument/2006/relationships/hyperlink" Target="cid:9a94d6742" TargetMode="External"/><Relationship Id="rId341" Type="http://schemas.openxmlformats.org/officeDocument/2006/relationships/hyperlink" Target="cid:b23869842" TargetMode="External"/><Relationship Id="rId362" Type="http://schemas.openxmlformats.org/officeDocument/2006/relationships/image" Target="cid:193e37f713" TargetMode="External"/><Relationship Id="rId383" Type="http://schemas.openxmlformats.org/officeDocument/2006/relationships/hyperlink" Target="cid:cd6ed5c92" TargetMode="External"/><Relationship Id="rId201" Type="http://schemas.openxmlformats.org/officeDocument/2006/relationships/hyperlink" Target="cid:a60cac882" TargetMode="External"/><Relationship Id="rId222" Type="http://schemas.openxmlformats.org/officeDocument/2006/relationships/image" Target="cid:e7d8c5be13" TargetMode="External"/><Relationship Id="rId243" Type="http://schemas.openxmlformats.org/officeDocument/2006/relationships/hyperlink" Target="cid:2fee70f82" TargetMode="External"/><Relationship Id="rId264" Type="http://schemas.openxmlformats.org/officeDocument/2006/relationships/image" Target="cid:7d2b301d13" TargetMode="External"/><Relationship Id="rId285" Type="http://schemas.openxmlformats.org/officeDocument/2006/relationships/hyperlink" Target="cid:d9df1e0c2" TargetMode="External"/><Relationship Id="rId17" Type="http://schemas.openxmlformats.org/officeDocument/2006/relationships/hyperlink" Target="cid:883802342" TargetMode="External"/><Relationship Id="rId38" Type="http://schemas.openxmlformats.org/officeDocument/2006/relationships/image" Target="cid:bbb631eb13" TargetMode="External"/><Relationship Id="rId59" Type="http://schemas.openxmlformats.org/officeDocument/2006/relationships/hyperlink" Target="cid:ef30262e2" TargetMode="External"/><Relationship Id="rId103" Type="http://schemas.openxmlformats.org/officeDocument/2006/relationships/hyperlink" Target="cid:7a31edb12" TargetMode="External"/><Relationship Id="rId124" Type="http://schemas.openxmlformats.org/officeDocument/2006/relationships/image" Target="cid:b896ad6d13" TargetMode="External"/><Relationship Id="rId310" Type="http://schemas.openxmlformats.org/officeDocument/2006/relationships/image" Target="cid:2c47223813" TargetMode="External"/><Relationship Id="rId70" Type="http://schemas.openxmlformats.org/officeDocument/2006/relationships/image" Target="cid:e0ef2d2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66" Type="http://schemas.openxmlformats.org/officeDocument/2006/relationships/image" Target="cid:a9baa8e13" TargetMode="External"/><Relationship Id="rId187" Type="http://schemas.openxmlformats.org/officeDocument/2006/relationships/hyperlink" Target="cid:579a7efa2" TargetMode="External"/><Relationship Id="rId331" Type="http://schemas.openxmlformats.org/officeDocument/2006/relationships/hyperlink" Target="cid:8e511c9c2" TargetMode="External"/><Relationship Id="rId352" Type="http://schemas.openxmlformats.org/officeDocument/2006/relationships/image" Target="cid:cd2d50ae13" TargetMode="External"/><Relationship Id="rId373" Type="http://schemas.openxmlformats.org/officeDocument/2006/relationships/hyperlink" Target="cid:488d1aa72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1" Type="http://schemas.openxmlformats.org/officeDocument/2006/relationships/image" Target="../media/image1.jpeg"/><Relationship Id="rId212" Type="http://schemas.openxmlformats.org/officeDocument/2006/relationships/image" Target="cid:c607a81c13" TargetMode="External"/><Relationship Id="rId233" Type="http://schemas.openxmlformats.org/officeDocument/2006/relationships/hyperlink" Target="cid:bf349ae2" TargetMode="External"/><Relationship Id="rId254" Type="http://schemas.openxmlformats.org/officeDocument/2006/relationships/image" Target="cid:5923310913" TargetMode="External"/><Relationship Id="rId28" Type="http://schemas.openxmlformats.org/officeDocument/2006/relationships/image" Target="cid:9cc12f6e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75" Type="http://schemas.openxmlformats.org/officeDocument/2006/relationships/hyperlink" Target="cid:bb0a5c3f2" TargetMode="External"/><Relationship Id="rId296" Type="http://schemas.openxmlformats.org/officeDocument/2006/relationships/image" Target="cid:ea6dd08913" TargetMode="External"/><Relationship Id="rId300" Type="http://schemas.openxmlformats.org/officeDocument/2006/relationships/image" Target="cid:fe112e9913" TargetMode="External"/><Relationship Id="rId60" Type="http://schemas.openxmlformats.org/officeDocument/2006/relationships/image" Target="cid:ef302654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56" Type="http://schemas.openxmlformats.org/officeDocument/2006/relationships/image" Target="cid:f09b1bd013" TargetMode="External"/><Relationship Id="rId177" Type="http://schemas.openxmlformats.org/officeDocument/2006/relationships/hyperlink" Target="cid:2e6f58082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42" Type="http://schemas.openxmlformats.org/officeDocument/2006/relationships/image" Target="cid:b23869a713" TargetMode="External"/><Relationship Id="rId363" Type="http://schemas.openxmlformats.org/officeDocument/2006/relationships/hyperlink" Target="cid:1e6ccfd42" TargetMode="External"/><Relationship Id="rId384" Type="http://schemas.openxmlformats.org/officeDocument/2006/relationships/image" Target="cid:cd6ed5f013" TargetMode="External"/><Relationship Id="rId202" Type="http://schemas.openxmlformats.org/officeDocument/2006/relationships/image" Target="cid:a60cacae13" TargetMode="External"/><Relationship Id="rId223" Type="http://schemas.openxmlformats.org/officeDocument/2006/relationships/hyperlink" Target="cid:ed01ac172" TargetMode="External"/><Relationship Id="rId244" Type="http://schemas.openxmlformats.org/officeDocument/2006/relationships/image" Target="cid:2fee711c13" TargetMode="External"/><Relationship Id="rId18" Type="http://schemas.openxmlformats.org/officeDocument/2006/relationships/image" Target="cid:8838026613" TargetMode="External"/><Relationship Id="rId39" Type="http://schemas.openxmlformats.org/officeDocument/2006/relationships/hyperlink" Target="cid:bbbaca6d2" TargetMode="External"/><Relationship Id="rId265" Type="http://schemas.openxmlformats.org/officeDocument/2006/relationships/hyperlink" Target="cid:8c9b56672" TargetMode="External"/><Relationship Id="rId286" Type="http://schemas.openxmlformats.org/officeDocument/2006/relationships/image" Target="cid:d9df1e3413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25" Type="http://schemas.openxmlformats.org/officeDocument/2006/relationships/hyperlink" Target="cid:b8993a7d2" TargetMode="External"/><Relationship Id="rId146" Type="http://schemas.openxmlformats.org/officeDocument/2006/relationships/image" Target="cid:e293c51913" TargetMode="External"/><Relationship Id="rId167" Type="http://schemas.openxmlformats.org/officeDocument/2006/relationships/hyperlink" Target="cid:fa4c65f2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32" Type="http://schemas.openxmlformats.org/officeDocument/2006/relationships/image" Target="cid:8e511cc513" TargetMode="External"/><Relationship Id="rId353" Type="http://schemas.openxmlformats.org/officeDocument/2006/relationships/hyperlink" Target="cid:d12328e62" TargetMode="External"/><Relationship Id="rId374" Type="http://schemas.openxmlformats.org/officeDocument/2006/relationships/image" Target="cid:488d1ad013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234" Type="http://schemas.openxmlformats.org/officeDocument/2006/relationships/image" Target="cid:bf349d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55" Type="http://schemas.openxmlformats.org/officeDocument/2006/relationships/hyperlink" Target="cid:688eac6f2" TargetMode="External"/><Relationship Id="rId276" Type="http://schemas.openxmlformats.org/officeDocument/2006/relationships/image" Target="cid:bb0a5c6213" TargetMode="External"/><Relationship Id="rId297" Type="http://schemas.openxmlformats.org/officeDocument/2006/relationships/hyperlink" Target="cid:f8f29c962" TargetMode="External"/><Relationship Id="rId40" Type="http://schemas.openxmlformats.org/officeDocument/2006/relationships/image" Target="cid:bbbaca8f13" TargetMode="External"/><Relationship Id="rId115" Type="http://schemas.openxmlformats.org/officeDocument/2006/relationships/hyperlink" Target="cid:9917342c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22" Type="http://schemas.openxmlformats.org/officeDocument/2006/relationships/image" Target="cid:7569af6313" TargetMode="External"/><Relationship Id="rId343" Type="http://schemas.openxmlformats.org/officeDocument/2006/relationships/hyperlink" Target="cid:b85e622f2" TargetMode="External"/><Relationship Id="rId364" Type="http://schemas.openxmlformats.org/officeDocument/2006/relationships/image" Target="cid:1e6ccffa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303" Type="http://schemas.openxmlformats.org/officeDocument/2006/relationships/hyperlink" Target="cid:8584637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9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J27" sqref="J27"/>
    </sheetView>
  </sheetViews>
  <sheetFormatPr defaultRowHeight="11.25"/>
  <cols>
    <col min="1" max="1" width="7.75" style="1" customWidth="1"/>
    <col min="2" max="2" width="3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2">
      <c r="A1" s="5"/>
      <c r="B1" s="6"/>
      <c r="C1" s="7"/>
      <c r="D1" s="8"/>
      <c r="E1" s="9" t="s">
        <v>0</v>
      </c>
      <c r="F1" s="23" t="s">
        <v>1</v>
      </c>
      <c r="G1" s="10" t="s">
        <v>44</v>
      </c>
      <c r="H1" s="23" t="s">
        <v>2</v>
      </c>
      <c r="I1" s="17" t="s">
        <v>42</v>
      </c>
      <c r="J1" s="18" t="s">
        <v>43</v>
      </c>
      <c r="K1" s="19" t="s">
        <v>45</v>
      </c>
      <c r="L1" s="19" t="s">
        <v>46</v>
      </c>
    </row>
    <row r="2" spans="1:12">
      <c r="A2" s="11" t="s">
        <v>3</v>
      </c>
      <c r="B2" s="12"/>
      <c r="C2" s="36" t="s">
        <v>4</v>
      </c>
      <c r="D2" s="36"/>
      <c r="E2" s="13"/>
      <c r="F2" s="24"/>
      <c r="G2" s="14"/>
      <c r="H2" s="24"/>
      <c r="I2" s="20"/>
      <c r="J2" s="21"/>
      <c r="K2" s="22"/>
      <c r="L2" s="22"/>
    </row>
    <row r="3" spans="1:12">
      <c r="A3" s="37" t="s">
        <v>5</v>
      </c>
      <c r="B3" s="37"/>
      <c r="C3" s="37"/>
      <c r="D3" s="37"/>
      <c r="E3" s="15">
        <f>RA!D7</f>
        <v>19722368.542199999</v>
      </c>
      <c r="F3" s="25">
        <f>RA!I7</f>
        <v>1297506.1248000001</v>
      </c>
      <c r="G3" s="16">
        <f>E3-F3</f>
        <v>18424862.417399999</v>
      </c>
      <c r="H3" s="27">
        <f>RA!J7</f>
        <v>6.5788554859611397</v>
      </c>
      <c r="I3" s="20">
        <f>SUM(I4:I39)</f>
        <v>19722372.445612893</v>
      </c>
      <c r="J3" s="21">
        <f>SUM(J4:J39)</f>
        <v>18424862.797941051</v>
      </c>
      <c r="K3" s="22">
        <f>E3-I3</f>
        <v>-3.9034128934144974</v>
      </c>
      <c r="L3" s="22">
        <f>G3-J3</f>
        <v>-0.38054105266928673</v>
      </c>
    </row>
    <row r="4" spans="1:12">
      <c r="A4" s="38">
        <f>RA!A8</f>
        <v>41747</v>
      </c>
      <c r="B4" s="12">
        <v>12</v>
      </c>
      <c r="C4" s="35" t="s">
        <v>6</v>
      </c>
      <c r="D4" s="35"/>
      <c r="E4" s="15">
        <f>VLOOKUP(C4,RA!B8:D39,3,0)</f>
        <v>553172.71</v>
      </c>
      <c r="F4" s="25">
        <f>VLOOKUP(C4,RA!B8:I43,8,0)</f>
        <v>110504.1623</v>
      </c>
      <c r="G4" s="16">
        <f t="shared" ref="G4:G39" si="0">E4-F4</f>
        <v>442668.5477</v>
      </c>
      <c r="H4" s="27">
        <f>RA!J8</f>
        <v>19.976430561804101</v>
      </c>
      <c r="I4" s="20">
        <f>VLOOKUP(B4,RMS!B:D,3,FALSE)</f>
        <v>553173.14704957302</v>
      </c>
      <c r="J4" s="21">
        <f>VLOOKUP(B4,RMS!B:E,4,FALSE)</f>
        <v>442668.55114187999</v>
      </c>
      <c r="K4" s="22">
        <f t="shared" ref="K4:K39" si="1">E4-I4</f>
        <v>-0.43704957305453718</v>
      </c>
      <c r="L4" s="22">
        <f t="shared" ref="L4:L39" si="2">G4-J4</f>
        <v>-3.4418799914419651E-3</v>
      </c>
    </row>
    <row r="5" spans="1:12">
      <c r="A5" s="38"/>
      <c r="B5" s="12">
        <v>13</v>
      </c>
      <c r="C5" s="35" t="s">
        <v>7</v>
      </c>
      <c r="D5" s="35"/>
      <c r="E5" s="15">
        <f>VLOOKUP(C5,RA!B8:D40,3,0)</f>
        <v>80101.037899999996</v>
      </c>
      <c r="F5" s="25">
        <f>VLOOKUP(C5,RA!B9:I44,8,0)</f>
        <v>18348.239000000001</v>
      </c>
      <c r="G5" s="16">
        <f t="shared" si="0"/>
        <v>61752.798899999994</v>
      </c>
      <c r="H5" s="27">
        <f>RA!J9</f>
        <v>22.9063686077406</v>
      </c>
      <c r="I5" s="20">
        <f>VLOOKUP(B5,RMS!B:D,3,FALSE)</f>
        <v>80101.056699644498</v>
      </c>
      <c r="J5" s="21">
        <f>VLOOKUP(B5,RMS!B:E,4,FALSE)</f>
        <v>61752.799614265197</v>
      </c>
      <c r="K5" s="22">
        <f t="shared" si="1"/>
        <v>-1.8799644501996227E-2</v>
      </c>
      <c r="L5" s="22">
        <f t="shared" si="2"/>
        <v>-7.142652029870078E-4</v>
      </c>
    </row>
    <row r="6" spans="1:12">
      <c r="A6" s="38"/>
      <c r="B6" s="12">
        <v>14</v>
      </c>
      <c r="C6" s="35" t="s">
        <v>8</v>
      </c>
      <c r="D6" s="35"/>
      <c r="E6" s="15">
        <f>VLOOKUP(C6,RA!B10:D41,3,0)</f>
        <v>132938.1409</v>
      </c>
      <c r="F6" s="25">
        <f>VLOOKUP(C6,RA!B10:I45,8,0)</f>
        <v>34257.343699999998</v>
      </c>
      <c r="G6" s="16">
        <f t="shared" si="0"/>
        <v>98680.797200000001</v>
      </c>
      <c r="H6" s="27">
        <f>RA!J10</f>
        <v>25.769386774988401</v>
      </c>
      <c r="I6" s="20">
        <f>VLOOKUP(B6,RMS!B:D,3,FALSE)</f>
        <v>132940.23029914501</v>
      </c>
      <c r="J6" s="21">
        <f>VLOOKUP(B6,RMS!B:E,4,FALSE)</f>
        <v>98680.7969128205</v>
      </c>
      <c r="K6" s="22">
        <f t="shared" si="1"/>
        <v>-2.0893991450138856</v>
      </c>
      <c r="L6" s="22">
        <f t="shared" si="2"/>
        <v>2.8717950044665486E-4</v>
      </c>
    </row>
    <row r="7" spans="1:12">
      <c r="A7" s="38"/>
      <c r="B7" s="12">
        <v>15</v>
      </c>
      <c r="C7" s="35" t="s">
        <v>9</v>
      </c>
      <c r="D7" s="35"/>
      <c r="E7" s="15">
        <f>VLOOKUP(C7,RA!B10:D42,3,0)</f>
        <v>73093.4614</v>
      </c>
      <c r="F7" s="25">
        <f>VLOOKUP(C7,RA!B11:I46,8,0)</f>
        <v>11798.4033</v>
      </c>
      <c r="G7" s="16">
        <f t="shared" si="0"/>
        <v>61295.058100000002</v>
      </c>
      <c r="H7" s="27">
        <f>RA!J11</f>
        <v>16.141530410543702</v>
      </c>
      <c r="I7" s="20">
        <f>VLOOKUP(B7,RMS!B:D,3,FALSE)</f>
        <v>73093.477741880299</v>
      </c>
      <c r="J7" s="21">
        <f>VLOOKUP(B7,RMS!B:E,4,FALSE)</f>
        <v>61295.057992307702</v>
      </c>
      <c r="K7" s="22">
        <f t="shared" si="1"/>
        <v>-1.6341880298568867E-2</v>
      </c>
      <c r="L7" s="22">
        <f t="shared" si="2"/>
        <v>1.0769229993456975E-4</v>
      </c>
    </row>
    <row r="8" spans="1:12">
      <c r="A8" s="38"/>
      <c r="B8" s="12">
        <v>16</v>
      </c>
      <c r="C8" s="35" t="s">
        <v>10</v>
      </c>
      <c r="D8" s="35"/>
      <c r="E8" s="15">
        <f>VLOOKUP(C8,RA!B12:D43,3,0)</f>
        <v>316899.4878</v>
      </c>
      <c r="F8" s="25">
        <f>VLOOKUP(C8,RA!B12:I47,8,0)</f>
        <v>36864.933900000004</v>
      </c>
      <c r="G8" s="16">
        <f t="shared" si="0"/>
        <v>280034.5539</v>
      </c>
      <c r="H8" s="27">
        <f>RA!J12</f>
        <v>11.6330052017206</v>
      </c>
      <c r="I8" s="20">
        <f>VLOOKUP(B8,RMS!B:D,3,FALSE)</f>
        <v>316899.45190598298</v>
      </c>
      <c r="J8" s="21">
        <f>VLOOKUP(B8,RMS!B:E,4,FALSE)</f>
        <v>280034.55199743598</v>
      </c>
      <c r="K8" s="22">
        <f t="shared" si="1"/>
        <v>3.5894017026294023E-2</v>
      </c>
      <c r="L8" s="22">
        <f t="shared" si="2"/>
        <v>1.9025640212930739E-3</v>
      </c>
    </row>
    <row r="9" spans="1:12">
      <c r="A9" s="38"/>
      <c r="B9" s="12">
        <v>17</v>
      </c>
      <c r="C9" s="35" t="s">
        <v>11</v>
      </c>
      <c r="D9" s="35"/>
      <c r="E9" s="15">
        <f>VLOOKUP(C9,RA!B12:D44,3,0)</f>
        <v>326045.72480000003</v>
      </c>
      <c r="F9" s="25">
        <f>VLOOKUP(C9,RA!B13:I48,8,0)</f>
        <v>50700.285300000003</v>
      </c>
      <c r="G9" s="16">
        <f t="shared" si="0"/>
        <v>275345.43950000004</v>
      </c>
      <c r="H9" s="27">
        <f>RA!J13</f>
        <v>15.550053702161</v>
      </c>
      <c r="I9" s="20">
        <f>VLOOKUP(B9,RMS!B:D,3,FALSE)</f>
        <v>326045.90203760698</v>
      </c>
      <c r="J9" s="21">
        <f>VLOOKUP(B9,RMS!B:E,4,FALSE)</f>
        <v>275345.43870085501</v>
      </c>
      <c r="K9" s="22">
        <f t="shared" si="1"/>
        <v>-0.17723760695662349</v>
      </c>
      <c r="L9" s="22">
        <f t="shared" si="2"/>
        <v>7.9914502566680312E-4</v>
      </c>
    </row>
    <row r="10" spans="1:12">
      <c r="A10" s="38"/>
      <c r="B10" s="12">
        <v>18</v>
      </c>
      <c r="C10" s="35" t="s">
        <v>12</v>
      </c>
      <c r="D10" s="35"/>
      <c r="E10" s="15">
        <f>VLOOKUP(C10,RA!B14:D45,3,0)</f>
        <v>145448.47810000001</v>
      </c>
      <c r="F10" s="25">
        <f>VLOOKUP(C10,RA!B14:I49,8,0)</f>
        <v>27504.076400000002</v>
      </c>
      <c r="G10" s="16">
        <f t="shared" si="0"/>
        <v>117944.4017</v>
      </c>
      <c r="H10" s="27">
        <f>RA!J14</f>
        <v>18.909841312392501</v>
      </c>
      <c r="I10" s="20">
        <f>VLOOKUP(B10,RMS!B:D,3,FALSE)</f>
        <v>145448.47883760699</v>
      </c>
      <c r="J10" s="21">
        <f>VLOOKUP(B10,RMS!B:E,4,FALSE)</f>
        <v>117944.40261453</v>
      </c>
      <c r="K10" s="22">
        <f t="shared" si="1"/>
        <v>-7.3760698433034122E-4</v>
      </c>
      <c r="L10" s="22">
        <f t="shared" si="2"/>
        <v>-9.1452999913599342E-4</v>
      </c>
    </row>
    <row r="11" spans="1:12">
      <c r="A11" s="38"/>
      <c r="B11" s="12">
        <v>19</v>
      </c>
      <c r="C11" s="35" t="s">
        <v>13</v>
      </c>
      <c r="D11" s="35"/>
      <c r="E11" s="15">
        <f>VLOOKUP(C11,RA!B14:D46,3,0)</f>
        <v>167546.9713</v>
      </c>
      <c r="F11" s="25">
        <f>VLOOKUP(C11,RA!B15:I50,8,0)</f>
        <v>30594.8259</v>
      </c>
      <c r="G11" s="16">
        <f t="shared" si="0"/>
        <v>136952.14540000001</v>
      </c>
      <c r="H11" s="27">
        <f>RA!J15</f>
        <v>18.260447003377099</v>
      </c>
      <c r="I11" s="20">
        <f>VLOOKUP(B11,RMS!B:D,3,FALSE)</f>
        <v>167547.132113675</v>
      </c>
      <c r="J11" s="21">
        <f>VLOOKUP(B11,RMS!B:E,4,FALSE)</f>
        <v>136952.14748205099</v>
      </c>
      <c r="K11" s="22">
        <f t="shared" si="1"/>
        <v>-0.16081367500009947</v>
      </c>
      <c r="L11" s="22">
        <f t="shared" si="2"/>
        <v>-2.0820509816985577E-3</v>
      </c>
    </row>
    <row r="12" spans="1:12">
      <c r="A12" s="38"/>
      <c r="B12" s="12">
        <v>21</v>
      </c>
      <c r="C12" s="35" t="s">
        <v>14</v>
      </c>
      <c r="D12" s="35"/>
      <c r="E12" s="15">
        <f>VLOOKUP(C12,RA!B16:D47,3,0)</f>
        <v>939419.32019999996</v>
      </c>
      <c r="F12" s="25">
        <f>VLOOKUP(C12,RA!B16:I51,8,0)</f>
        <v>26380.465899999999</v>
      </c>
      <c r="G12" s="16">
        <f t="shared" si="0"/>
        <v>913038.85430000001</v>
      </c>
      <c r="H12" s="27">
        <f>RA!J16</f>
        <v>2.8081672723511399</v>
      </c>
      <c r="I12" s="20">
        <f>VLOOKUP(B12,RMS!B:D,3,FALSE)</f>
        <v>939419.05649999995</v>
      </c>
      <c r="J12" s="21">
        <f>VLOOKUP(B12,RMS!B:E,4,FALSE)</f>
        <v>913038.85430000001</v>
      </c>
      <c r="K12" s="22">
        <f t="shared" si="1"/>
        <v>0.26370000001043081</v>
      </c>
      <c r="L12" s="22">
        <f t="shared" si="2"/>
        <v>0</v>
      </c>
    </row>
    <row r="13" spans="1:12">
      <c r="A13" s="38"/>
      <c r="B13" s="12">
        <v>22</v>
      </c>
      <c r="C13" s="35" t="s">
        <v>15</v>
      </c>
      <c r="D13" s="35"/>
      <c r="E13" s="15">
        <f>VLOOKUP(C13,RA!B16:D48,3,0)</f>
        <v>2139822.0013000001</v>
      </c>
      <c r="F13" s="25">
        <f>VLOOKUP(C13,RA!B17:I52,8,0)</f>
        <v>-8187.1162999999997</v>
      </c>
      <c r="G13" s="16">
        <f t="shared" si="0"/>
        <v>2148009.1176</v>
      </c>
      <c r="H13" s="27">
        <f>RA!J17</f>
        <v>-0.38260735215481001</v>
      </c>
      <c r="I13" s="20">
        <f>VLOOKUP(B13,RMS!B:D,3,FALSE)</f>
        <v>2139822.0469649602</v>
      </c>
      <c r="J13" s="21">
        <f>VLOOKUP(B13,RMS!B:E,4,FALSE)</f>
        <v>2148009.11787778</v>
      </c>
      <c r="K13" s="22">
        <f t="shared" si="1"/>
        <v>-4.566496005281806E-2</v>
      </c>
      <c r="L13" s="22">
        <f t="shared" si="2"/>
        <v>-2.7777999639511108E-4</v>
      </c>
    </row>
    <row r="14" spans="1:12">
      <c r="A14" s="38"/>
      <c r="B14" s="12">
        <v>23</v>
      </c>
      <c r="C14" s="35" t="s">
        <v>16</v>
      </c>
      <c r="D14" s="35"/>
      <c r="E14" s="15">
        <f>VLOOKUP(C14,RA!B18:D49,3,0)</f>
        <v>1837885.1418000001</v>
      </c>
      <c r="F14" s="25">
        <f>VLOOKUP(C14,RA!B18:I53,8,0)</f>
        <v>66411.527900000001</v>
      </c>
      <c r="G14" s="16">
        <f t="shared" si="0"/>
        <v>1771473.6139</v>
      </c>
      <c r="H14" s="27">
        <f>RA!J18</f>
        <v>3.6134754228959798</v>
      </c>
      <c r="I14" s="20">
        <f>VLOOKUP(B14,RMS!B:D,3,FALSE)</f>
        <v>1837885.5252495699</v>
      </c>
      <c r="J14" s="21">
        <f>VLOOKUP(B14,RMS!B:E,4,FALSE)</f>
        <v>1771473.6024068401</v>
      </c>
      <c r="K14" s="22">
        <f t="shared" si="1"/>
        <v>-0.38344956981018186</v>
      </c>
      <c r="L14" s="22">
        <f t="shared" si="2"/>
        <v>1.1493159923702478E-2</v>
      </c>
    </row>
    <row r="15" spans="1:12">
      <c r="A15" s="38"/>
      <c r="B15" s="12">
        <v>24</v>
      </c>
      <c r="C15" s="35" t="s">
        <v>17</v>
      </c>
      <c r="D15" s="35"/>
      <c r="E15" s="15">
        <f>VLOOKUP(C15,RA!B18:D50,3,0)</f>
        <v>616662.17799999996</v>
      </c>
      <c r="F15" s="25">
        <f>VLOOKUP(C15,RA!B19:I54,8,0)</f>
        <v>44923.202599999997</v>
      </c>
      <c r="G15" s="16">
        <f t="shared" si="0"/>
        <v>571738.9754</v>
      </c>
      <c r="H15" s="27">
        <f>RA!J19</f>
        <v>7.2848966910372104</v>
      </c>
      <c r="I15" s="20">
        <f>VLOOKUP(B15,RMS!B:D,3,FALSE)</f>
        <v>616662.17930854706</v>
      </c>
      <c r="J15" s="21">
        <f>VLOOKUP(B15,RMS!B:E,4,FALSE)</f>
        <v>571738.975695726</v>
      </c>
      <c r="K15" s="22">
        <f t="shared" si="1"/>
        <v>-1.3085471000522375E-3</v>
      </c>
      <c r="L15" s="22">
        <f t="shared" si="2"/>
        <v>-2.9572600033134222E-4</v>
      </c>
    </row>
    <row r="16" spans="1:12">
      <c r="A16" s="38"/>
      <c r="B16" s="12">
        <v>25</v>
      </c>
      <c r="C16" s="35" t="s">
        <v>18</v>
      </c>
      <c r="D16" s="35"/>
      <c r="E16" s="15">
        <f>VLOOKUP(C16,RA!B20:D51,3,0)</f>
        <v>1284430.8817</v>
      </c>
      <c r="F16" s="25">
        <f>VLOOKUP(C16,RA!B20:I55,8,0)</f>
        <v>-6920.1282000000001</v>
      </c>
      <c r="G16" s="16">
        <f t="shared" si="0"/>
        <v>1291351.0098999999</v>
      </c>
      <c r="H16" s="27">
        <f>RA!J20</f>
        <v>-0.53876999522472602</v>
      </c>
      <c r="I16" s="20">
        <f>VLOOKUP(B16,RMS!B:D,3,FALSE)</f>
        <v>1284431.0156</v>
      </c>
      <c r="J16" s="21">
        <f>VLOOKUP(B16,RMS!B:E,4,FALSE)</f>
        <v>1291351.0098999999</v>
      </c>
      <c r="K16" s="22">
        <f t="shared" si="1"/>
        <v>-0.13390000001527369</v>
      </c>
      <c r="L16" s="22">
        <f t="shared" si="2"/>
        <v>0</v>
      </c>
    </row>
    <row r="17" spans="1:12">
      <c r="A17" s="38"/>
      <c r="B17" s="12">
        <v>26</v>
      </c>
      <c r="C17" s="35" t="s">
        <v>19</v>
      </c>
      <c r="D17" s="35"/>
      <c r="E17" s="15">
        <f>VLOOKUP(C17,RA!B20:D52,3,0)</f>
        <v>659623.69700000004</v>
      </c>
      <c r="F17" s="25">
        <f>VLOOKUP(C17,RA!B21:I56,8,0)</f>
        <v>74857.767600000006</v>
      </c>
      <c r="G17" s="16">
        <f t="shared" si="0"/>
        <v>584765.92940000002</v>
      </c>
      <c r="H17" s="27">
        <f>RA!J21</f>
        <v>11.348556448238099</v>
      </c>
      <c r="I17" s="20">
        <f>VLOOKUP(B17,RMS!B:D,3,FALSE)</f>
        <v>659623.71128944098</v>
      </c>
      <c r="J17" s="21">
        <f>VLOOKUP(B17,RMS!B:E,4,FALSE)</f>
        <v>584765.92929208104</v>
      </c>
      <c r="K17" s="22">
        <f t="shared" si="1"/>
        <v>-1.4289440936408937E-2</v>
      </c>
      <c r="L17" s="22">
        <f t="shared" si="2"/>
        <v>1.0791898239403963E-4</v>
      </c>
    </row>
    <row r="18" spans="1:12">
      <c r="A18" s="38"/>
      <c r="B18" s="12">
        <v>27</v>
      </c>
      <c r="C18" s="35" t="s">
        <v>20</v>
      </c>
      <c r="D18" s="35"/>
      <c r="E18" s="15">
        <f>VLOOKUP(C18,RA!B22:D53,3,0)</f>
        <v>1253913.0896999999</v>
      </c>
      <c r="F18" s="25">
        <f>VLOOKUP(C18,RA!B22:I57,8,0)</f>
        <v>117812.8233</v>
      </c>
      <c r="G18" s="16">
        <f t="shared" si="0"/>
        <v>1136100.2663999998</v>
      </c>
      <c r="H18" s="27">
        <f>RA!J22</f>
        <v>9.3956131623274501</v>
      </c>
      <c r="I18" s="20">
        <f>VLOOKUP(B18,RMS!B:D,3,FALSE)</f>
        <v>1253913.0204666699</v>
      </c>
      <c r="J18" s="21">
        <f>VLOOKUP(B18,RMS!B:E,4,FALSE)</f>
        <v>1136100.2663</v>
      </c>
      <c r="K18" s="22">
        <f t="shared" si="1"/>
        <v>6.9233329966664314E-2</v>
      </c>
      <c r="L18" s="22">
        <f t="shared" si="2"/>
        <v>9.999983012676239E-5</v>
      </c>
    </row>
    <row r="19" spans="1:12">
      <c r="A19" s="38"/>
      <c r="B19" s="12">
        <v>29</v>
      </c>
      <c r="C19" s="35" t="s">
        <v>21</v>
      </c>
      <c r="D19" s="35"/>
      <c r="E19" s="15">
        <f>VLOOKUP(C19,RA!B22:D54,3,0)</f>
        <v>3086954.5828</v>
      </c>
      <c r="F19" s="25">
        <f>VLOOKUP(C19,RA!B23:I58,8,0)</f>
        <v>66621.802200000006</v>
      </c>
      <c r="G19" s="16">
        <f t="shared" si="0"/>
        <v>3020332.7806000002</v>
      </c>
      <c r="H19" s="27">
        <f>RA!J23</f>
        <v>2.1581724127463899</v>
      </c>
      <c r="I19" s="20">
        <f>VLOOKUP(B19,RMS!B:D,3,FALSE)</f>
        <v>3086955.4189111101</v>
      </c>
      <c r="J19" s="21">
        <f>VLOOKUP(B19,RMS!B:E,4,FALSE)</f>
        <v>3020332.8150734999</v>
      </c>
      <c r="K19" s="22">
        <f t="shared" si="1"/>
        <v>-0.83611111016944051</v>
      </c>
      <c r="L19" s="22">
        <f t="shared" si="2"/>
        <v>-3.4473499748855829E-2</v>
      </c>
    </row>
    <row r="20" spans="1:12">
      <c r="A20" s="38"/>
      <c r="B20" s="12">
        <v>31</v>
      </c>
      <c r="C20" s="35" t="s">
        <v>22</v>
      </c>
      <c r="D20" s="35"/>
      <c r="E20" s="15">
        <f>VLOOKUP(C20,RA!B24:D55,3,0)</f>
        <v>230466.69560000001</v>
      </c>
      <c r="F20" s="25">
        <f>VLOOKUP(C20,RA!B24:I59,8,0)</f>
        <v>28549.053800000002</v>
      </c>
      <c r="G20" s="16">
        <f t="shared" si="0"/>
        <v>201917.64180000001</v>
      </c>
      <c r="H20" s="27">
        <f>RA!J24</f>
        <v>12.3874964778208</v>
      </c>
      <c r="I20" s="20">
        <f>VLOOKUP(B20,RMS!B:D,3,FALSE)</f>
        <v>230466.67990914499</v>
      </c>
      <c r="J20" s="21">
        <f>VLOOKUP(B20,RMS!B:E,4,FALSE)</f>
        <v>201917.64045170799</v>
      </c>
      <c r="K20" s="22">
        <f t="shared" si="1"/>
        <v>1.5690855012508109E-2</v>
      </c>
      <c r="L20" s="22">
        <f t="shared" si="2"/>
        <v>1.3482920185197145E-3</v>
      </c>
    </row>
    <row r="21" spans="1:12">
      <c r="A21" s="38"/>
      <c r="B21" s="12">
        <v>32</v>
      </c>
      <c r="C21" s="35" t="s">
        <v>23</v>
      </c>
      <c r="D21" s="35"/>
      <c r="E21" s="15">
        <f>VLOOKUP(C21,RA!B24:D56,3,0)</f>
        <v>240353.63389999999</v>
      </c>
      <c r="F21" s="25">
        <f>VLOOKUP(C21,RA!B25:I60,8,0)</f>
        <v>11988.34</v>
      </c>
      <c r="G21" s="16">
        <f t="shared" si="0"/>
        <v>228365.29389999999</v>
      </c>
      <c r="H21" s="27">
        <f>RA!J25</f>
        <v>4.9877922815129097</v>
      </c>
      <c r="I21" s="20">
        <f>VLOOKUP(B21,RMS!B:D,3,FALSE)</f>
        <v>240353.62645037399</v>
      </c>
      <c r="J21" s="21">
        <f>VLOOKUP(B21,RMS!B:E,4,FALSE)</f>
        <v>228365.29087059101</v>
      </c>
      <c r="K21" s="22">
        <f t="shared" si="1"/>
        <v>7.4496259912848473E-3</v>
      </c>
      <c r="L21" s="22">
        <f t="shared" si="2"/>
        <v>3.0294089810922742E-3</v>
      </c>
    </row>
    <row r="22" spans="1:12">
      <c r="A22" s="38"/>
      <c r="B22" s="12">
        <v>33</v>
      </c>
      <c r="C22" s="35" t="s">
        <v>24</v>
      </c>
      <c r="D22" s="35"/>
      <c r="E22" s="15">
        <f>VLOOKUP(C22,RA!B26:D57,3,0)</f>
        <v>583860.90370000002</v>
      </c>
      <c r="F22" s="25">
        <f>VLOOKUP(C22,RA!B26:I61,8,0)</f>
        <v>105995.76</v>
      </c>
      <c r="G22" s="16">
        <f t="shared" si="0"/>
        <v>477865.14370000002</v>
      </c>
      <c r="H22" s="27">
        <f>RA!J26</f>
        <v>18.154282865711899</v>
      </c>
      <c r="I22" s="20">
        <f>VLOOKUP(B22,RMS!B:D,3,FALSE)</f>
        <v>583860.92005195504</v>
      </c>
      <c r="J22" s="21">
        <f>VLOOKUP(B22,RMS!B:E,4,FALSE)</f>
        <v>477865.14767670899</v>
      </c>
      <c r="K22" s="22">
        <f t="shared" si="1"/>
        <v>-1.6351955011487007E-2</v>
      </c>
      <c r="L22" s="22">
        <f t="shared" si="2"/>
        <v>-3.9767089765518904E-3</v>
      </c>
    </row>
    <row r="23" spans="1:12">
      <c r="A23" s="38"/>
      <c r="B23" s="12">
        <v>34</v>
      </c>
      <c r="C23" s="35" t="s">
        <v>25</v>
      </c>
      <c r="D23" s="35"/>
      <c r="E23" s="15">
        <f>VLOOKUP(C23,RA!B26:D58,3,0)</f>
        <v>224672.1275</v>
      </c>
      <c r="F23" s="25">
        <f>VLOOKUP(C23,RA!B27:I62,8,0)</f>
        <v>69439.030100000004</v>
      </c>
      <c r="G23" s="16">
        <f t="shared" si="0"/>
        <v>155233.0974</v>
      </c>
      <c r="H23" s="27">
        <f>RA!J27</f>
        <v>30.906828930081701</v>
      </c>
      <c r="I23" s="20">
        <f>VLOOKUP(B23,RMS!B:D,3,FALSE)</f>
        <v>224672.12453012599</v>
      </c>
      <c r="J23" s="21">
        <f>VLOOKUP(B23,RMS!B:E,4,FALSE)</f>
        <v>155233.102552817</v>
      </c>
      <c r="K23" s="22">
        <f t="shared" si="1"/>
        <v>2.969874010886997E-3</v>
      </c>
      <c r="L23" s="22">
        <f t="shared" si="2"/>
        <v>-5.1528170006349683E-3</v>
      </c>
    </row>
    <row r="24" spans="1:12">
      <c r="A24" s="38"/>
      <c r="B24" s="12">
        <v>35</v>
      </c>
      <c r="C24" s="35" t="s">
        <v>26</v>
      </c>
      <c r="D24" s="35"/>
      <c r="E24" s="15">
        <f>VLOOKUP(C24,RA!B28:D59,3,0)</f>
        <v>863499.12410000002</v>
      </c>
      <c r="F24" s="25">
        <f>VLOOKUP(C24,RA!B28:I63,8,0)</f>
        <v>30314.708299999998</v>
      </c>
      <c r="G24" s="16">
        <f t="shared" si="0"/>
        <v>833184.41580000008</v>
      </c>
      <c r="H24" s="27">
        <f>RA!J28</f>
        <v>3.51068199769121</v>
      </c>
      <c r="I24" s="20">
        <f>VLOOKUP(B24,RMS!B:D,3,FALSE)</f>
        <v>863499.12336106203</v>
      </c>
      <c r="J24" s="21">
        <f>VLOOKUP(B24,RMS!B:E,4,FALSE)</f>
        <v>833184.41139272903</v>
      </c>
      <c r="K24" s="22">
        <f t="shared" si="1"/>
        <v>7.3893798980861902E-4</v>
      </c>
      <c r="L24" s="22">
        <f t="shared" si="2"/>
        <v>4.4072710443288088E-3</v>
      </c>
    </row>
    <row r="25" spans="1:12">
      <c r="A25" s="38"/>
      <c r="B25" s="12">
        <v>36</v>
      </c>
      <c r="C25" s="35" t="s">
        <v>27</v>
      </c>
      <c r="D25" s="35"/>
      <c r="E25" s="15">
        <f>VLOOKUP(C25,RA!B28:D60,3,0)</f>
        <v>732312.35640000005</v>
      </c>
      <c r="F25" s="25">
        <f>VLOOKUP(C25,RA!B29:I64,8,0)</f>
        <v>84575.342600000004</v>
      </c>
      <c r="G25" s="16">
        <f t="shared" si="0"/>
        <v>647737.01380000007</v>
      </c>
      <c r="H25" s="27">
        <f>RA!J29</f>
        <v>11.5490803699895</v>
      </c>
      <c r="I25" s="20">
        <f>VLOOKUP(B25,RMS!B:D,3,FALSE)</f>
        <v>732312.35326902696</v>
      </c>
      <c r="J25" s="21">
        <f>VLOOKUP(B25,RMS!B:E,4,FALSE)</f>
        <v>647736.99730610906</v>
      </c>
      <c r="K25" s="22">
        <f t="shared" si="1"/>
        <v>3.1309730838984251E-3</v>
      </c>
      <c r="L25" s="22">
        <f t="shared" si="2"/>
        <v>1.6493891016580164E-2</v>
      </c>
    </row>
    <row r="26" spans="1:12">
      <c r="A26" s="38"/>
      <c r="B26" s="12">
        <v>37</v>
      </c>
      <c r="C26" s="35" t="s">
        <v>28</v>
      </c>
      <c r="D26" s="35"/>
      <c r="E26" s="15">
        <f>VLOOKUP(C26,RA!B30:D61,3,0)</f>
        <v>1318945.7830000001</v>
      </c>
      <c r="F26" s="25">
        <f>VLOOKUP(C26,RA!B30:I65,8,0)</f>
        <v>146985.88930000001</v>
      </c>
      <c r="G26" s="16">
        <f t="shared" si="0"/>
        <v>1171959.8937000001</v>
      </c>
      <c r="H26" s="27">
        <f>RA!J30</f>
        <v>11.144194946791099</v>
      </c>
      <c r="I26" s="20">
        <f>VLOOKUP(B26,RMS!B:D,3,FALSE)</f>
        <v>1318945.78413097</v>
      </c>
      <c r="J26" s="21">
        <f>VLOOKUP(B26,RMS!B:E,4,FALSE)</f>
        <v>1171959.89173611</v>
      </c>
      <c r="K26" s="22">
        <f t="shared" si="1"/>
        <v>-1.130969962105155E-3</v>
      </c>
      <c r="L26" s="22">
        <f t="shared" si="2"/>
        <v>1.9638901576399803E-3</v>
      </c>
    </row>
    <row r="27" spans="1:12">
      <c r="A27" s="38"/>
      <c r="B27" s="12">
        <v>38</v>
      </c>
      <c r="C27" s="35" t="s">
        <v>29</v>
      </c>
      <c r="D27" s="35"/>
      <c r="E27" s="15">
        <f>VLOOKUP(C27,RA!B30:D62,3,0)</f>
        <v>1012139.0346</v>
      </c>
      <c r="F27" s="25">
        <f>VLOOKUP(C27,RA!B31:I66,8,0)</f>
        <v>26810.498</v>
      </c>
      <c r="G27" s="16">
        <f t="shared" si="0"/>
        <v>985328.53659999999</v>
      </c>
      <c r="H27" s="27">
        <f>RA!J31</f>
        <v>2.6488947746784199</v>
      </c>
      <c r="I27" s="20">
        <f>VLOOKUP(B27,RMS!B:D,3,FALSE)</f>
        <v>1012139.0371876101</v>
      </c>
      <c r="J27" s="21">
        <f>VLOOKUP(B27,RMS!B:E,4,FALSE)</f>
        <v>985328.92730884999</v>
      </c>
      <c r="K27" s="22">
        <f t="shared" si="1"/>
        <v>-2.5876100407913327E-3</v>
      </c>
      <c r="L27" s="22">
        <f t="shared" si="2"/>
        <v>-0.390708849998191</v>
      </c>
    </row>
    <row r="28" spans="1:12">
      <c r="A28" s="38"/>
      <c r="B28" s="12">
        <v>39</v>
      </c>
      <c r="C28" s="35" t="s">
        <v>30</v>
      </c>
      <c r="D28" s="35"/>
      <c r="E28" s="15">
        <f>VLOOKUP(C28,RA!B32:D63,3,0)</f>
        <v>124858.4262</v>
      </c>
      <c r="F28" s="25">
        <f>VLOOKUP(C28,RA!B32:I67,8,0)</f>
        <v>37434.473700000002</v>
      </c>
      <c r="G28" s="16">
        <f t="shared" si="0"/>
        <v>87423.952499999999</v>
      </c>
      <c r="H28" s="27">
        <f>RA!J32</f>
        <v>29.981535759578598</v>
      </c>
      <c r="I28" s="20">
        <f>VLOOKUP(B28,RMS!B:D,3,FALSE)</f>
        <v>124858.397266863</v>
      </c>
      <c r="J28" s="21">
        <f>VLOOKUP(B28,RMS!B:E,4,FALSE)</f>
        <v>87423.930669851907</v>
      </c>
      <c r="K28" s="22">
        <f t="shared" si="1"/>
        <v>2.8933137000421993E-2</v>
      </c>
      <c r="L28" s="22">
        <f t="shared" si="2"/>
        <v>2.1830148092703894E-2</v>
      </c>
    </row>
    <row r="29" spans="1:12">
      <c r="A29" s="38"/>
      <c r="B29" s="12">
        <v>40</v>
      </c>
      <c r="C29" s="35" t="s">
        <v>31</v>
      </c>
      <c r="D29" s="35"/>
      <c r="E29" s="15">
        <f>VLOOKUP(C29,RA!B32:D64,3,0)</f>
        <v>15.3848</v>
      </c>
      <c r="F29" s="25">
        <f>VLOOKUP(C29,RA!B33:I68,8,0)</f>
        <v>2.9956</v>
      </c>
      <c r="G29" s="16">
        <f t="shared" si="0"/>
        <v>12.389200000000001</v>
      </c>
      <c r="H29" s="27">
        <f>RA!J33</f>
        <v>19.471166346003798</v>
      </c>
      <c r="I29" s="20">
        <f>VLOOKUP(B29,RMS!B:D,3,FALSE)</f>
        <v>15.3847</v>
      </c>
      <c r="J29" s="21">
        <f>VLOOKUP(B29,RMS!B:E,4,FALSE)</f>
        <v>12.389200000000001</v>
      </c>
      <c r="K29" s="22">
        <f t="shared" si="1"/>
        <v>9.9999999999766942E-5</v>
      </c>
      <c r="L29" s="22">
        <f t="shared" si="2"/>
        <v>0</v>
      </c>
    </row>
    <row r="30" spans="1:12">
      <c r="A30" s="38"/>
      <c r="B30" s="12">
        <v>41</v>
      </c>
      <c r="C30" s="35" t="s">
        <v>36</v>
      </c>
      <c r="D30" s="35"/>
      <c r="E30" s="15">
        <f>VLOOKUP(C30,RA!B34:D65,3,0)</f>
        <v>0</v>
      </c>
      <c r="F30" s="25">
        <f>VLOOKUP(C30,RA!B34:I69,8,0)</f>
        <v>0</v>
      </c>
      <c r="G30" s="16">
        <f t="shared" si="0"/>
        <v>0</v>
      </c>
      <c r="H30" s="27">
        <f>RA!J34</f>
        <v>0</v>
      </c>
      <c r="I30" s="20">
        <v>0</v>
      </c>
      <c r="J30" s="21">
        <v>0</v>
      </c>
      <c r="K30" s="22">
        <f t="shared" si="1"/>
        <v>0</v>
      </c>
      <c r="L30" s="22">
        <f t="shared" si="2"/>
        <v>0</v>
      </c>
    </row>
    <row r="31" spans="1:12">
      <c r="A31" s="38"/>
      <c r="B31" s="12">
        <v>42</v>
      </c>
      <c r="C31" s="35" t="s">
        <v>32</v>
      </c>
      <c r="D31" s="35"/>
      <c r="E31" s="15">
        <f>VLOOKUP(C31,RA!B34:D66,3,0)</f>
        <v>112771.0466</v>
      </c>
      <c r="F31" s="25">
        <f>VLOOKUP(C31,RA!B35:I70,8,0)</f>
        <v>11944.5983</v>
      </c>
      <c r="G31" s="16">
        <f t="shared" si="0"/>
        <v>100826.4483</v>
      </c>
      <c r="H31" s="27">
        <f>RA!J35</f>
        <v>10.591901609610501</v>
      </c>
      <c r="I31" s="20">
        <f>VLOOKUP(B31,RMS!B:D,3,FALSE)</f>
        <v>112771.0463</v>
      </c>
      <c r="J31" s="21">
        <f>VLOOKUP(B31,RMS!B:E,4,FALSE)</f>
        <v>100826.44779999999</v>
      </c>
      <c r="K31" s="22">
        <f t="shared" si="1"/>
        <v>2.9999999969732016E-4</v>
      </c>
      <c r="L31" s="22">
        <f t="shared" si="2"/>
        <v>5.0000000919681042E-4</v>
      </c>
    </row>
    <row r="32" spans="1:12">
      <c r="A32" s="38"/>
      <c r="B32" s="12">
        <v>71</v>
      </c>
      <c r="C32" s="35" t="s">
        <v>37</v>
      </c>
      <c r="D32" s="35"/>
      <c r="E32" s="15">
        <f>VLOOKUP(C32,RA!B36:D67,3,0)</f>
        <v>0</v>
      </c>
      <c r="F32" s="25">
        <f>VLOOKUP(C32,RA!B36:I71,8,0)</f>
        <v>0</v>
      </c>
      <c r="G32" s="16">
        <f t="shared" si="0"/>
        <v>0</v>
      </c>
      <c r="H32" s="27">
        <f>RA!J36</f>
        <v>0</v>
      </c>
      <c r="I32" s="20">
        <v>0</v>
      </c>
      <c r="J32" s="21">
        <v>0</v>
      </c>
      <c r="K32" s="22">
        <f t="shared" si="1"/>
        <v>0</v>
      </c>
      <c r="L32" s="22">
        <f t="shared" si="2"/>
        <v>0</v>
      </c>
    </row>
    <row r="33" spans="1:12">
      <c r="A33" s="38"/>
      <c r="B33" s="12">
        <v>72</v>
      </c>
      <c r="C33" s="35" t="s">
        <v>38</v>
      </c>
      <c r="D33" s="35"/>
      <c r="E33" s="15">
        <f>VLOOKUP(C33,RA!B37:D68,3,0)</f>
        <v>0</v>
      </c>
      <c r="F33" s="25">
        <f>VLOOKUP(C33,RA!B37:I72,8,0)</f>
        <v>0</v>
      </c>
      <c r="G33" s="16">
        <f t="shared" si="0"/>
        <v>0</v>
      </c>
      <c r="H33" s="27">
        <f>RA!J37</f>
        <v>0</v>
      </c>
      <c r="I33" s="20">
        <v>0</v>
      </c>
      <c r="J33" s="21">
        <v>0</v>
      </c>
      <c r="K33" s="22">
        <f t="shared" si="1"/>
        <v>0</v>
      </c>
      <c r="L33" s="22">
        <f t="shared" si="2"/>
        <v>0</v>
      </c>
    </row>
    <row r="34" spans="1:12">
      <c r="A34" s="38"/>
      <c r="B34" s="12">
        <v>73</v>
      </c>
      <c r="C34" s="35" t="s">
        <v>39</v>
      </c>
      <c r="D34" s="35"/>
      <c r="E34" s="15">
        <f>VLOOKUP(C34,RA!B38:D69,3,0)</f>
        <v>0</v>
      </c>
      <c r="F34" s="25">
        <f>VLOOKUP(C34,RA!B38:I73,8,0)</f>
        <v>0</v>
      </c>
      <c r="G34" s="16">
        <f t="shared" si="0"/>
        <v>0</v>
      </c>
      <c r="H34" s="27">
        <f>RA!J38</f>
        <v>0</v>
      </c>
      <c r="I34" s="20">
        <v>0</v>
      </c>
      <c r="J34" s="21">
        <v>0</v>
      </c>
      <c r="K34" s="22">
        <f t="shared" si="1"/>
        <v>0</v>
      </c>
      <c r="L34" s="22">
        <f t="shared" si="2"/>
        <v>0</v>
      </c>
    </row>
    <row r="35" spans="1:12">
      <c r="A35" s="38"/>
      <c r="B35" s="12">
        <v>75</v>
      </c>
      <c r="C35" s="35" t="s">
        <v>33</v>
      </c>
      <c r="D35" s="35"/>
      <c r="E35" s="15">
        <f>VLOOKUP(C35,RA!B8:D70,3,0)</f>
        <v>193023.93030000001</v>
      </c>
      <c r="F35" s="25">
        <f>VLOOKUP(C35,RA!B8:I74,8,0)</f>
        <v>9838.1751000000004</v>
      </c>
      <c r="G35" s="16">
        <f t="shared" si="0"/>
        <v>183185.75520000001</v>
      </c>
      <c r="H35" s="27">
        <f>RA!J39</f>
        <v>5.0968680850656201</v>
      </c>
      <c r="I35" s="20">
        <f>VLOOKUP(B35,RMS!B:D,3,FALSE)</f>
        <v>193023.931623932</v>
      </c>
      <c r="J35" s="21">
        <f>VLOOKUP(B35,RMS!B:E,4,FALSE)</f>
        <v>183185.756410256</v>
      </c>
      <c r="K35" s="22">
        <f t="shared" si="1"/>
        <v>-1.3239319960121065E-3</v>
      </c>
      <c r="L35" s="22">
        <f t="shared" si="2"/>
        <v>-1.2102559849154204E-3</v>
      </c>
    </row>
    <row r="36" spans="1:12">
      <c r="A36" s="38"/>
      <c r="B36" s="12">
        <v>76</v>
      </c>
      <c r="C36" s="35" t="s">
        <v>34</v>
      </c>
      <c r="D36" s="35"/>
      <c r="E36" s="15">
        <f>VLOOKUP(C36,RA!B8:D71,3,0)</f>
        <v>443620.11310000002</v>
      </c>
      <c r="F36" s="25">
        <f>VLOOKUP(C36,RA!B8:I75,8,0)</f>
        <v>28194.550500000001</v>
      </c>
      <c r="G36" s="16">
        <f t="shared" si="0"/>
        <v>415425.5626</v>
      </c>
      <c r="H36" s="27">
        <f>RA!J40</f>
        <v>6.3555618123302802</v>
      </c>
      <c r="I36" s="20">
        <f>VLOOKUP(B36,RMS!B:D,3,FALSE)</f>
        <v>443620.10893333302</v>
      </c>
      <c r="J36" s="21">
        <f>VLOOKUP(B36,RMS!B:E,4,FALSE)</f>
        <v>415425.56435726502</v>
      </c>
      <c r="K36" s="22">
        <f t="shared" si="1"/>
        <v>4.1666670003905892E-3</v>
      </c>
      <c r="L36" s="22">
        <f t="shared" si="2"/>
        <v>-1.7572650103829801E-3</v>
      </c>
    </row>
    <row r="37" spans="1:12">
      <c r="A37" s="38"/>
      <c r="B37" s="12">
        <v>77</v>
      </c>
      <c r="C37" s="35" t="s">
        <v>40</v>
      </c>
      <c r="D37" s="35"/>
      <c r="E37" s="15">
        <f>VLOOKUP(C37,RA!B9:D72,3,0)</f>
        <v>0</v>
      </c>
      <c r="F37" s="25">
        <f>VLOOKUP(C37,RA!B9:I76,8,0)</f>
        <v>0</v>
      </c>
      <c r="G37" s="16">
        <f t="shared" si="0"/>
        <v>0</v>
      </c>
      <c r="H37" s="27">
        <f>RA!J41</f>
        <v>0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</row>
    <row r="38" spans="1:12">
      <c r="A38" s="38"/>
      <c r="B38" s="12">
        <v>78</v>
      </c>
      <c r="C38" s="35" t="s">
        <v>41</v>
      </c>
      <c r="D38" s="35"/>
      <c r="E38" s="15">
        <f>VLOOKUP(C38,RA!B10:D73,3,0)</f>
        <v>0</v>
      </c>
      <c r="F38" s="25">
        <f>VLOOKUP(C38,RA!B10:I77,8,0)</f>
        <v>0</v>
      </c>
      <c r="G38" s="16">
        <f t="shared" si="0"/>
        <v>0</v>
      </c>
      <c r="H38" s="27">
        <f>RA!J42</f>
        <v>0</v>
      </c>
      <c r="I38" s="20">
        <v>0</v>
      </c>
      <c r="J38" s="21">
        <v>0</v>
      </c>
      <c r="K38" s="22">
        <f t="shared" si="1"/>
        <v>0</v>
      </c>
      <c r="L38" s="22">
        <f t="shared" si="2"/>
        <v>0</v>
      </c>
    </row>
    <row r="39" spans="1:12">
      <c r="A39" s="38"/>
      <c r="B39" s="12">
        <v>99</v>
      </c>
      <c r="C39" s="35" t="s">
        <v>35</v>
      </c>
      <c r="D39" s="35"/>
      <c r="E39" s="15">
        <f>VLOOKUP(C39,RA!B8:D74,3,0)</f>
        <v>27873.077700000002</v>
      </c>
      <c r="F39" s="25">
        <f>VLOOKUP(C39,RA!B8:I78,8,0)</f>
        <v>2960.0947000000001</v>
      </c>
      <c r="G39" s="16">
        <f t="shared" si="0"/>
        <v>24912.983</v>
      </c>
      <c r="H39" s="27">
        <f>RA!J43</f>
        <v>10.619906175628399</v>
      </c>
      <c r="I39" s="20">
        <f>VLOOKUP(B39,RMS!B:D,3,FALSE)</f>
        <v>27873.0769230769</v>
      </c>
      <c r="J39" s="21">
        <f>VLOOKUP(B39,RMS!B:E,4,FALSE)</f>
        <v>24912.982905982899</v>
      </c>
      <c r="K39" s="22">
        <f t="shared" si="1"/>
        <v>7.769231015117839E-4</v>
      </c>
      <c r="L39" s="22">
        <f t="shared" si="2"/>
        <v>9.4017101218923926E-5</v>
      </c>
    </row>
  </sheetData>
  <mergeCells count="39">
    <mergeCell ref="C29:D29"/>
    <mergeCell ref="C27:D27"/>
    <mergeCell ref="C28:D28"/>
    <mergeCell ref="C23:D23"/>
    <mergeCell ref="C24:D24"/>
    <mergeCell ref="C25:D25"/>
    <mergeCell ref="C26:D26"/>
    <mergeCell ref="C2:D2"/>
    <mergeCell ref="C4:D4"/>
    <mergeCell ref="C5:D5"/>
    <mergeCell ref="C6:D6"/>
    <mergeCell ref="C7:D7"/>
    <mergeCell ref="A3:D3"/>
    <mergeCell ref="A4:A3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23" type="noConversion"/>
  <pageMargins left="0.75" right="0.75" top="1" bottom="1" header="0.5" footer="0.5"/>
  <pageSetup orientation="portrait" horizontalDpi="200" verticalDpi="200" copies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W43"/>
  <sheetViews>
    <sheetView workbookViewId="0">
      <selection sqref="A1:W43"/>
    </sheetView>
  </sheetViews>
  <sheetFormatPr defaultRowHeight="11.25"/>
  <cols>
    <col min="1" max="1" width="7.75" style="34" customWidth="1"/>
    <col min="2" max="3" width="9" style="34"/>
    <col min="4" max="5" width="11.5" style="34" bestFit="1" customWidth="1"/>
    <col min="6" max="7" width="12.25" style="34" bestFit="1" customWidth="1"/>
    <col min="8" max="8" width="9" style="34"/>
    <col min="9" max="9" width="12.25" style="34" bestFit="1" customWidth="1"/>
    <col min="10" max="10" width="9" style="34"/>
    <col min="11" max="11" width="12.25" style="34" bestFit="1" customWidth="1"/>
    <col min="12" max="12" width="10.5" style="34" bestFit="1" customWidth="1"/>
    <col min="13" max="13" width="12.25" style="34" bestFit="1" customWidth="1"/>
    <col min="14" max="15" width="13.875" style="34" bestFit="1" customWidth="1"/>
    <col min="16" max="17" width="9.25" style="34" bestFit="1" customWidth="1"/>
    <col min="18" max="18" width="10.5" style="34" bestFit="1" customWidth="1"/>
    <col min="19" max="20" width="9" style="34"/>
    <col min="21" max="21" width="10.5" style="34" bestFit="1" customWidth="1"/>
    <col min="22" max="22" width="36" style="34" bestFit="1" customWidth="1"/>
    <col min="23" max="16384" width="9" style="34"/>
  </cols>
  <sheetData>
    <row r="1" spans="1:23" ht="12.75">
      <c r="A1" s="41"/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53" t="s">
        <v>47</v>
      </c>
      <c r="W1" s="43"/>
    </row>
    <row r="2" spans="1:23" ht="12.75">
      <c r="A2" s="41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53"/>
      <c r="W2" s="43"/>
    </row>
    <row r="3" spans="1:23" ht="23.25" thickBot="1">
      <c r="A3" s="41"/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54" t="s">
        <v>48</v>
      </c>
      <c r="W3" s="43"/>
    </row>
    <row r="4" spans="1:23" ht="15" thickTop="1" thickBot="1">
      <c r="A4" s="42"/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52"/>
      <c r="W4" s="43"/>
    </row>
    <row r="5" spans="1:23" ht="15" thickTop="1" thickBot="1">
      <c r="A5" s="55"/>
      <c r="B5" s="56"/>
      <c r="C5" s="57"/>
      <c r="D5" s="58" t="s">
        <v>0</v>
      </c>
      <c r="E5" s="58" t="s">
        <v>60</v>
      </c>
      <c r="F5" s="58" t="s">
        <v>61</v>
      </c>
      <c r="G5" s="58" t="s">
        <v>49</v>
      </c>
      <c r="H5" s="58" t="s">
        <v>50</v>
      </c>
      <c r="I5" s="58" t="s">
        <v>1</v>
      </c>
      <c r="J5" s="58" t="s">
        <v>2</v>
      </c>
      <c r="K5" s="58" t="s">
        <v>51</v>
      </c>
      <c r="L5" s="58" t="s">
        <v>52</v>
      </c>
      <c r="M5" s="58" t="s">
        <v>53</v>
      </c>
      <c r="N5" s="58" t="s">
        <v>54</v>
      </c>
      <c r="O5" s="58" t="s">
        <v>55</v>
      </c>
      <c r="P5" s="58" t="s">
        <v>62</v>
      </c>
      <c r="Q5" s="58" t="s">
        <v>63</v>
      </c>
      <c r="R5" s="58" t="s">
        <v>56</v>
      </c>
      <c r="S5" s="58" t="s">
        <v>57</v>
      </c>
      <c r="T5" s="58" t="s">
        <v>58</v>
      </c>
      <c r="U5" s="59" t="s">
        <v>59</v>
      </c>
      <c r="V5" s="52"/>
      <c r="W5" s="52"/>
    </row>
    <row r="6" spans="1:23" ht="14.25" thickBot="1">
      <c r="A6" s="60" t="s">
        <v>3</v>
      </c>
      <c r="B6" s="44" t="s">
        <v>4</v>
      </c>
      <c r="C6" s="45"/>
      <c r="D6" s="60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0"/>
      <c r="Q6" s="60"/>
      <c r="R6" s="60"/>
      <c r="S6" s="60"/>
      <c r="T6" s="60"/>
      <c r="U6" s="61"/>
      <c r="V6" s="52"/>
      <c r="W6" s="52"/>
    </row>
    <row r="7" spans="1:23" ht="14.25" thickBot="1">
      <c r="A7" s="46" t="s">
        <v>5</v>
      </c>
      <c r="B7" s="47"/>
      <c r="C7" s="48"/>
      <c r="D7" s="62">
        <v>19722368.542199999</v>
      </c>
      <c r="E7" s="62">
        <v>15558187</v>
      </c>
      <c r="F7" s="63">
        <v>126.76521076781</v>
      </c>
      <c r="G7" s="62">
        <v>12650760.0075</v>
      </c>
      <c r="H7" s="63">
        <v>55.8986853794365</v>
      </c>
      <c r="I7" s="62">
        <v>1297506.1248000001</v>
      </c>
      <c r="J7" s="63">
        <v>6.5788554859611397</v>
      </c>
      <c r="K7" s="62">
        <v>2741817.2104000002</v>
      </c>
      <c r="L7" s="63">
        <v>21.673142236312401</v>
      </c>
      <c r="M7" s="63">
        <v>-0.52677147116940404</v>
      </c>
      <c r="N7" s="62">
        <v>287055213.25349998</v>
      </c>
      <c r="O7" s="62">
        <v>2432058344.9215002</v>
      </c>
      <c r="P7" s="62">
        <v>1007909</v>
      </c>
      <c r="Q7" s="62">
        <v>820893</v>
      </c>
      <c r="R7" s="63">
        <v>22.7820190938405</v>
      </c>
      <c r="S7" s="62">
        <v>19.567608327934401</v>
      </c>
      <c r="T7" s="62">
        <v>15.982409395865201</v>
      </c>
      <c r="U7" s="64">
        <v>18.3221110724655</v>
      </c>
      <c r="V7" s="52"/>
      <c r="W7" s="52"/>
    </row>
    <row r="8" spans="1:23" ht="14.25" thickBot="1">
      <c r="A8" s="49">
        <v>41747</v>
      </c>
      <c r="B8" s="39" t="s">
        <v>6</v>
      </c>
      <c r="C8" s="40"/>
      <c r="D8" s="65">
        <v>553172.71</v>
      </c>
      <c r="E8" s="65">
        <v>447739</v>
      </c>
      <c r="F8" s="66">
        <v>123.548029097309</v>
      </c>
      <c r="G8" s="65">
        <v>384355.42229999998</v>
      </c>
      <c r="H8" s="66">
        <v>43.922181893464597</v>
      </c>
      <c r="I8" s="65">
        <v>110504.1623</v>
      </c>
      <c r="J8" s="66">
        <v>19.976430561804101</v>
      </c>
      <c r="K8" s="65">
        <v>77244.013800000001</v>
      </c>
      <c r="L8" s="66">
        <v>20.0970272092868</v>
      </c>
      <c r="M8" s="66">
        <v>0.43058545075243099</v>
      </c>
      <c r="N8" s="65">
        <v>9393192.1689999998</v>
      </c>
      <c r="O8" s="65">
        <v>98376821.997500002</v>
      </c>
      <c r="P8" s="65">
        <v>24784</v>
      </c>
      <c r="Q8" s="65">
        <v>21683</v>
      </c>
      <c r="R8" s="66">
        <v>14.301526541530199</v>
      </c>
      <c r="S8" s="65">
        <v>22.3197510490639</v>
      </c>
      <c r="T8" s="65">
        <v>20.860281252594199</v>
      </c>
      <c r="U8" s="67">
        <v>6.5389161073591904</v>
      </c>
      <c r="V8" s="52"/>
      <c r="W8" s="52"/>
    </row>
    <row r="9" spans="1:23" ht="12" customHeight="1" thickBot="1">
      <c r="A9" s="50"/>
      <c r="B9" s="39" t="s">
        <v>7</v>
      </c>
      <c r="C9" s="40"/>
      <c r="D9" s="65">
        <v>80101.037899999996</v>
      </c>
      <c r="E9" s="65">
        <v>62455</v>
      </c>
      <c r="F9" s="66">
        <v>128.25400352253601</v>
      </c>
      <c r="G9" s="65">
        <v>55098.256399999998</v>
      </c>
      <c r="H9" s="66">
        <v>45.378534882276199</v>
      </c>
      <c r="I9" s="65">
        <v>18348.239000000001</v>
      </c>
      <c r="J9" s="66">
        <v>22.9063686077406</v>
      </c>
      <c r="K9" s="65">
        <v>10415.684300000001</v>
      </c>
      <c r="L9" s="66">
        <v>18.903836492364899</v>
      </c>
      <c r="M9" s="66">
        <v>0.76159707528769904</v>
      </c>
      <c r="N9" s="65">
        <v>1684020.4461999999</v>
      </c>
      <c r="O9" s="65">
        <v>16545413.1186</v>
      </c>
      <c r="P9" s="65">
        <v>4463</v>
      </c>
      <c r="Q9" s="65">
        <v>3806</v>
      </c>
      <c r="R9" s="66">
        <v>17.262217551234901</v>
      </c>
      <c r="S9" s="65">
        <v>17.947801456419501</v>
      </c>
      <c r="T9" s="65">
        <v>17.0350660273253</v>
      </c>
      <c r="U9" s="67">
        <v>5.08549992215183</v>
      </c>
      <c r="V9" s="52"/>
      <c r="W9" s="52"/>
    </row>
    <row r="10" spans="1:23" ht="14.25" thickBot="1">
      <c r="A10" s="50"/>
      <c r="B10" s="39" t="s">
        <v>8</v>
      </c>
      <c r="C10" s="40"/>
      <c r="D10" s="65">
        <v>132938.1409</v>
      </c>
      <c r="E10" s="65">
        <v>98353</v>
      </c>
      <c r="F10" s="66">
        <v>135.16429686943999</v>
      </c>
      <c r="G10" s="65">
        <v>86457.685200000007</v>
      </c>
      <c r="H10" s="66">
        <v>53.760930092539702</v>
      </c>
      <c r="I10" s="65">
        <v>34257.343699999998</v>
      </c>
      <c r="J10" s="66">
        <v>25.769386774988401</v>
      </c>
      <c r="K10" s="65">
        <v>20165.831300000002</v>
      </c>
      <c r="L10" s="66">
        <v>23.3245098493569</v>
      </c>
      <c r="M10" s="66">
        <v>0.69878162672123501</v>
      </c>
      <c r="N10" s="65">
        <v>2426499.5205999999</v>
      </c>
      <c r="O10" s="65">
        <v>23394653.885899998</v>
      </c>
      <c r="P10" s="65">
        <v>92566</v>
      </c>
      <c r="Q10" s="65">
        <v>78056</v>
      </c>
      <c r="R10" s="66">
        <v>18.589217997335201</v>
      </c>
      <c r="S10" s="65">
        <v>1.43614438238662</v>
      </c>
      <c r="T10" s="65">
        <v>1.3074412114379399</v>
      </c>
      <c r="U10" s="67">
        <v>8.9617153071195705</v>
      </c>
      <c r="V10" s="52"/>
      <c r="W10" s="52"/>
    </row>
    <row r="11" spans="1:23" ht="14.25" thickBot="1">
      <c r="A11" s="50"/>
      <c r="B11" s="39" t="s">
        <v>9</v>
      </c>
      <c r="C11" s="40"/>
      <c r="D11" s="65">
        <v>73093.4614</v>
      </c>
      <c r="E11" s="65">
        <v>43832</v>
      </c>
      <c r="F11" s="66">
        <v>166.75821637160101</v>
      </c>
      <c r="G11" s="65">
        <v>39200.084499999997</v>
      </c>
      <c r="H11" s="66">
        <v>86.462509793824594</v>
      </c>
      <c r="I11" s="65">
        <v>11798.4033</v>
      </c>
      <c r="J11" s="66">
        <v>16.141530410543702</v>
      </c>
      <c r="K11" s="65">
        <v>7431.2909</v>
      </c>
      <c r="L11" s="66">
        <v>18.957333880236899</v>
      </c>
      <c r="M11" s="66">
        <v>0.58766538125966805</v>
      </c>
      <c r="N11" s="65">
        <v>879764.55429999996</v>
      </c>
      <c r="O11" s="65">
        <v>10118658.0023</v>
      </c>
      <c r="P11" s="65">
        <v>3049</v>
      </c>
      <c r="Q11" s="65">
        <v>2475</v>
      </c>
      <c r="R11" s="66">
        <v>23.191919191919201</v>
      </c>
      <c r="S11" s="65">
        <v>23.972929288291201</v>
      </c>
      <c r="T11" s="65">
        <v>20.986833212121201</v>
      </c>
      <c r="U11" s="67">
        <v>12.4561168151799</v>
      </c>
      <c r="V11" s="52"/>
      <c r="W11" s="52"/>
    </row>
    <row r="12" spans="1:23" ht="14.25" thickBot="1">
      <c r="A12" s="50"/>
      <c r="B12" s="39" t="s">
        <v>10</v>
      </c>
      <c r="C12" s="40"/>
      <c r="D12" s="65">
        <v>316899.4878</v>
      </c>
      <c r="E12" s="65">
        <v>175700</v>
      </c>
      <c r="F12" s="66">
        <v>180.36396573705201</v>
      </c>
      <c r="G12" s="65">
        <v>154411.11540000001</v>
      </c>
      <c r="H12" s="66">
        <v>105.23100748225001</v>
      </c>
      <c r="I12" s="65">
        <v>36864.933900000004</v>
      </c>
      <c r="J12" s="66">
        <v>11.6330052017206</v>
      </c>
      <c r="K12" s="65">
        <v>25468.048999999999</v>
      </c>
      <c r="L12" s="66">
        <v>16.493662994419399</v>
      </c>
      <c r="M12" s="66">
        <v>0.44749736817296099</v>
      </c>
      <c r="N12" s="65">
        <v>2440926.5411</v>
      </c>
      <c r="O12" s="65">
        <v>27539214.312199999</v>
      </c>
      <c r="P12" s="65">
        <v>3540</v>
      </c>
      <c r="Q12" s="65">
        <v>1246</v>
      </c>
      <c r="R12" s="66">
        <v>184.109149277689</v>
      </c>
      <c r="S12" s="65">
        <v>89.519629322033893</v>
      </c>
      <c r="T12" s="65">
        <v>92.306126645264797</v>
      </c>
      <c r="U12" s="67">
        <v>-3.1127221418745199</v>
      </c>
      <c r="V12" s="52"/>
      <c r="W12" s="52"/>
    </row>
    <row r="13" spans="1:23" ht="14.25" thickBot="1">
      <c r="A13" s="50"/>
      <c r="B13" s="39" t="s">
        <v>11</v>
      </c>
      <c r="C13" s="40"/>
      <c r="D13" s="65">
        <v>326045.72480000003</v>
      </c>
      <c r="E13" s="65">
        <v>345129</v>
      </c>
      <c r="F13" s="66">
        <v>94.4706833676683</v>
      </c>
      <c r="G13" s="65">
        <v>313742.94620000001</v>
      </c>
      <c r="H13" s="66">
        <v>3.9212924940653</v>
      </c>
      <c r="I13" s="65">
        <v>50700.285300000003</v>
      </c>
      <c r="J13" s="66">
        <v>15.550053702161</v>
      </c>
      <c r="K13" s="65">
        <v>54457.871599999999</v>
      </c>
      <c r="L13" s="66">
        <v>17.357480784694701</v>
      </c>
      <c r="M13" s="66">
        <v>-6.8999874390978003E-2</v>
      </c>
      <c r="N13" s="65">
        <v>4778335.6107999999</v>
      </c>
      <c r="O13" s="65">
        <v>48514642.465700001</v>
      </c>
      <c r="P13" s="65">
        <v>14664</v>
      </c>
      <c r="Q13" s="65">
        <v>10801</v>
      </c>
      <c r="R13" s="66">
        <v>35.765206925284701</v>
      </c>
      <c r="S13" s="65">
        <v>22.234432951445701</v>
      </c>
      <c r="T13" s="65">
        <v>23.088847116007798</v>
      </c>
      <c r="U13" s="67">
        <v>-3.8427522142250599</v>
      </c>
      <c r="V13" s="52"/>
      <c r="W13" s="52"/>
    </row>
    <row r="14" spans="1:23" ht="14.25" thickBot="1">
      <c r="A14" s="50"/>
      <c r="B14" s="39" t="s">
        <v>12</v>
      </c>
      <c r="C14" s="40"/>
      <c r="D14" s="65">
        <v>145448.47810000001</v>
      </c>
      <c r="E14" s="65">
        <v>157640</v>
      </c>
      <c r="F14" s="66">
        <v>92.266225640700299</v>
      </c>
      <c r="G14" s="65">
        <v>161415.65520000001</v>
      </c>
      <c r="H14" s="66">
        <v>-9.8919631309714706</v>
      </c>
      <c r="I14" s="65">
        <v>27504.076400000002</v>
      </c>
      <c r="J14" s="66">
        <v>18.909841312392501</v>
      </c>
      <c r="K14" s="65">
        <v>32467.7981</v>
      </c>
      <c r="L14" s="66">
        <v>20.114404677644899</v>
      </c>
      <c r="M14" s="66">
        <v>-0.152881377564067</v>
      </c>
      <c r="N14" s="65">
        <v>2442461.7988</v>
      </c>
      <c r="O14" s="65">
        <v>21078874.905000001</v>
      </c>
      <c r="P14" s="65">
        <v>2500</v>
      </c>
      <c r="Q14" s="65">
        <v>2008</v>
      </c>
      <c r="R14" s="66">
        <v>24.501992031872501</v>
      </c>
      <c r="S14" s="65">
        <v>58.179391240000001</v>
      </c>
      <c r="T14" s="65">
        <v>60.9067263944223</v>
      </c>
      <c r="U14" s="67">
        <v>-4.6878028392761903</v>
      </c>
      <c r="V14" s="52"/>
      <c r="W14" s="52"/>
    </row>
    <row r="15" spans="1:23" ht="14.25" thickBot="1">
      <c r="A15" s="50"/>
      <c r="B15" s="39" t="s">
        <v>13</v>
      </c>
      <c r="C15" s="40"/>
      <c r="D15" s="65">
        <v>167546.9713</v>
      </c>
      <c r="E15" s="65">
        <v>136160</v>
      </c>
      <c r="F15" s="66">
        <v>123.051535913631</v>
      </c>
      <c r="G15" s="65">
        <v>129559.56020000001</v>
      </c>
      <c r="H15" s="66">
        <v>29.320423009586602</v>
      </c>
      <c r="I15" s="65">
        <v>30594.8259</v>
      </c>
      <c r="J15" s="66">
        <v>18.260447003377099</v>
      </c>
      <c r="K15" s="65">
        <v>34638.840600000003</v>
      </c>
      <c r="L15" s="66">
        <v>26.735842994934799</v>
      </c>
      <c r="M15" s="66">
        <v>-0.116747980877859</v>
      </c>
      <c r="N15" s="65">
        <v>2318078.8527000002</v>
      </c>
      <c r="O15" s="65">
        <v>15960380.0507</v>
      </c>
      <c r="P15" s="65">
        <v>6594</v>
      </c>
      <c r="Q15" s="65">
        <v>5010</v>
      </c>
      <c r="R15" s="66">
        <v>31.616766467065901</v>
      </c>
      <c r="S15" s="65">
        <v>25.409003836821402</v>
      </c>
      <c r="T15" s="65">
        <v>26.366372954091801</v>
      </c>
      <c r="U15" s="67">
        <v>-3.7678341245440601</v>
      </c>
      <c r="V15" s="52"/>
      <c r="W15" s="52"/>
    </row>
    <row r="16" spans="1:23" ht="14.25" thickBot="1">
      <c r="A16" s="50"/>
      <c r="B16" s="39" t="s">
        <v>14</v>
      </c>
      <c r="C16" s="40"/>
      <c r="D16" s="65">
        <v>939419.32019999996</v>
      </c>
      <c r="E16" s="65">
        <v>670655</v>
      </c>
      <c r="F16" s="66">
        <v>140.07489994110199</v>
      </c>
      <c r="G16" s="65">
        <v>580149.43229999999</v>
      </c>
      <c r="H16" s="66">
        <v>61.927129097700899</v>
      </c>
      <c r="I16" s="65">
        <v>26380.465899999999</v>
      </c>
      <c r="J16" s="66">
        <v>2.8081672723511399</v>
      </c>
      <c r="K16" s="65">
        <v>45666.964699999997</v>
      </c>
      <c r="L16" s="66">
        <v>7.8715865529598998</v>
      </c>
      <c r="M16" s="66">
        <v>-0.42232933427257102</v>
      </c>
      <c r="N16" s="65">
        <v>15778061.0143</v>
      </c>
      <c r="O16" s="65">
        <v>120428756.0714</v>
      </c>
      <c r="P16" s="65">
        <v>53851</v>
      </c>
      <c r="Q16" s="65">
        <v>41303</v>
      </c>
      <c r="R16" s="66">
        <v>30.380359780161299</v>
      </c>
      <c r="S16" s="65">
        <v>17.444788772724699</v>
      </c>
      <c r="T16" s="65">
        <v>15.320509776529599</v>
      </c>
      <c r="U16" s="67">
        <v>12.177155160035801</v>
      </c>
      <c r="V16" s="52"/>
      <c r="W16" s="52"/>
    </row>
    <row r="17" spans="1:21" ht="12" thickBot="1">
      <c r="A17" s="50"/>
      <c r="B17" s="39" t="s">
        <v>15</v>
      </c>
      <c r="C17" s="40"/>
      <c r="D17" s="65">
        <v>2139822.0013000001</v>
      </c>
      <c r="E17" s="65">
        <v>566015</v>
      </c>
      <c r="F17" s="66">
        <v>378.05040525427802</v>
      </c>
      <c r="G17" s="65">
        <v>535639.82649999997</v>
      </c>
      <c r="H17" s="66">
        <v>299.48896542703199</v>
      </c>
      <c r="I17" s="65">
        <v>-8187.1162999999997</v>
      </c>
      <c r="J17" s="66">
        <v>-0.38260735215481001</v>
      </c>
      <c r="K17" s="65">
        <v>39033.263299999999</v>
      </c>
      <c r="L17" s="66">
        <v>7.2872220042062201</v>
      </c>
      <c r="M17" s="66">
        <v>-1.2097471645420901</v>
      </c>
      <c r="N17" s="65">
        <v>15155897.4702</v>
      </c>
      <c r="O17" s="65">
        <v>139469757.6909</v>
      </c>
      <c r="P17" s="65">
        <v>12613</v>
      </c>
      <c r="Q17" s="65">
        <v>10965</v>
      </c>
      <c r="R17" s="66">
        <v>15.029639762881899</v>
      </c>
      <c r="S17" s="65">
        <v>169.65210507412999</v>
      </c>
      <c r="T17" s="65">
        <v>41.569920547195601</v>
      </c>
      <c r="U17" s="67">
        <v>75.496961544313606</v>
      </c>
    </row>
    <row r="18" spans="1:21" ht="12" thickBot="1">
      <c r="A18" s="50"/>
      <c r="B18" s="39" t="s">
        <v>16</v>
      </c>
      <c r="C18" s="40"/>
      <c r="D18" s="65">
        <v>1837885.1418000001</v>
      </c>
      <c r="E18" s="65">
        <v>1333735</v>
      </c>
      <c r="F18" s="66">
        <v>137.799873423131</v>
      </c>
      <c r="G18" s="65">
        <v>1202027.4135</v>
      </c>
      <c r="H18" s="66">
        <v>52.898770956358099</v>
      </c>
      <c r="I18" s="65">
        <v>66411.527900000001</v>
      </c>
      <c r="J18" s="66">
        <v>3.6134754228959798</v>
      </c>
      <c r="K18" s="65">
        <v>111758.6566</v>
      </c>
      <c r="L18" s="66">
        <v>9.2975131303026703</v>
      </c>
      <c r="M18" s="66">
        <v>-0.40575942910895701</v>
      </c>
      <c r="N18" s="65">
        <v>31641906.864999998</v>
      </c>
      <c r="O18" s="65">
        <v>333551381.17949998</v>
      </c>
      <c r="P18" s="65">
        <v>89483</v>
      </c>
      <c r="Q18" s="65">
        <v>68683</v>
      </c>
      <c r="R18" s="66">
        <v>30.2840586462444</v>
      </c>
      <c r="S18" s="65">
        <v>20.538930766737799</v>
      </c>
      <c r="T18" s="65">
        <v>18.914633485724298</v>
      </c>
      <c r="U18" s="67">
        <v>7.9083828630653299</v>
      </c>
    </row>
    <row r="19" spans="1:21" ht="12" thickBot="1">
      <c r="A19" s="50"/>
      <c r="B19" s="39" t="s">
        <v>17</v>
      </c>
      <c r="C19" s="40"/>
      <c r="D19" s="65">
        <v>616662.17799999996</v>
      </c>
      <c r="E19" s="65">
        <v>476656</v>
      </c>
      <c r="F19" s="66">
        <v>129.37258274311</v>
      </c>
      <c r="G19" s="65">
        <v>430216.21039999998</v>
      </c>
      <c r="H19" s="66">
        <v>43.3377364899033</v>
      </c>
      <c r="I19" s="65">
        <v>44923.202599999997</v>
      </c>
      <c r="J19" s="66">
        <v>7.2848966910372104</v>
      </c>
      <c r="K19" s="65">
        <v>46148.879800000002</v>
      </c>
      <c r="L19" s="66">
        <v>10.7269039809291</v>
      </c>
      <c r="M19" s="66">
        <v>-2.6559197218043999E-2</v>
      </c>
      <c r="N19" s="65">
        <v>11696112.880000001</v>
      </c>
      <c r="O19" s="65">
        <v>103173725.8452</v>
      </c>
      <c r="P19" s="65">
        <v>14433</v>
      </c>
      <c r="Q19" s="65">
        <v>9382</v>
      </c>
      <c r="R19" s="66">
        <v>53.837134939245402</v>
      </c>
      <c r="S19" s="65">
        <v>42.725848957250797</v>
      </c>
      <c r="T19" s="65">
        <v>45.1714208484332</v>
      </c>
      <c r="U19" s="67">
        <v>-5.7238696266265601</v>
      </c>
    </row>
    <row r="20" spans="1:21" ht="12" thickBot="1">
      <c r="A20" s="50"/>
      <c r="B20" s="39" t="s">
        <v>18</v>
      </c>
      <c r="C20" s="40"/>
      <c r="D20" s="65">
        <v>1284430.8817</v>
      </c>
      <c r="E20" s="65">
        <v>718240</v>
      </c>
      <c r="F20" s="66">
        <v>178.83031879316101</v>
      </c>
      <c r="G20" s="65">
        <v>619616.07200000004</v>
      </c>
      <c r="H20" s="66">
        <v>107.29463610492</v>
      </c>
      <c r="I20" s="65">
        <v>-6920.1282000000001</v>
      </c>
      <c r="J20" s="66">
        <v>-0.53876999522472602</v>
      </c>
      <c r="K20" s="65">
        <v>34890.855100000001</v>
      </c>
      <c r="L20" s="66">
        <v>5.6310442347596199</v>
      </c>
      <c r="M20" s="66">
        <v>-1.19833644604486</v>
      </c>
      <c r="N20" s="65">
        <v>15024729.7389</v>
      </c>
      <c r="O20" s="65">
        <v>140119237.5284</v>
      </c>
      <c r="P20" s="65">
        <v>44640</v>
      </c>
      <c r="Q20" s="65">
        <v>31501</v>
      </c>
      <c r="R20" s="66">
        <v>41.709786990889199</v>
      </c>
      <c r="S20" s="65">
        <v>28.773093228046601</v>
      </c>
      <c r="T20" s="65">
        <v>22.2883747309609</v>
      </c>
      <c r="U20" s="67">
        <v>22.5374395644216</v>
      </c>
    </row>
    <row r="21" spans="1:21" ht="12" thickBot="1">
      <c r="A21" s="50"/>
      <c r="B21" s="39" t="s">
        <v>19</v>
      </c>
      <c r="C21" s="40"/>
      <c r="D21" s="65">
        <v>659623.69700000004</v>
      </c>
      <c r="E21" s="65">
        <v>308145</v>
      </c>
      <c r="F21" s="66">
        <v>214.06276168686799</v>
      </c>
      <c r="G21" s="65">
        <v>286119.88140000001</v>
      </c>
      <c r="H21" s="66">
        <v>130.54102139719399</v>
      </c>
      <c r="I21" s="65">
        <v>74857.767600000006</v>
      </c>
      <c r="J21" s="66">
        <v>11.348556448238099</v>
      </c>
      <c r="K21" s="65">
        <v>20239.0602</v>
      </c>
      <c r="L21" s="66">
        <v>7.0736294524411196</v>
      </c>
      <c r="M21" s="66">
        <v>2.6986780443491099</v>
      </c>
      <c r="N21" s="65">
        <v>6312492.1672</v>
      </c>
      <c r="O21" s="65">
        <v>59563544.313000001</v>
      </c>
      <c r="P21" s="65">
        <v>50273</v>
      </c>
      <c r="Q21" s="65">
        <v>24221</v>
      </c>
      <c r="R21" s="66">
        <v>107.559555757401</v>
      </c>
      <c r="S21" s="65">
        <v>13.120834185348</v>
      </c>
      <c r="T21" s="65">
        <v>10.685649242393</v>
      </c>
      <c r="U21" s="67">
        <v>18.559680798911401</v>
      </c>
    </row>
    <row r="22" spans="1:21" ht="12" thickBot="1">
      <c r="A22" s="50"/>
      <c r="B22" s="39" t="s">
        <v>20</v>
      </c>
      <c r="C22" s="40"/>
      <c r="D22" s="65">
        <v>1253913.0896999999</v>
      </c>
      <c r="E22" s="65">
        <v>799755</v>
      </c>
      <c r="F22" s="66">
        <v>156.78715227788501</v>
      </c>
      <c r="G22" s="65">
        <v>735824.76500000001</v>
      </c>
      <c r="H22" s="66">
        <v>70.409199220143094</v>
      </c>
      <c r="I22" s="65">
        <v>117812.8233</v>
      </c>
      <c r="J22" s="66">
        <v>9.3956131623274501</v>
      </c>
      <c r="K22" s="65">
        <v>93090.834000000003</v>
      </c>
      <c r="L22" s="66">
        <v>12.6512232841198</v>
      </c>
      <c r="M22" s="66">
        <v>0.26556845865190098</v>
      </c>
      <c r="N22" s="65">
        <v>20095638.5178</v>
      </c>
      <c r="O22" s="65">
        <v>159795077.7744</v>
      </c>
      <c r="P22" s="65">
        <v>73930</v>
      </c>
      <c r="Q22" s="65">
        <v>60038</v>
      </c>
      <c r="R22" s="66">
        <v>23.138678836736698</v>
      </c>
      <c r="S22" s="65">
        <v>16.960815497091801</v>
      </c>
      <c r="T22" s="65">
        <v>15.885719256137801</v>
      </c>
      <c r="U22" s="67">
        <v>6.3387060671605298</v>
      </c>
    </row>
    <row r="23" spans="1:21" ht="12" thickBot="1">
      <c r="A23" s="50"/>
      <c r="B23" s="39" t="s">
        <v>21</v>
      </c>
      <c r="C23" s="40"/>
      <c r="D23" s="65">
        <v>3086954.5828</v>
      </c>
      <c r="E23" s="65">
        <v>2173992</v>
      </c>
      <c r="F23" s="66">
        <v>141.99475355935101</v>
      </c>
      <c r="G23" s="65">
        <v>1869477.6969000001</v>
      </c>
      <c r="H23" s="66">
        <v>65.123905351684101</v>
      </c>
      <c r="I23" s="65">
        <v>66621.802200000006</v>
      </c>
      <c r="J23" s="66">
        <v>2.1581724127463899</v>
      </c>
      <c r="K23" s="65">
        <v>208437.12940000001</v>
      </c>
      <c r="L23" s="66">
        <v>11.1494846793644</v>
      </c>
      <c r="M23" s="66">
        <v>-0.68037459356797303</v>
      </c>
      <c r="N23" s="65">
        <v>44554650.200300001</v>
      </c>
      <c r="O23" s="65">
        <v>328703909.92009997</v>
      </c>
      <c r="P23" s="65">
        <v>93043</v>
      </c>
      <c r="Q23" s="65">
        <v>74414</v>
      </c>
      <c r="R23" s="66">
        <v>25.034267745316701</v>
      </c>
      <c r="S23" s="65">
        <v>33.177719794073703</v>
      </c>
      <c r="T23" s="65">
        <v>29.702794490284099</v>
      </c>
      <c r="U23" s="67">
        <v>10.4736712629972</v>
      </c>
    </row>
    <row r="24" spans="1:21" ht="12" thickBot="1">
      <c r="A24" s="50"/>
      <c r="B24" s="39" t="s">
        <v>22</v>
      </c>
      <c r="C24" s="40"/>
      <c r="D24" s="65">
        <v>230466.69560000001</v>
      </c>
      <c r="E24" s="65">
        <v>189628</v>
      </c>
      <c r="F24" s="66">
        <v>121.536215959668</v>
      </c>
      <c r="G24" s="65">
        <v>176388.23120000001</v>
      </c>
      <c r="H24" s="66">
        <v>30.658771297889199</v>
      </c>
      <c r="I24" s="65">
        <v>28549.053800000002</v>
      </c>
      <c r="J24" s="66">
        <v>12.3874964778208</v>
      </c>
      <c r="K24" s="65">
        <v>89281.835399999996</v>
      </c>
      <c r="L24" s="66">
        <v>50.616662343400101</v>
      </c>
      <c r="M24" s="66">
        <v>-0.68023670579693296</v>
      </c>
      <c r="N24" s="65">
        <v>4261034.3436000003</v>
      </c>
      <c r="O24" s="65">
        <v>38917013.801899999</v>
      </c>
      <c r="P24" s="65">
        <v>25968</v>
      </c>
      <c r="Q24" s="65">
        <v>22874</v>
      </c>
      <c r="R24" s="66">
        <v>13.526274372650199</v>
      </c>
      <c r="S24" s="65">
        <v>8.8750267868145407</v>
      </c>
      <c r="T24" s="65">
        <v>8.5675686193931995</v>
      </c>
      <c r="U24" s="67">
        <v>3.46430692331128</v>
      </c>
    </row>
    <row r="25" spans="1:21" ht="12" thickBot="1">
      <c r="A25" s="50"/>
      <c r="B25" s="39" t="s">
        <v>23</v>
      </c>
      <c r="C25" s="40"/>
      <c r="D25" s="65">
        <v>240353.63389999999</v>
      </c>
      <c r="E25" s="65">
        <v>207543</v>
      </c>
      <c r="F25" s="66">
        <v>115.809077588741</v>
      </c>
      <c r="G25" s="65">
        <v>187905.70730000001</v>
      </c>
      <c r="H25" s="66">
        <v>27.911832670555601</v>
      </c>
      <c r="I25" s="65">
        <v>11988.34</v>
      </c>
      <c r="J25" s="66">
        <v>4.9877922815129097</v>
      </c>
      <c r="K25" s="65">
        <v>12734.848599999999</v>
      </c>
      <c r="L25" s="66">
        <v>6.7772548173154901</v>
      </c>
      <c r="M25" s="66">
        <v>-5.8619354139788998E-2</v>
      </c>
      <c r="N25" s="65">
        <v>3458464.4843000001</v>
      </c>
      <c r="O25" s="65">
        <v>40628789.536700003</v>
      </c>
      <c r="P25" s="65">
        <v>19197</v>
      </c>
      <c r="Q25" s="65">
        <v>16961</v>
      </c>
      <c r="R25" s="66">
        <v>13.183184953717401</v>
      </c>
      <c r="S25" s="65">
        <v>12.5203747408449</v>
      </c>
      <c r="T25" s="65">
        <v>11.6419443782796</v>
      </c>
      <c r="U25" s="67">
        <v>7.0160069546453796</v>
      </c>
    </row>
    <row r="26" spans="1:21" ht="12" thickBot="1">
      <c r="A26" s="50"/>
      <c r="B26" s="39" t="s">
        <v>24</v>
      </c>
      <c r="C26" s="40"/>
      <c r="D26" s="65">
        <v>583860.90370000002</v>
      </c>
      <c r="E26" s="65">
        <v>447448</v>
      </c>
      <c r="F26" s="66">
        <v>130.486873044465</v>
      </c>
      <c r="G26" s="65">
        <v>400972.96509999997</v>
      </c>
      <c r="H26" s="66">
        <v>45.611039775309699</v>
      </c>
      <c r="I26" s="65">
        <v>105995.76</v>
      </c>
      <c r="J26" s="66">
        <v>18.154282865711899</v>
      </c>
      <c r="K26" s="65">
        <v>84365.4804</v>
      </c>
      <c r="L26" s="66">
        <v>21.040191669520599</v>
      </c>
      <c r="M26" s="66">
        <v>0.25638779625795899</v>
      </c>
      <c r="N26" s="65">
        <v>9108354.1952999998</v>
      </c>
      <c r="O26" s="65">
        <v>78638695.694100007</v>
      </c>
      <c r="P26" s="65">
        <v>43707</v>
      </c>
      <c r="Q26" s="65">
        <v>37800</v>
      </c>
      <c r="R26" s="66">
        <v>15.6269841269841</v>
      </c>
      <c r="S26" s="65">
        <v>13.358521602946899</v>
      </c>
      <c r="T26" s="65">
        <v>12.516271854497401</v>
      </c>
      <c r="U26" s="67">
        <v>6.3049622816325801</v>
      </c>
    </row>
    <row r="27" spans="1:21" ht="12" thickBot="1">
      <c r="A27" s="50"/>
      <c r="B27" s="39" t="s">
        <v>25</v>
      </c>
      <c r="C27" s="40"/>
      <c r="D27" s="65">
        <v>224672.1275</v>
      </c>
      <c r="E27" s="65">
        <v>202756</v>
      </c>
      <c r="F27" s="66">
        <v>110.809114156918</v>
      </c>
      <c r="G27" s="65">
        <v>184250.35579999999</v>
      </c>
      <c r="H27" s="66">
        <v>21.938504012376001</v>
      </c>
      <c r="I27" s="65">
        <v>69439.030100000004</v>
      </c>
      <c r="J27" s="66">
        <v>30.906828930081701</v>
      </c>
      <c r="K27" s="65">
        <v>45779.582199999997</v>
      </c>
      <c r="L27" s="66">
        <v>24.846400975036801</v>
      </c>
      <c r="M27" s="66">
        <v>0.51681222857468601</v>
      </c>
      <c r="N27" s="65">
        <v>4540379.2726999996</v>
      </c>
      <c r="O27" s="65">
        <v>32028049.963599999</v>
      </c>
      <c r="P27" s="65">
        <v>33615</v>
      </c>
      <c r="Q27" s="65">
        <v>31042</v>
      </c>
      <c r="R27" s="66">
        <v>8.2887700534759503</v>
      </c>
      <c r="S27" s="65">
        <v>6.6836866726163899</v>
      </c>
      <c r="T27" s="65">
        <v>6.67443006571742</v>
      </c>
      <c r="U27" s="67">
        <v>0.13849552428754699</v>
      </c>
    </row>
    <row r="28" spans="1:21" ht="12" thickBot="1">
      <c r="A28" s="50"/>
      <c r="B28" s="39" t="s">
        <v>26</v>
      </c>
      <c r="C28" s="40"/>
      <c r="D28" s="65">
        <v>863499.12410000002</v>
      </c>
      <c r="E28" s="65">
        <v>811553</v>
      </c>
      <c r="F28" s="66">
        <v>106.400829533006</v>
      </c>
      <c r="G28" s="65">
        <v>676449.34640000004</v>
      </c>
      <c r="H28" s="66">
        <v>27.651704993945401</v>
      </c>
      <c r="I28" s="65">
        <v>30314.708299999998</v>
      </c>
      <c r="J28" s="66">
        <v>3.51068199769121</v>
      </c>
      <c r="K28" s="65">
        <v>40400.558599999997</v>
      </c>
      <c r="L28" s="66">
        <v>5.9724440292548104</v>
      </c>
      <c r="M28" s="66">
        <v>-0.249646308108225</v>
      </c>
      <c r="N28" s="65">
        <v>13825618.5122</v>
      </c>
      <c r="O28" s="65">
        <v>109712201.58409999</v>
      </c>
      <c r="P28" s="65">
        <v>49681</v>
      </c>
      <c r="Q28" s="65">
        <v>45427</v>
      </c>
      <c r="R28" s="66">
        <v>9.3644748717723001</v>
      </c>
      <c r="S28" s="65">
        <v>17.380872448219598</v>
      </c>
      <c r="T28" s="65">
        <v>16.097421595086601</v>
      </c>
      <c r="U28" s="67">
        <v>7.3842717444513699</v>
      </c>
    </row>
    <row r="29" spans="1:21" ht="12" thickBot="1">
      <c r="A29" s="50"/>
      <c r="B29" s="39" t="s">
        <v>27</v>
      </c>
      <c r="C29" s="40"/>
      <c r="D29" s="65">
        <v>732312.35640000005</v>
      </c>
      <c r="E29" s="65">
        <v>707780</v>
      </c>
      <c r="F29" s="66">
        <v>103.466099126847</v>
      </c>
      <c r="G29" s="65">
        <v>685511.85730000003</v>
      </c>
      <c r="H29" s="66">
        <v>6.8270881971803403</v>
      </c>
      <c r="I29" s="65">
        <v>84575.342600000004</v>
      </c>
      <c r="J29" s="66">
        <v>11.5490803699895</v>
      </c>
      <c r="K29" s="65">
        <v>68737.956399999995</v>
      </c>
      <c r="L29" s="66">
        <v>10.027245432447501</v>
      </c>
      <c r="M29" s="66">
        <v>0.230402342889554</v>
      </c>
      <c r="N29" s="65">
        <v>11577845.754000001</v>
      </c>
      <c r="O29" s="65">
        <v>76819201.838100001</v>
      </c>
      <c r="P29" s="65">
        <v>106013</v>
      </c>
      <c r="Q29" s="65">
        <v>95316</v>
      </c>
      <c r="R29" s="66">
        <v>11.2226698560578</v>
      </c>
      <c r="S29" s="65">
        <v>6.90775995774103</v>
      </c>
      <c r="T29" s="65">
        <v>6.6155493778589101</v>
      </c>
      <c r="U29" s="67">
        <v>4.2301785480351199</v>
      </c>
    </row>
    <row r="30" spans="1:21" ht="12" thickBot="1">
      <c r="A30" s="50"/>
      <c r="B30" s="39" t="s">
        <v>28</v>
      </c>
      <c r="C30" s="40"/>
      <c r="D30" s="65">
        <v>1318945.7830000001</v>
      </c>
      <c r="E30" s="65">
        <v>1381831</v>
      </c>
      <c r="F30" s="66">
        <v>95.449138353387696</v>
      </c>
      <c r="G30" s="65">
        <v>1221957.6669999999</v>
      </c>
      <c r="H30" s="66">
        <v>7.9371093303185702</v>
      </c>
      <c r="I30" s="65">
        <v>146985.88930000001</v>
      </c>
      <c r="J30" s="66">
        <v>11.144194946791099</v>
      </c>
      <c r="K30" s="65">
        <v>140121.5134</v>
      </c>
      <c r="L30" s="66">
        <v>11.466969534551</v>
      </c>
      <c r="M30" s="66">
        <v>4.8988736514746001E-2</v>
      </c>
      <c r="N30" s="65">
        <v>20664869.344500002</v>
      </c>
      <c r="O30" s="65">
        <v>133022645.20370001</v>
      </c>
      <c r="P30" s="65">
        <v>70766</v>
      </c>
      <c r="Q30" s="65">
        <v>59490</v>
      </c>
      <c r="R30" s="66">
        <v>18.954446125399201</v>
      </c>
      <c r="S30" s="65">
        <v>18.638128239550099</v>
      </c>
      <c r="T30" s="65">
        <v>18.220557495377399</v>
      </c>
      <c r="U30" s="67">
        <v>2.2404113696707602</v>
      </c>
    </row>
    <row r="31" spans="1:21" ht="12" thickBot="1">
      <c r="A31" s="50"/>
      <c r="B31" s="39" t="s">
        <v>29</v>
      </c>
      <c r="C31" s="40"/>
      <c r="D31" s="65">
        <v>1012139.0346</v>
      </c>
      <c r="E31" s="65">
        <v>936222</v>
      </c>
      <c r="F31" s="66">
        <v>108.108871036998</v>
      </c>
      <c r="G31" s="65">
        <v>797781.33589999995</v>
      </c>
      <c r="H31" s="66">
        <v>26.869229581333499</v>
      </c>
      <c r="I31" s="65">
        <v>26810.498</v>
      </c>
      <c r="J31" s="66">
        <v>2.6488947746784199</v>
      </c>
      <c r="K31" s="65">
        <v>-11099.6708</v>
      </c>
      <c r="L31" s="66">
        <v>-1.39131743254913</v>
      </c>
      <c r="M31" s="66">
        <v>-3.4154318162300799</v>
      </c>
      <c r="N31" s="65">
        <v>18583624.442000002</v>
      </c>
      <c r="O31" s="65">
        <v>127510806.2914</v>
      </c>
      <c r="P31" s="65">
        <v>37087</v>
      </c>
      <c r="Q31" s="65">
        <v>31631</v>
      </c>
      <c r="R31" s="66">
        <v>17.248901394201901</v>
      </c>
      <c r="S31" s="65">
        <v>27.290938458219902</v>
      </c>
      <c r="T31" s="65">
        <v>21.109274961272199</v>
      </c>
      <c r="U31" s="67">
        <v>22.650974448574999</v>
      </c>
    </row>
    <row r="32" spans="1:21" ht="12" thickBot="1">
      <c r="A32" s="50"/>
      <c r="B32" s="39" t="s">
        <v>30</v>
      </c>
      <c r="C32" s="40"/>
      <c r="D32" s="65">
        <v>124858.4262</v>
      </c>
      <c r="E32" s="65">
        <v>110906</v>
      </c>
      <c r="F32" s="66">
        <v>112.580407011343</v>
      </c>
      <c r="G32" s="65">
        <v>101673.4921</v>
      </c>
      <c r="H32" s="66">
        <v>22.803322302726301</v>
      </c>
      <c r="I32" s="65">
        <v>37434.473700000002</v>
      </c>
      <c r="J32" s="66">
        <v>29.981535759578598</v>
      </c>
      <c r="K32" s="65">
        <v>1359809.3791</v>
      </c>
      <c r="L32" s="66">
        <v>1337.42763331329</v>
      </c>
      <c r="M32" s="66">
        <v>-0.97247079313074303</v>
      </c>
      <c r="N32" s="65">
        <v>2341905.7576000001</v>
      </c>
      <c r="O32" s="65">
        <v>18541898.245999999</v>
      </c>
      <c r="P32" s="65">
        <v>26562</v>
      </c>
      <c r="Q32" s="65">
        <v>25360</v>
      </c>
      <c r="R32" s="66">
        <v>4.7397476340693903</v>
      </c>
      <c r="S32" s="65">
        <v>4.7006409984187902</v>
      </c>
      <c r="T32" s="65">
        <v>4.4927969361198699</v>
      </c>
      <c r="U32" s="67">
        <v>4.42161106046672</v>
      </c>
    </row>
    <row r="33" spans="1:21" ht="12" thickBot="1">
      <c r="A33" s="50"/>
      <c r="B33" s="39" t="s">
        <v>31</v>
      </c>
      <c r="C33" s="40"/>
      <c r="D33" s="65">
        <v>15.3848</v>
      </c>
      <c r="E33" s="68"/>
      <c r="F33" s="68"/>
      <c r="G33" s="65">
        <v>51.794899999999998</v>
      </c>
      <c r="H33" s="66">
        <v>-70.296689442396797</v>
      </c>
      <c r="I33" s="65">
        <v>2.9956</v>
      </c>
      <c r="J33" s="66">
        <v>19.471166346003798</v>
      </c>
      <c r="K33" s="65">
        <v>9.6754999999999995</v>
      </c>
      <c r="L33" s="66">
        <v>18.680410619578399</v>
      </c>
      <c r="M33" s="66">
        <v>-0.69039326133016399</v>
      </c>
      <c r="N33" s="65">
        <v>619.23490000000004</v>
      </c>
      <c r="O33" s="65">
        <v>4706.0086000000001</v>
      </c>
      <c r="P33" s="65">
        <v>4</v>
      </c>
      <c r="Q33" s="65">
        <v>5</v>
      </c>
      <c r="R33" s="66">
        <v>-20</v>
      </c>
      <c r="S33" s="65">
        <v>3.8462000000000001</v>
      </c>
      <c r="T33" s="65">
        <v>6.15388</v>
      </c>
      <c r="U33" s="67">
        <v>-59.998960012479898</v>
      </c>
    </row>
    <row r="34" spans="1:21" ht="12" thickBot="1">
      <c r="A34" s="50"/>
      <c r="B34" s="39" t="s">
        <v>36</v>
      </c>
      <c r="C34" s="40"/>
      <c r="D34" s="68"/>
      <c r="E34" s="68"/>
      <c r="F34" s="68"/>
      <c r="G34" s="68"/>
      <c r="H34" s="68"/>
      <c r="I34" s="68"/>
      <c r="J34" s="68"/>
      <c r="K34" s="68"/>
      <c r="L34" s="68"/>
      <c r="M34" s="68"/>
      <c r="N34" s="68"/>
      <c r="O34" s="65">
        <v>3</v>
      </c>
      <c r="P34" s="68"/>
      <c r="Q34" s="68"/>
      <c r="R34" s="68"/>
      <c r="S34" s="68"/>
      <c r="T34" s="68"/>
      <c r="U34" s="69"/>
    </row>
    <row r="35" spans="1:21" ht="12" thickBot="1">
      <c r="A35" s="50"/>
      <c r="B35" s="39" t="s">
        <v>32</v>
      </c>
      <c r="C35" s="40"/>
      <c r="D35" s="65">
        <v>112771.0466</v>
      </c>
      <c r="E35" s="65">
        <v>69936</v>
      </c>
      <c r="F35" s="66">
        <v>161.24892272935301</v>
      </c>
      <c r="G35" s="65">
        <v>34143.301299999999</v>
      </c>
      <c r="H35" s="66">
        <v>230.28747164527999</v>
      </c>
      <c r="I35" s="65">
        <v>11944.5983</v>
      </c>
      <c r="J35" s="66">
        <v>10.591901609610501</v>
      </c>
      <c r="K35" s="65">
        <v>2619.4295999999999</v>
      </c>
      <c r="L35" s="66">
        <v>7.6718697380326297</v>
      </c>
      <c r="M35" s="66">
        <v>3.5599997419285501</v>
      </c>
      <c r="N35" s="65">
        <v>1655700.6669000001</v>
      </c>
      <c r="O35" s="65">
        <v>21856338.120499998</v>
      </c>
      <c r="P35" s="65">
        <v>8694</v>
      </c>
      <c r="Q35" s="65">
        <v>7469</v>
      </c>
      <c r="R35" s="66">
        <v>16.401124648547299</v>
      </c>
      <c r="S35" s="65">
        <v>12.9711348746262</v>
      </c>
      <c r="T35" s="65">
        <v>12.6860652563931</v>
      </c>
      <c r="U35" s="67">
        <v>2.1977230287747198</v>
      </c>
    </row>
    <row r="36" spans="1:21" ht="12" customHeight="1" thickBot="1">
      <c r="A36" s="50"/>
      <c r="B36" s="39" t="s">
        <v>37</v>
      </c>
      <c r="C36" s="40"/>
      <c r="D36" s="68"/>
      <c r="E36" s="65">
        <v>524950</v>
      </c>
      <c r="F36" s="68"/>
      <c r="G36" s="68"/>
      <c r="H36" s="68"/>
      <c r="I36" s="68"/>
      <c r="J36" s="68"/>
      <c r="K36" s="68"/>
      <c r="L36" s="68"/>
      <c r="M36" s="68"/>
      <c r="N36" s="68"/>
      <c r="O36" s="68"/>
      <c r="P36" s="68"/>
      <c r="Q36" s="68"/>
      <c r="R36" s="68"/>
      <c r="S36" s="68"/>
      <c r="T36" s="68"/>
      <c r="U36" s="69"/>
    </row>
    <row r="37" spans="1:21" ht="12" thickBot="1">
      <c r="A37" s="50"/>
      <c r="B37" s="39" t="s">
        <v>38</v>
      </c>
      <c r="C37" s="40"/>
      <c r="D37" s="68"/>
      <c r="E37" s="65">
        <v>368055</v>
      </c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9"/>
    </row>
    <row r="38" spans="1:21" ht="12" thickBot="1">
      <c r="A38" s="50"/>
      <c r="B38" s="39" t="s">
        <v>39</v>
      </c>
      <c r="C38" s="40"/>
      <c r="D38" s="68"/>
      <c r="E38" s="65">
        <v>275560</v>
      </c>
      <c r="F38" s="68"/>
      <c r="G38" s="68"/>
      <c r="H38" s="68"/>
      <c r="I38" s="68"/>
      <c r="J38" s="68"/>
      <c r="K38" s="68"/>
      <c r="L38" s="68"/>
      <c r="M38" s="68"/>
      <c r="N38" s="68"/>
      <c r="O38" s="68"/>
      <c r="P38" s="68"/>
      <c r="Q38" s="68"/>
      <c r="R38" s="68"/>
      <c r="S38" s="68"/>
      <c r="T38" s="68"/>
      <c r="U38" s="69"/>
    </row>
    <row r="39" spans="1:21" ht="12" customHeight="1" thickBot="1">
      <c r="A39" s="50"/>
      <c r="B39" s="39" t="s">
        <v>33</v>
      </c>
      <c r="C39" s="40"/>
      <c r="D39" s="65">
        <v>193023.93030000001</v>
      </c>
      <c r="E39" s="65">
        <v>308362</v>
      </c>
      <c r="F39" s="66">
        <v>62.596535986924501</v>
      </c>
      <c r="G39" s="65">
        <v>214788.4626</v>
      </c>
      <c r="H39" s="66">
        <v>-10.133008093890099</v>
      </c>
      <c r="I39" s="65">
        <v>9838.1751000000004</v>
      </c>
      <c r="J39" s="66">
        <v>5.0968680850656201</v>
      </c>
      <c r="K39" s="65">
        <v>9691.5738999999994</v>
      </c>
      <c r="L39" s="66">
        <v>4.5121482702954099</v>
      </c>
      <c r="M39" s="66">
        <v>1.5126665855584E-2</v>
      </c>
      <c r="N39" s="65">
        <v>3736176.6641000002</v>
      </c>
      <c r="O39" s="65">
        <v>35179945.832900003</v>
      </c>
      <c r="P39" s="65">
        <v>305</v>
      </c>
      <c r="Q39" s="65">
        <v>312</v>
      </c>
      <c r="R39" s="66">
        <v>-2.2435897435897498</v>
      </c>
      <c r="S39" s="65">
        <v>632.86534524590195</v>
      </c>
      <c r="T39" s="65">
        <v>577.20934615384601</v>
      </c>
      <c r="U39" s="67">
        <v>8.7942876806487504</v>
      </c>
    </row>
    <row r="40" spans="1:21" ht="12" thickBot="1">
      <c r="A40" s="50"/>
      <c r="B40" s="39" t="s">
        <v>34</v>
      </c>
      <c r="C40" s="40"/>
      <c r="D40" s="65">
        <v>443620.11310000002</v>
      </c>
      <c r="E40" s="65">
        <v>250030</v>
      </c>
      <c r="F40" s="66">
        <v>177.42675402951599</v>
      </c>
      <c r="G40" s="65">
        <v>291942.05699999997</v>
      </c>
      <c r="H40" s="66">
        <v>51.954849417259503</v>
      </c>
      <c r="I40" s="65">
        <v>28194.550500000001</v>
      </c>
      <c r="J40" s="66">
        <v>6.3555618123302802</v>
      </c>
      <c r="K40" s="65">
        <v>25992.333299999998</v>
      </c>
      <c r="L40" s="66">
        <v>8.9032507227966793</v>
      </c>
      <c r="M40" s="66">
        <v>8.4725644850053003E-2</v>
      </c>
      <c r="N40" s="65">
        <v>6197662.0845999997</v>
      </c>
      <c r="O40" s="65">
        <v>67916707.178100005</v>
      </c>
      <c r="P40" s="65">
        <v>1816</v>
      </c>
      <c r="Q40" s="65">
        <v>1584</v>
      </c>
      <c r="R40" s="66">
        <v>14.646464646464599</v>
      </c>
      <c r="S40" s="65">
        <v>244.28420324889899</v>
      </c>
      <c r="T40" s="65">
        <v>180.46761060606099</v>
      </c>
      <c r="U40" s="67">
        <v>26.123912964530099</v>
      </c>
    </row>
    <row r="41" spans="1:21" ht="12" thickBot="1">
      <c r="A41" s="50"/>
      <c r="B41" s="39" t="s">
        <v>40</v>
      </c>
      <c r="C41" s="40"/>
      <c r="D41" s="68"/>
      <c r="E41" s="65">
        <v>174912</v>
      </c>
      <c r="F41" s="68"/>
      <c r="G41" s="68"/>
      <c r="H41" s="68"/>
      <c r="I41" s="68"/>
      <c r="J41" s="68"/>
      <c r="K41" s="68"/>
      <c r="L41" s="68"/>
      <c r="M41" s="68"/>
      <c r="N41" s="68"/>
      <c r="O41" s="68"/>
      <c r="P41" s="68"/>
      <c r="Q41" s="68"/>
      <c r="R41" s="68"/>
      <c r="S41" s="68"/>
      <c r="T41" s="68"/>
      <c r="U41" s="69"/>
    </row>
    <row r="42" spans="1:21" ht="12" thickBot="1">
      <c r="A42" s="50"/>
      <c r="B42" s="39" t="s">
        <v>41</v>
      </c>
      <c r="C42" s="40"/>
      <c r="D42" s="68"/>
      <c r="E42" s="65">
        <v>76514</v>
      </c>
      <c r="F42" s="68"/>
      <c r="G42" s="68"/>
      <c r="H42" s="68"/>
      <c r="I42" s="68"/>
      <c r="J42" s="68"/>
      <c r="K42" s="68"/>
      <c r="L42" s="68"/>
      <c r="M42" s="68"/>
      <c r="N42" s="68"/>
      <c r="O42" s="68"/>
      <c r="P42" s="68"/>
      <c r="Q42" s="68"/>
      <c r="R42" s="68"/>
      <c r="S42" s="68"/>
      <c r="T42" s="68"/>
      <c r="U42" s="69"/>
    </row>
    <row r="43" spans="1:21" ht="12" thickBot="1">
      <c r="A43" s="51"/>
      <c r="B43" s="39" t="s">
        <v>35</v>
      </c>
      <c r="C43" s="40"/>
      <c r="D43" s="70">
        <v>27873.077700000002</v>
      </c>
      <c r="E43" s="70">
        <v>0</v>
      </c>
      <c r="F43" s="71"/>
      <c r="G43" s="70">
        <v>93631.410199999998</v>
      </c>
      <c r="H43" s="72">
        <v>-70.231060666007096</v>
      </c>
      <c r="I43" s="70">
        <v>2960.0947000000001</v>
      </c>
      <c r="J43" s="72">
        <v>10.619906175628399</v>
      </c>
      <c r="K43" s="70">
        <v>11817.6921</v>
      </c>
      <c r="L43" s="72">
        <v>12.621503910661</v>
      </c>
      <c r="M43" s="72">
        <v>-0.74952006915123504</v>
      </c>
      <c r="N43" s="70">
        <v>480190.1496</v>
      </c>
      <c r="O43" s="70">
        <v>4947293.5609999998</v>
      </c>
      <c r="P43" s="70">
        <v>68</v>
      </c>
      <c r="Q43" s="70">
        <v>30</v>
      </c>
      <c r="R43" s="72">
        <v>126.666666666667</v>
      </c>
      <c r="S43" s="70">
        <v>409.89820147058799</v>
      </c>
      <c r="T43" s="70">
        <v>1051.5779666666699</v>
      </c>
      <c r="U43" s="73">
        <v>-156.546128500669</v>
      </c>
    </row>
  </sheetData>
  <mergeCells count="41">
    <mergeCell ref="B18:C18"/>
    <mergeCell ref="A1:U4"/>
    <mergeCell ref="W1:W4"/>
    <mergeCell ref="B6:C6"/>
    <mergeCell ref="A7:C7"/>
    <mergeCell ref="A8:A43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29:C29"/>
    <mergeCell ref="B30:C30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31:C31"/>
    <mergeCell ref="B32:C32"/>
    <mergeCell ref="B33:C33"/>
    <mergeCell ref="B34:C34"/>
    <mergeCell ref="B35:C35"/>
    <mergeCell ref="B43:C43"/>
    <mergeCell ref="B37:C37"/>
    <mergeCell ref="B38:C38"/>
    <mergeCell ref="B39:C39"/>
    <mergeCell ref="B40:C40"/>
    <mergeCell ref="B41:C41"/>
    <mergeCell ref="B42:C42"/>
    <mergeCell ref="B36:C36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H33"/>
  <sheetViews>
    <sheetView workbookViewId="0">
      <selection sqref="A1:H31"/>
    </sheetView>
  </sheetViews>
  <sheetFormatPr defaultRowHeight="13.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>
      <c r="A1" s="30" t="s">
        <v>64</v>
      </c>
      <c r="B1" s="31" t="s">
        <v>65</v>
      </c>
      <c r="C1" s="30" t="s">
        <v>66</v>
      </c>
      <c r="D1" s="30" t="s">
        <v>67</v>
      </c>
      <c r="E1" s="30" t="s">
        <v>68</v>
      </c>
      <c r="F1" s="30" t="s">
        <v>69</v>
      </c>
      <c r="G1" s="30" t="s">
        <v>68</v>
      </c>
      <c r="H1" s="30" t="s">
        <v>70</v>
      </c>
    </row>
    <row r="2" spans="1:8" ht="14.25">
      <c r="A2" s="32">
        <v>1</v>
      </c>
      <c r="B2" s="33">
        <v>12</v>
      </c>
      <c r="C2" s="32">
        <v>49731</v>
      </c>
      <c r="D2" s="32">
        <v>553173.14704957302</v>
      </c>
      <c r="E2" s="32">
        <v>442668.55114187999</v>
      </c>
      <c r="F2" s="32">
        <v>110504.595907692</v>
      </c>
      <c r="G2" s="32">
        <v>442668.55114187999</v>
      </c>
      <c r="H2" s="32">
        <v>0.199764931644069</v>
      </c>
    </row>
    <row r="3" spans="1:8" ht="14.25">
      <c r="A3" s="32">
        <v>2</v>
      </c>
      <c r="B3" s="33">
        <v>13</v>
      </c>
      <c r="C3" s="32">
        <v>9111.81</v>
      </c>
      <c r="D3" s="32">
        <v>80101.056699644498</v>
      </c>
      <c r="E3" s="32">
        <v>61752.799614265197</v>
      </c>
      <c r="F3" s="32">
        <v>18348.2570853793</v>
      </c>
      <c r="G3" s="32">
        <v>61752.799614265197</v>
      </c>
      <c r="H3" s="32">
        <v>0.22906385809840099</v>
      </c>
    </row>
    <row r="4" spans="1:8" ht="14.25">
      <c r="A4" s="32">
        <v>3</v>
      </c>
      <c r="B4" s="33">
        <v>14</v>
      </c>
      <c r="C4" s="32">
        <v>109278</v>
      </c>
      <c r="D4" s="32">
        <v>132940.23029914501</v>
      </c>
      <c r="E4" s="32">
        <v>98680.7969128205</v>
      </c>
      <c r="F4" s="32">
        <v>34259.433386324803</v>
      </c>
      <c r="G4" s="32">
        <v>98680.7969128205</v>
      </c>
      <c r="H4" s="32">
        <v>0.25770553661020001</v>
      </c>
    </row>
    <row r="5" spans="1:8" ht="14.25">
      <c r="A5" s="32">
        <v>4</v>
      </c>
      <c r="B5" s="33">
        <v>15</v>
      </c>
      <c r="C5" s="32">
        <v>6289</v>
      </c>
      <c r="D5" s="32">
        <v>73093.477741880299</v>
      </c>
      <c r="E5" s="32">
        <v>61295.057992307702</v>
      </c>
      <c r="F5" s="32">
        <v>11798.4197495726</v>
      </c>
      <c r="G5" s="32">
        <v>61295.057992307702</v>
      </c>
      <c r="H5" s="32">
        <v>0.16141549306542999</v>
      </c>
    </row>
    <row r="6" spans="1:8" ht="14.25">
      <c r="A6" s="32">
        <v>5</v>
      </c>
      <c r="B6" s="33">
        <v>16</v>
      </c>
      <c r="C6" s="32">
        <v>5081</v>
      </c>
      <c r="D6" s="32">
        <v>316899.45190598298</v>
      </c>
      <c r="E6" s="32">
        <v>280034.55199743598</v>
      </c>
      <c r="F6" s="32">
        <v>36864.899908546999</v>
      </c>
      <c r="G6" s="32">
        <v>280034.55199743598</v>
      </c>
      <c r="H6" s="32">
        <v>0.116329957930896</v>
      </c>
    </row>
    <row r="7" spans="1:8" ht="14.25">
      <c r="A7" s="32">
        <v>6</v>
      </c>
      <c r="B7" s="33">
        <v>17</v>
      </c>
      <c r="C7" s="32">
        <v>25490</v>
      </c>
      <c r="D7" s="32">
        <v>326045.90203760698</v>
      </c>
      <c r="E7" s="32">
        <v>275345.43870085501</v>
      </c>
      <c r="F7" s="32">
        <v>50700.463336752102</v>
      </c>
      <c r="G7" s="32">
        <v>275345.43870085501</v>
      </c>
      <c r="H7" s="32">
        <v>0.15550099854009</v>
      </c>
    </row>
    <row r="8" spans="1:8" ht="14.25">
      <c r="A8" s="32">
        <v>7</v>
      </c>
      <c r="B8" s="33">
        <v>18</v>
      </c>
      <c r="C8" s="32">
        <v>41838</v>
      </c>
      <c r="D8" s="32">
        <v>145448.47883760699</v>
      </c>
      <c r="E8" s="32">
        <v>117944.40261453</v>
      </c>
      <c r="F8" s="32">
        <v>27504.0762230769</v>
      </c>
      <c r="G8" s="32">
        <v>117944.40261453</v>
      </c>
      <c r="H8" s="32">
        <v>0.189098410948561</v>
      </c>
    </row>
    <row r="9" spans="1:8" ht="14.25">
      <c r="A9" s="32">
        <v>8</v>
      </c>
      <c r="B9" s="33">
        <v>19</v>
      </c>
      <c r="C9" s="32">
        <v>27825</v>
      </c>
      <c r="D9" s="32">
        <v>167547.132113675</v>
      </c>
      <c r="E9" s="32">
        <v>136952.14748205099</v>
      </c>
      <c r="F9" s="32">
        <v>30594.984631623902</v>
      </c>
      <c r="G9" s="32">
        <v>136952.14748205099</v>
      </c>
      <c r="H9" s="32">
        <v>0.182605242152795</v>
      </c>
    </row>
    <row r="10" spans="1:8" ht="14.25">
      <c r="A10" s="32">
        <v>9</v>
      </c>
      <c r="B10" s="33">
        <v>21</v>
      </c>
      <c r="C10" s="32">
        <v>229391</v>
      </c>
      <c r="D10" s="32">
        <v>939419.05649999995</v>
      </c>
      <c r="E10" s="32">
        <v>913038.85430000001</v>
      </c>
      <c r="F10" s="32">
        <v>26380.2022</v>
      </c>
      <c r="G10" s="32">
        <v>913038.85430000001</v>
      </c>
      <c r="H10" s="32">
        <v>2.8081399900790699E-2</v>
      </c>
    </row>
    <row r="11" spans="1:8" ht="14.25">
      <c r="A11" s="32">
        <v>10</v>
      </c>
      <c r="B11" s="33">
        <v>22</v>
      </c>
      <c r="C11" s="32">
        <v>177948</v>
      </c>
      <c r="D11" s="32">
        <v>2139822.0469649602</v>
      </c>
      <c r="E11" s="32">
        <v>2148009.11787778</v>
      </c>
      <c r="F11" s="32">
        <v>-8187.0709128205099</v>
      </c>
      <c r="G11" s="32">
        <v>2148009.11787778</v>
      </c>
      <c r="H11" s="32">
        <v>-3.8260522291714599E-3</v>
      </c>
    </row>
    <row r="12" spans="1:8" ht="14.25">
      <c r="A12" s="32">
        <v>11</v>
      </c>
      <c r="B12" s="33">
        <v>23</v>
      </c>
      <c r="C12" s="32">
        <v>227348.44200000001</v>
      </c>
      <c r="D12" s="32">
        <v>1837885.5252495699</v>
      </c>
      <c r="E12" s="32">
        <v>1771473.6024068401</v>
      </c>
      <c r="F12" s="32">
        <v>66411.922842735003</v>
      </c>
      <c r="G12" s="32">
        <v>1771473.6024068401</v>
      </c>
      <c r="H12" s="32">
        <v>3.6134961579675502E-2</v>
      </c>
    </row>
    <row r="13" spans="1:8" ht="14.25">
      <c r="A13" s="32">
        <v>12</v>
      </c>
      <c r="B13" s="33">
        <v>24</v>
      </c>
      <c r="C13" s="32">
        <v>23793.74</v>
      </c>
      <c r="D13" s="32">
        <v>616662.17930854706</v>
      </c>
      <c r="E13" s="32">
        <v>571738.975695726</v>
      </c>
      <c r="F13" s="32">
        <v>44923.2036128205</v>
      </c>
      <c r="G13" s="32">
        <v>571738.975695726</v>
      </c>
      <c r="H13" s="32">
        <v>7.2848968398211394E-2</v>
      </c>
    </row>
    <row r="14" spans="1:8" ht="14.25">
      <c r="A14" s="32">
        <v>13</v>
      </c>
      <c r="B14" s="33">
        <v>25</v>
      </c>
      <c r="C14" s="32">
        <v>122046</v>
      </c>
      <c r="D14" s="32">
        <v>1284431.0156</v>
      </c>
      <c r="E14" s="32">
        <v>1291351.0098999999</v>
      </c>
      <c r="F14" s="32">
        <v>-6919.9943000000003</v>
      </c>
      <c r="G14" s="32">
        <v>1291351.0098999999</v>
      </c>
      <c r="H14" s="32">
        <v>-5.3875951420928898E-3</v>
      </c>
    </row>
    <row r="15" spans="1:8" ht="14.25">
      <c r="A15" s="32">
        <v>14</v>
      </c>
      <c r="B15" s="33">
        <v>26</v>
      </c>
      <c r="C15" s="32">
        <v>734225</v>
      </c>
      <c r="D15" s="32">
        <v>659623.71128944098</v>
      </c>
      <c r="E15" s="32">
        <v>584765.92929208104</v>
      </c>
      <c r="F15" s="32">
        <v>74857.781997360304</v>
      </c>
      <c r="G15" s="32">
        <v>584765.92929208104</v>
      </c>
      <c r="H15" s="32">
        <v>0.11348558385056701</v>
      </c>
    </row>
    <row r="16" spans="1:8" ht="14.25">
      <c r="A16" s="32">
        <v>15</v>
      </c>
      <c r="B16" s="33">
        <v>27</v>
      </c>
      <c r="C16" s="32">
        <v>189987.965</v>
      </c>
      <c r="D16" s="32">
        <v>1253913.0204666699</v>
      </c>
      <c r="E16" s="32">
        <v>1136100.2663</v>
      </c>
      <c r="F16" s="32">
        <v>117812.754166667</v>
      </c>
      <c r="G16" s="32">
        <v>1136100.2663</v>
      </c>
      <c r="H16" s="32">
        <v>9.3956081676877801E-2</v>
      </c>
    </row>
    <row r="17" spans="1:8" ht="14.25">
      <c r="A17" s="32">
        <v>16</v>
      </c>
      <c r="B17" s="33">
        <v>29</v>
      </c>
      <c r="C17" s="32">
        <v>264899.5</v>
      </c>
      <c r="D17" s="32">
        <v>3086955.4189111101</v>
      </c>
      <c r="E17" s="32">
        <v>3020332.8150734999</v>
      </c>
      <c r="F17" s="32">
        <v>66622.603837606803</v>
      </c>
      <c r="G17" s="32">
        <v>3020332.8150734999</v>
      </c>
      <c r="H17" s="32">
        <v>2.15819779675041E-2</v>
      </c>
    </row>
    <row r="18" spans="1:8" ht="14.25">
      <c r="A18" s="32">
        <v>17</v>
      </c>
      <c r="B18" s="33">
        <v>31</v>
      </c>
      <c r="C18" s="32">
        <v>40402.904000000002</v>
      </c>
      <c r="D18" s="32">
        <v>230466.67990914499</v>
      </c>
      <c r="E18" s="32">
        <v>201917.64045170799</v>
      </c>
      <c r="F18" s="32">
        <v>28549.039457436698</v>
      </c>
      <c r="G18" s="32">
        <v>201917.64045170799</v>
      </c>
      <c r="H18" s="32">
        <v>0.12387491097928501</v>
      </c>
    </row>
    <row r="19" spans="1:8" ht="14.25">
      <c r="A19" s="32">
        <v>18</v>
      </c>
      <c r="B19" s="33">
        <v>32</v>
      </c>
      <c r="C19" s="32">
        <v>18443.834999999999</v>
      </c>
      <c r="D19" s="32">
        <v>240353.62645037399</v>
      </c>
      <c r="E19" s="32">
        <v>228365.29087059101</v>
      </c>
      <c r="F19" s="32">
        <v>11988.335579783499</v>
      </c>
      <c r="G19" s="32">
        <v>228365.29087059101</v>
      </c>
      <c r="H19" s="32">
        <v>4.9877905970595798E-2</v>
      </c>
    </row>
    <row r="20" spans="1:8" ht="14.25">
      <c r="A20" s="32">
        <v>19</v>
      </c>
      <c r="B20" s="33">
        <v>33</v>
      </c>
      <c r="C20" s="32">
        <v>64082.294999999998</v>
      </c>
      <c r="D20" s="32">
        <v>583860.92005195504</v>
      </c>
      <c r="E20" s="32">
        <v>477865.14767670899</v>
      </c>
      <c r="F20" s="32">
        <v>105995.772375246</v>
      </c>
      <c r="G20" s="32">
        <v>477865.14767670899</v>
      </c>
      <c r="H20" s="32">
        <v>0.18154284476826099</v>
      </c>
    </row>
    <row r="21" spans="1:8" ht="14.25">
      <c r="A21" s="32">
        <v>20</v>
      </c>
      <c r="B21" s="33">
        <v>34</v>
      </c>
      <c r="C21" s="32">
        <v>50562.175000000003</v>
      </c>
      <c r="D21" s="32">
        <v>224672.12453012599</v>
      </c>
      <c r="E21" s="32">
        <v>155233.102552817</v>
      </c>
      <c r="F21" s="32">
        <v>69439.021977308905</v>
      </c>
      <c r="G21" s="32">
        <v>155233.102552817</v>
      </c>
      <c r="H21" s="32">
        <v>0.30906825723276499</v>
      </c>
    </row>
    <row r="22" spans="1:8" ht="14.25">
      <c r="A22" s="32">
        <v>21</v>
      </c>
      <c r="B22" s="33">
        <v>35</v>
      </c>
      <c r="C22" s="32">
        <v>45823.493999999999</v>
      </c>
      <c r="D22" s="32">
        <v>863499.12336106203</v>
      </c>
      <c r="E22" s="32">
        <v>833184.41139272903</v>
      </c>
      <c r="F22" s="32">
        <v>30314.7119683325</v>
      </c>
      <c r="G22" s="32">
        <v>833184.41139272903</v>
      </c>
      <c r="H22" s="32">
        <v>3.5106824255172697E-2</v>
      </c>
    </row>
    <row r="23" spans="1:8" ht="14.25">
      <c r="A23" s="32">
        <v>22</v>
      </c>
      <c r="B23" s="33">
        <v>36</v>
      </c>
      <c r="C23" s="32">
        <v>137953.815</v>
      </c>
      <c r="D23" s="32">
        <v>732312.35326902696</v>
      </c>
      <c r="E23" s="32">
        <v>647736.99730610906</v>
      </c>
      <c r="F23" s="32">
        <v>84575.355962917907</v>
      </c>
      <c r="G23" s="32">
        <v>647736.99730610906</v>
      </c>
      <c r="H23" s="32">
        <v>0.115490822441238</v>
      </c>
    </row>
    <row r="24" spans="1:8" ht="14.25">
      <c r="A24" s="32">
        <v>23</v>
      </c>
      <c r="B24" s="33">
        <v>37</v>
      </c>
      <c r="C24" s="32">
        <v>121908.458</v>
      </c>
      <c r="D24" s="32">
        <v>1318945.78413097</v>
      </c>
      <c r="E24" s="32">
        <v>1171959.89173611</v>
      </c>
      <c r="F24" s="32">
        <v>146985.892394861</v>
      </c>
      <c r="G24" s="32">
        <v>1171959.89173611</v>
      </c>
      <c r="H24" s="32">
        <v>0.111441951718817</v>
      </c>
    </row>
    <row r="25" spans="1:8" ht="14.25">
      <c r="A25" s="32">
        <v>24</v>
      </c>
      <c r="B25" s="33">
        <v>38</v>
      </c>
      <c r="C25" s="32">
        <v>231869.35</v>
      </c>
      <c r="D25" s="32">
        <v>1012139.0371876101</v>
      </c>
      <c r="E25" s="32">
        <v>985328.92730884999</v>
      </c>
      <c r="F25" s="32">
        <v>26810.109878761101</v>
      </c>
      <c r="G25" s="32">
        <v>985328.92730884999</v>
      </c>
      <c r="H25" s="32">
        <v>2.6488564212736199E-2</v>
      </c>
    </row>
    <row r="26" spans="1:8" ht="14.25">
      <c r="A26" s="32">
        <v>25</v>
      </c>
      <c r="B26" s="33">
        <v>39</v>
      </c>
      <c r="C26" s="32">
        <v>83020.074999999997</v>
      </c>
      <c r="D26" s="32">
        <v>124858.397266863</v>
      </c>
      <c r="E26" s="32">
        <v>87423.930669851907</v>
      </c>
      <c r="F26" s="32">
        <v>37434.4665970114</v>
      </c>
      <c r="G26" s="32">
        <v>87423.930669851907</v>
      </c>
      <c r="H26" s="32">
        <v>0.29981537018292598</v>
      </c>
    </row>
    <row r="27" spans="1:8" ht="14.25">
      <c r="A27" s="32">
        <v>26</v>
      </c>
      <c r="B27" s="33">
        <v>40</v>
      </c>
      <c r="C27" s="32">
        <v>4</v>
      </c>
      <c r="D27" s="32">
        <v>15.3847</v>
      </c>
      <c r="E27" s="32">
        <v>12.389200000000001</v>
      </c>
      <c r="F27" s="32">
        <v>2.9954999999999998</v>
      </c>
      <c r="G27" s="32">
        <v>12.389200000000001</v>
      </c>
      <c r="H27" s="32">
        <v>0.19470642911464001</v>
      </c>
    </row>
    <row r="28" spans="1:8" ht="14.25">
      <c r="A28" s="32">
        <v>27</v>
      </c>
      <c r="B28" s="33">
        <v>42</v>
      </c>
      <c r="C28" s="32">
        <v>12358.796</v>
      </c>
      <c r="D28" s="32">
        <v>112771.0463</v>
      </c>
      <c r="E28" s="32">
        <v>100826.44779999999</v>
      </c>
      <c r="F28" s="32">
        <v>11944.5985</v>
      </c>
      <c r="G28" s="32">
        <v>100826.44779999999</v>
      </c>
      <c r="H28" s="32">
        <v>0.10591901815138199</v>
      </c>
    </row>
    <row r="29" spans="1:8" ht="14.25">
      <c r="A29" s="32">
        <v>28</v>
      </c>
      <c r="B29" s="33">
        <v>75</v>
      </c>
      <c r="C29" s="32">
        <v>321</v>
      </c>
      <c r="D29" s="32">
        <v>193023.931623932</v>
      </c>
      <c r="E29" s="32">
        <v>183185.756410256</v>
      </c>
      <c r="F29" s="32">
        <v>9838.1752136752093</v>
      </c>
      <c r="G29" s="32">
        <v>183185.756410256</v>
      </c>
      <c r="H29" s="32">
        <v>5.0968681089984903E-2</v>
      </c>
    </row>
    <row r="30" spans="1:8" ht="14.25">
      <c r="A30" s="32">
        <v>29</v>
      </c>
      <c r="B30" s="33">
        <v>76</v>
      </c>
      <c r="C30" s="32">
        <v>2015</v>
      </c>
      <c r="D30" s="32">
        <v>443620.10893333302</v>
      </c>
      <c r="E30" s="32">
        <v>415425.56435726502</v>
      </c>
      <c r="F30" s="32">
        <v>28194.544576068402</v>
      </c>
      <c r="G30" s="32">
        <v>415425.56435726502</v>
      </c>
      <c r="H30" s="32">
        <v>6.3555605366630102E-2</v>
      </c>
    </row>
    <row r="31" spans="1:8" ht="14.25">
      <c r="A31" s="32">
        <v>30</v>
      </c>
      <c r="B31" s="33">
        <v>99</v>
      </c>
      <c r="C31" s="32">
        <v>69</v>
      </c>
      <c r="D31" s="32">
        <v>27873.0769230769</v>
      </c>
      <c r="E31" s="32">
        <v>24912.982905982899</v>
      </c>
      <c r="F31" s="32">
        <v>2960.0940170940198</v>
      </c>
      <c r="G31" s="32">
        <v>24912.982905982899</v>
      </c>
      <c r="H31" s="32">
        <v>0.10619904021587501</v>
      </c>
    </row>
    <row r="32" spans="1:8" ht="14.25">
      <c r="A32" s="32"/>
      <c r="B32" s="33"/>
      <c r="C32" s="32"/>
      <c r="D32" s="32"/>
      <c r="E32" s="32"/>
      <c r="F32" s="32"/>
      <c r="G32" s="32"/>
      <c r="H32" s="32"/>
    </row>
    <row r="33" spans="1:8" ht="14.25">
      <c r="A33" s="32"/>
      <c r="B33" s="33"/>
      <c r="C33" s="32"/>
      <c r="D33" s="32"/>
      <c r="E33" s="32"/>
      <c r="F33" s="32"/>
      <c r="G33" s="32"/>
      <c r="H33" s="32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Windows 用户</cp:lastModifiedBy>
  <dcterms:created xsi:type="dcterms:W3CDTF">2013-06-21T00:28:37Z</dcterms:created>
  <dcterms:modified xsi:type="dcterms:W3CDTF">2014-04-19T03:21:48Z</dcterms:modified>
</cp:coreProperties>
</file>