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5" l="1"/>
  <c r="L35" s="1"/>
  <c r="G36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<sst xmlns="http://schemas.openxmlformats.org/spreadsheetml/2006/main" count="114" uniqueCount="71">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</sst>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346" Type="http://schemas.openxmlformats.org/officeDocument/2006/relationships/image" Target="cid:bc84eb1013" TargetMode="External"/><Relationship Id="rId367" Type="http://schemas.openxmlformats.org/officeDocument/2006/relationships/hyperlink" Target="cid:29a565842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378" Type="http://schemas.openxmlformats.org/officeDocument/2006/relationships/image" Target="cid:51e44aa513" TargetMode="External"/><Relationship Id="rId399" Type="http://schemas.openxmlformats.org/officeDocument/2006/relationships/hyperlink" Target="cid:25d8489d2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368" Type="http://schemas.openxmlformats.org/officeDocument/2006/relationships/image" Target="cid:29a565a913" TargetMode="External"/><Relationship Id="rId389" Type="http://schemas.openxmlformats.org/officeDocument/2006/relationships/hyperlink" Target="cid:fbcceaee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15" Type="http://schemas.openxmlformats.org/officeDocument/2006/relationships/hyperlink" Target="cid:723deda5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27" sqref="J27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22100220.755399998</v>
      </c>
      <c r="F3" s="25">
        <f>RA!I7</f>
        <v>1779921.656</v>
      </c>
      <c r="G3" s="16">
        <f>E3-F3</f>
        <v>20320299.099399999</v>
      </c>
      <c r="H3" s="27">
        <f>RA!J7</f>
        <v>8.0538636952985705</v>
      </c>
      <c r="I3" s="20">
        <f>SUM(I4:I39)</f>
        <v>22100225.780539479</v>
      </c>
      <c r="J3" s="21">
        <f>SUM(J4:J39)</f>
        <v>20320299.170345645</v>
      </c>
      <c r="K3" s="22">
        <f>E3-I3</f>
        <v>-5.0251394808292389</v>
      </c>
      <c r="L3" s="22">
        <f>G3-J3</f>
        <v>-7.0945646613836288E-2</v>
      </c>
    </row>
    <row r="4" spans="1:12">
      <c r="A4" s="59">
        <f>RA!A8</f>
        <v>41749</v>
      </c>
      <c r="B4" s="12">
        <v>12</v>
      </c>
      <c r="C4" s="56" t="s">
        <v>6</v>
      </c>
      <c r="D4" s="56"/>
      <c r="E4" s="15">
        <f>VLOOKUP(C4,RA!B8:D39,3,0)</f>
        <v>776609.42839999998</v>
      </c>
      <c r="F4" s="25">
        <f>VLOOKUP(C4,RA!B8:I43,8,0)</f>
        <v>103985.12910000001</v>
      </c>
      <c r="G4" s="16">
        <f t="shared" ref="G4:G39" si="0">E4-F4</f>
        <v>672624.29929999996</v>
      </c>
      <c r="H4" s="27">
        <f>RA!J8</f>
        <v>13.389630011862501</v>
      </c>
      <c r="I4" s="20">
        <f>VLOOKUP(B4,RMS!B:D,3,FALSE)</f>
        <v>776610.06700170902</v>
      </c>
      <c r="J4" s="21">
        <f>VLOOKUP(B4,RMS!B:E,4,FALSE)</f>
        <v>672624.30579401704</v>
      </c>
      <c r="K4" s="22">
        <f t="shared" ref="K4:K39" si="1">E4-I4</f>
        <v>-0.63860170904081315</v>
      </c>
      <c r="L4" s="22">
        <f t="shared" ref="L4:L39" si="2">G4-J4</f>
        <v>-6.4940170850604773E-3</v>
      </c>
    </row>
    <row r="5" spans="1:12">
      <c r="A5" s="59"/>
      <c r="B5" s="12">
        <v>13</v>
      </c>
      <c r="C5" s="56" t="s">
        <v>7</v>
      </c>
      <c r="D5" s="56"/>
      <c r="E5" s="15">
        <f>VLOOKUP(C5,RA!B8:D40,3,0)</f>
        <v>133551.01139999999</v>
      </c>
      <c r="F5" s="25">
        <f>VLOOKUP(C5,RA!B9:I44,8,0)</f>
        <v>30283.863799999999</v>
      </c>
      <c r="G5" s="16">
        <f t="shared" si="0"/>
        <v>103267.1476</v>
      </c>
      <c r="H5" s="27">
        <f>RA!J9</f>
        <v>22.675877541126599</v>
      </c>
      <c r="I5" s="20">
        <f>VLOOKUP(B5,RMS!B:D,3,FALSE)</f>
        <v>133551.05506166699</v>
      </c>
      <c r="J5" s="21">
        <f>VLOOKUP(B5,RMS!B:E,4,FALSE)</f>
        <v>103267.112344316</v>
      </c>
      <c r="K5" s="22">
        <f t="shared" si="1"/>
        <v>-4.366166700492613E-2</v>
      </c>
      <c r="L5" s="22">
        <f t="shared" si="2"/>
        <v>3.5255683993455023E-2</v>
      </c>
    </row>
    <row r="6" spans="1:12">
      <c r="A6" s="59"/>
      <c r="B6" s="12">
        <v>14</v>
      </c>
      <c r="C6" s="56" t="s">
        <v>8</v>
      </c>
      <c r="D6" s="56"/>
      <c r="E6" s="15">
        <f>VLOOKUP(C6,RA!B10:D41,3,0)</f>
        <v>200945.7604</v>
      </c>
      <c r="F6" s="25">
        <f>VLOOKUP(C6,RA!B10:I45,8,0)</f>
        <v>48282.431900000003</v>
      </c>
      <c r="G6" s="16">
        <f t="shared" si="0"/>
        <v>152663.3285</v>
      </c>
      <c r="H6" s="27">
        <f>RA!J10</f>
        <v>24.027594214423601</v>
      </c>
      <c r="I6" s="20">
        <f>VLOOKUP(B6,RMS!B:D,3,FALSE)</f>
        <v>200948.53523846201</v>
      </c>
      <c r="J6" s="21">
        <f>VLOOKUP(B6,RMS!B:E,4,FALSE)</f>
        <v>152663.328522222</v>
      </c>
      <c r="K6" s="22">
        <f t="shared" si="1"/>
        <v>-2.7748384620063007</v>
      </c>
      <c r="L6" s="22">
        <f t="shared" si="2"/>
        <v>-2.2221996914595366E-5</v>
      </c>
    </row>
    <row r="7" spans="1:12">
      <c r="A7" s="59"/>
      <c r="B7" s="12">
        <v>15</v>
      </c>
      <c r="C7" s="56" t="s">
        <v>9</v>
      </c>
      <c r="D7" s="56"/>
      <c r="E7" s="15">
        <f>VLOOKUP(C7,RA!B10:D42,3,0)</f>
        <v>84347.001499999998</v>
      </c>
      <c r="F7" s="25">
        <f>VLOOKUP(C7,RA!B11:I46,8,0)</f>
        <v>9031.7687000000005</v>
      </c>
      <c r="G7" s="16">
        <f t="shared" si="0"/>
        <v>75315.232799999998</v>
      </c>
      <c r="H7" s="27">
        <f>RA!J11</f>
        <v>10.7078716959488</v>
      </c>
      <c r="I7" s="20">
        <f>VLOOKUP(B7,RMS!B:D,3,FALSE)</f>
        <v>84347.047558974402</v>
      </c>
      <c r="J7" s="21">
        <f>VLOOKUP(B7,RMS!B:E,4,FALSE)</f>
        <v>75315.232924786294</v>
      </c>
      <c r="K7" s="22">
        <f t="shared" si="1"/>
        <v>-4.6058974403422326E-2</v>
      </c>
      <c r="L7" s="22">
        <f t="shared" si="2"/>
        <v>-1.2478629651013762E-4</v>
      </c>
    </row>
    <row r="8" spans="1:12">
      <c r="A8" s="59"/>
      <c r="B8" s="12">
        <v>16</v>
      </c>
      <c r="C8" s="56" t="s">
        <v>10</v>
      </c>
      <c r="D8" s="56"/>
      <c r="E8" s="15">
        <f>VLOOKUP(C8,RA!B12:D43,3,0)</f>
        <v>282765.43070000003</v>
      </c>
      <c r="F8" s="25">
        <f>VLOOKUP(C8,RA!B12:I47,8,0)</f>
        <v>33951.010199999997</v>
      </c>
      <c r="G8" s="16">
        <f t="shared" si="0"/>
        <v>248814.42050000004</v>
      </c>
      <c r="H8" s="27">
        <f>RA!J12</f>
        <v>12.0067754095515</v>
      </c>
      <c r="I8" s="20">
        <f>VLOOKUP(B8,RMS!B:D,3,FALSE)</f>
        <v>282765.40966153803</v>
      </c>
      <c r="J8" s="21">
        <f>VLOOKUP(B8,RMS!B:E,4,FALSE)</f>
        <v>248814.42017008501</v>
      </c>
      <c r="K8" s="22">
        <f t="shared" si="1"/>
        <v>2.1038462000433356E-2</v>
      </c>
      <c r="L8" s="22">
        <f t="shared" si="2"/>
        <v>3.2991502666845918E-4</v>
      </c>
    </row>
    <row r="9" spans="1:12">
      <c r="A9" s="59"/>
      <c r="B9" s="12">
        <v>17</v>
      </c>
      <c r="C9" s="56" t="s">
        <v>11</v>
      </c>
      <c r="D9" s="56"/>
      <c r="E9" s="15">
        <f>VLOOKUP(C9,RA!B12:D44,3,0)</f>
        <v>342843.45860000001</v>
      </c>
      <c r="F9" s="25">
        <f>VLOOKUP(C9,RA!B13:I48,8,0)</f>
        <v>51627.689299999998</v>
      </c>
      <c r="G9" s="16">
        <f t="shared" si="0"/>
        <v>291215.76930000004</v>
      </c>
      <c r="H9" s="27">
        <f>RA!J13</f>
        <v>15.0586770740272</v>
      </c>
      <c r="I9" s="20">
        <f>VLOOKUP(B9,RMS!B:D,3,FALSE)</f>
        <v>342843.65512307698</v>
      </c>
      <c r="J9" s="21">
        <f>VLOOKUP(B9,RMS!B:E,4,FALSE)</f>
        <v>291215.76821025601</v>
      </c>
      <c r="K9" s="22">
        <f t="shared" si="1"/>
        <v>-0.19652307697106153</v>
      </c>
      <c r="L9" s="22">
        <f t="shared" si="2"/>
        <v>1.0897440370172262E-3</v>
      </c>
    </row>
    <row r="10" spans="1:12">
      <c r="A10" s="59"/>
      <c r="B10" s="12">
        <v>18</v>
      </c>
      <c r="C10" s="56" t="s">
        <v>12</v>
      </c>
      <c r="D10" s="56"/>
      <c r="E10" s="15">
        <f>VLOOKUP(C10,RA!B14:D45,3,0)</f>
        <v>142061.3559</v>
      </c>
      <c r="F10" s="25">
        <f>VLOOKUP(C10,RA!B14:I49,8,0)</f>
        <v>26301.562099999999</v>
      </c>
      <c r="G10" s="16">
        <f t="shared" si="0"/>
        <v>115759.7938</v>
      </c>
      <c r="H10" s="27">
        <f>RA!J14</f>
        <v>18.514227133319899</v>
      </c>
      <c r="I10" s="20">
        <f>VLOOKUP(B10,RMS!B:D,3,FALSE)</f>
        <v>142061.35621965799</v>
      </c>
      <c r="J10" s="21">
        <f>VLOOKUP(B10,RMS!B:E,4,FALSE)</f>
        <v>115759.794657265</v>
      </c>
      <c r="K10" s="22">
        <f t="shared" si="1"/>
        <v>-3.1965799280442297E-4</v>
      </c>
      <c r="L10" s="22">
        <f t="shared" si="2"/>
        <v>-8.5726499673910439E-4</v>
      </c>
    </row>
    <row r="11" spans="1:12">
      <c r="A11" s="59"/>
      <c r="B11" s="12">
        <v>19</v>
      </c>
      <c r="C11" s="56" t="s">
        <v>13</v>
      </c>
      <c r="D11" s="56"/>
      <c r="E11" s="15">
        <f>VLOOKUP(C11,RA!B14:D46,3,0)</f>
        <v>154262.1194</v>
      </c>
      <c r="F11" s="25">
        <f>VLOOKUP(C11,RA!B15:I50,8,0)</f>
        <v>28806.520100000002</v>
      </c>
      <c r="G11" s="16">
        <f t="shared" si="0"/>
        <v>125455.5993</v>
      </c>
      <c r="H11" s="27">
        <f>RA!J15</f>
        <v>18.673748430296801</v>
      </c>
      <c r="I11" s="20">
        <f>VLOOKUP(B11,RMS!B:D,3,FALSE)</f>
        <v>154262.226402564</v>
      </c>
      <c r="J11" s="21">
        <f>VLOOKUP(B11,RMS!B:E,4,FALSE)</f>
        <v>125455.603203419</v>
      </c>
      <c r="K11" s="22">
        <f t="shared" si="1"/>
        <v>-0.10700256400741637</v>
      </c>
      <c r="L11" s="22">
        <f t="shared" si="2"/>
        <v>-3.9034189976518974E-3</v>
      </c>
    </row>
    <row r="12" spans="1:12">
      <c r="A12" s="59"/>
      <c r="B12" s="12">
        <v>21</v>
      </c>
      <c r="C12" s="56" t="s">
        <v>14</v>
      </c>
      <c r="D12" s="56"/>
      <c r="E12" s="15">
        <f>VLOOKUP(C12,RA!B16:D47,3,0)</f>
        <v>1203458.5434000001</v>
      </c>
      <c r="F12" s="25">
        <f>VLOOKUP(C12,RA!B16:I51,8,0)</f>
        <v>49176.4018</v>
      </c>
      <c r="G12" s="16">
        <f t="shared" si="0"/>
        <v>1154282.1416</v>
      </c>
      <c r="H12" s="27">
        <f>RA!J16</f>
        <v>4.0862564040691698</v>
      </c>
      <c r="I12" s="20">
        <f>VLOOKUP(B12,RMS!B:D,3,FALSE)</f>
        <v>1203458.2305999999</v>
      </c>
      <c r="J12" s="21">
        <f>VLOOKUP(B12,RMS!B:E,4,FALSE)</f>
        <v>1154282.1416</v>
      </c>
      <c r="K12" s="22">
        <f t="shared" si="1"/>
        <v>0.31280000018887222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VLOOKUP(C13,RA!B16:D48,3,0)</f>
        <v>735709.74250000005</v>
      </c>
      <c r="F13" s="25">
        <f>VLOOKUP(C13,RA!B17:I52,8,0)</f>
        <v>29381.304599999999</v>
      </c>
      <c r="G13" s="16">
        <f t="shared" si="0"/>
        <v>706328.43790000002</v>
      </c>
      <c r="H13" s="27">
        <f>RA!J17</f>
        <v>3.9936000439738701</v>
      </c>
      <c r="I13" s="20">
        <f>VLOOKUP(B13,RMS!B:D,3,FALSE)</f>
        <v>735709.81055042695</v>
      </c>
      <c r="J13" s="21">
        <f>VLOOKUP(B13,RMS!B:E,4,FALSE)</f>
        <v>706328.43796068395</v>
      </c>
      <c r="K13" s="22">
        <f t="shared" si="1"/>
        <v>-6.805042689666152E-2</v>
      </c>
      <c r="L13" s="22">
        <f t="shared" si="2"/>
        <v>-6.0683931224048138E-5</v>
      </c>
    </row>
    <row r="14" spans="1:12">
      <c r="A14" s="59"/>
      <c r="B14" s="12">
        <v>23</v>
      </c>
      <c r="C14" s="56" t="s">
        <v>16</v>
      </c>
      <c r="D14" s="56"/>
      <c r="E14" s="15">
        <f>VLOOKUP(C14,RA!B18:D49,3,0)</f>
        <v>2725188.2703</v>
      </c>
      <c r="F14" s="25">
        <f>VLOOKUP(C14,RA!B18:I53,8,0)</f>
        <v>111063.3946</v>
      </c>
      <c r="G14" s="16">
        <f t="shared" si="0"/>
        <v>2614124.8756999997</v>
      </c>
      <c r="H14" s="27">
        <f>RA!J18</f>
        <v>4.0754393305741701</v>
      </c>
      <c r="I14" s="20">
        <f>VLOOKUP(B14,RMS!B:D,3,FALSE)</f>
        <v>2725188.8728487198</v>
      </c>
      <c r="J14" s="21">
        <f>VLOOKUP(B14,RMS!B:E,4,FALSE)</f>
        <v>2614124.81566667</v>
      </c>
      <c r="K14" s="22">
        <f t="shared" si="1"/>
        <v>-0.60254871984943748</v>
      </c>
      <c r="L14" s="22">
        <f t="shared" si="2"/>
        <v>6.0033329762518406E-2</v>
      </c>
    </row>
    <row r="15" spans="1:12">
      <c r="A15" s="59"/>
      <c r="B15" s="12">
        <v>24</v>
      </c>
      <c r="C15" s="56" t="s">
        <v>17</v>
      </c>
      <c r="D15" s="56"/>
      <c r="E15" s="15">
        <f>VLOOKUP(C15,RA!B18:D50,3,0)</f>
        <v>747651.73670000001</v>
      </c>
      <c r="F15" s="25">
        <f>VLOOKUP(C15,RA!B19:I54,8,0)</f>
        <v>65690.562999999995</v>
      </c>
      <c r="G15" s="16">
        <f t="shared" si="0"/>
        <v>681961.17370000004</v>
      </c>
      <c r="H15" s="27">
        <f>RA!J19</f>
        <v>8.7862516430372093</v>
      </c>
      <c r="I15" s="20">
        <f>VLOOKUP(B15,RMS!B:D,3,FALSE)</f>
        <v>747651.69075897394</v>
      </c>
      <c r="J15" s="21">
        <f>VLOOKUP(B15,RMS!B:E,4,FALSE)</f>
        <v>681961.17361453001</v>
      </c>
      <c r="K15" s="22">
        <f t="shared" si="1"/>
        <v>4.5941026066429913E-2</v>
      </c>
      <c r="L15" s="22">
        <f t="shared" si="2"/>
        <v>8.5470033809542656E-5</v>
      </c>
    </row>
    <row r="16" spans="1:12">
      <c r="A16" s="59"/>
      <c r="B16" s="12">
        <v>25</v>
      </c>
      <c r="C16" s="56" t="s">
        <v>18</v>
      </c>
      <c r="D16" s="56"/>
      <c r="E16" s="15">
        <f>VLOOKUP(C16,RA!B20:D51,3,0)</f>
        <v>1608666.3415999999</v>
      </c>
      <c r="F16" s="25">
        <f>VLOOKUP(C16,RA!B20:I55,8,0)</f>
        <v>-8650.9439999999995</v>
      </c>
      <c r="G16" s="16">
        <f t="shared" si="0"/>
        <v>1617317.2855999998</v>
      </c>
      <c r="H16" s="27">
        <f>RA!J20</f>
        <v>-0.53777118202122998</v>
      </c>
      <c r="I16" s="20">
        <f>VLOOKUP(B16,RMS!B:D,3,FALSE)</f>
        <v>1608666.5097000001</v>
      </c>
      <c r="J16" s="21">
        <f>VLOOKUP(B16,RMS!B:E,4,FALSE)</f>
        <v>1617317.2856000001</v>
      </c>
      <c r="K16" s="22">
        <f t="shared" si="1"/>
        <v>-0.16810000012628734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VLOOKUP(C17,RA!B20:D52,3,0)</f>
        <v>591133.6102</v>
      </c>
      <c r="F17" s="25">
        <f>VLOOKUP(C17,RA!B21:I56,8,0)</f>
        <v>70984.218800000002</v>
      </c>
      <c r="G17" s="16">
        <f t="shared" si="0"/>
        <v>520149.39139999996</v>
      </c>
      <c r="H17" s="27">
        <f>RA!J21</f>
        <v>12.008151384927</v>
      </c>
      <c r="I17" s="20">
        <f>VLOOKUP(B17,RMS!B:D,3,FALSE)</f>
        <v>591133.43596603104</v>
      </c>
      <c r="J17" s="21">
        <f>VLOOKUP(B17,RMS!B:E,4,FALSE)</f>
        <v>520149.39129952301</v>
      </c>
      <c r="K17" s="22">
        <f t="shared" si="1"/>
        <v>0.17423396895173937</v>
      </c>
      <c r="L17" s="22">
        <f t="shared" si="2"/>
        <v>1.0047695832327008E-4</v>
      </c>
    </row>
    <row r="18" spans="1:12">
      <c r="A18" s="59"/>
      <c r="B18" s="12">
        <v>27</v>
      </c>
      <c r="C18" s="56" t="s">
        <v>20</v>
      </c>
      <c r="D18" s="56"/>
      <c r="E18" s="15">
        <f>VLOOKUP(C18,RA!B22:D53,3,0)</f>
        <v>1513365.2452</v>
      </c>
      <c r="F18" s="25">
        <f>VLOOKUP(C18,RA!B22:I57,8,0)</f>
        <v>182228.8438</v>
      </c>
      <c r="G18" s="16">
        <f t="shared" si="0"/>
        <v>1331136.4014000001</v>
      </c>
      <c r="H18" s="27">
        <f>RA!J22</f>
        <v>12.0412996385362</v>
      </c>
      <c r="I18" s="20">
        <f>VLOOKUP(B18,RMS!B:D,3,FALSE)</f>
        <v>1513365.21563077</v>
      </c>
      <c r="J18" s="21">
        <f>VLOOKUP(B18,RMS!B:E,4,FALSE)</f>
        <v>1331136.40140769</v>
      </c>
      <c r="K18" s="22">
        <f t="shared" si="1"/>
        <v>2.9569230042397976E-2</v>
      </c>
      <c r="L18" s="22">
        <f t="shared" si="2"/>
        <v>-7.6899304986000061E-6</v>
      </c>
    </row>
    <row r="19" spans="1:12">
      <c r="A19" s="59"/>
      <c r="B19" s="12">
        <v>29</v>
      </c>
      <c r="C19" s="56" t="s">
        <v>21</v>
      </c>
      <c r="D19" s="56"/>
      <c r="E19" s="15">
        <f>VLOOKUP(C19,RA!B22:D54,3,0)</f>
        <v>3488637.8372999998</v>
      </c>
      <c r="F19" s="25">
        <f>VLOOKUP(C19,RA!B23:I58,8,0)</f>
        <v>152639.10519999999</v>
      </c>
      <c r="G19" s="16">
        <f t="shared" si="0"/>
        <v>3335998.7320999997</v>
      </c>
      <c r="H19" s="27">
        <f>RA!J23</f>
        <v>4.3753210369963096</v>
      </c>
      <c r="I19" s="20">
        <f>VLOOKUP(B19,RMS!B:D,3,FALSE)</f>
        <v>3488638.9104769202</v>
      </c>
      <c r="J19" s="21">
        <f>VLOOKUP(B19,RMS!B:E,4,FALSE)</f>
        <v>3335998.7800589702</v>
      </c>
      <c r="K19" s="22">
        <f t="shared" si="1"/>
        <v>-1.0731769204139709</v>
      </c>
      <c r="L19" s="22">
        <f t="shared" si="2"/>
        <v>-4.7958970535546541E-2</v>
      </c>
    </row>
    <row r="20" spans="1:12">
      <c r="A20" s="59"/>
      <c r="B20" s="12">
        <v>31</v>
      </c>
      <c r="C20" s="56" t="s">
        <v>22</v>
      </c>
      <c r="D20" s="56"/>
      <c r="E20" s="15">
        <f>VLOOKUP(C20,RA!B24:D55,3,0)</f>
        <v>309674.07650000002</v>
      </c>
      <c r="F20" s="25">
        <f>VLOOKUP(C20,RA!B24:I59,8,0)</f>
        <v>49413.1129</v>
      </c>
      <c r="G20" s="16">
        <f t="shared" si="0"/>
        <v>260260.96360000002</v>
      </c>
      <c r="H20" s="27">
        <f>RA!J24</f>
        <v>15.956489951783199</v>
      </c>
      <c r="I20" s="20">
        <f>VLOOKUP(B20,RMS!B:D,3,FALSE)</f>
        <v>309674.03421679098</v>
      </c>
      <c r="J20" s="21">
        <f>VLOOKUP(B20,RMS!B:E,4,FALSE)</f>
        <v>260260.96313158801</v>
      </c>
      <c r="K20" s="22">
        <f t="shared" si="1"/>
        <v>4.2283209040760994E-2</v>
      </c>
      <c r="L20" s="22">
        <f t="shared" si="2"/>
        <v>4.6841200673952699E-4</v>
      </c>
    </row>
    <row r="21" spans="1:12">
      <c r="A21" s="59"/>
      <c r="B21" s="12">
        <v>32</v>
      </c>
      <c r="C21" s="56" t="s">
        <v>23</v>
      </c>
      <c r="D21" s="56"/>
      <c r="E21" s="15">
        <f>VLOOKUP(C21,RA!B24:D56,3,0)</f>
        <v>312083.34850000002</v>
      </c>
      <c r="F21" s="25">
        <f>VLOOKUP(C21,RA!B25:I60,8,0)</f>
        <v>15206.280699999999</v>
      </c>
      <c r="G21" s="16">
        <f t="shared" si="0"/>
        <v>296877.06780000002</v>
      </c>
      <c r="H21" s="27">
        <f>RA!J25</f>
        <v>4.8725062625377502</v>
      </c>
      <c r="I21" s="20">
        <f>VLOOKUP(B21,RMS!B:D,3,FALSE)</f>
        <v>312083.35635557101</v>
      </c>
      <c r="J21" s="21">
        <f>VLOOKUP(B21,RMS!B:E,4,FALSE)</f>
        <v>296877.07614889002</v>
      </c>
      <c r="K21" s="22">
        <f t="shared" si="1"/>
        <v>-7.8555709915235639E-3</v>
      </c>
      <c r="L21" s="22">
        <f t="shared" si="2"/>
        <v>-8.3488899981603026E-3</v>
      </c>
    </row>
    <row r="22" spans="1:12">
      <c r="A22" s="59"/>
      <c r="B22" s="12">
        <v>33</v>
      </c>
      <c r="C22" s="56" t="s">
        <v>24</v>
      </c>
      <c r="D22" s="56"/>
      <c r="E22" s="15">
        <f>VLOOKUP(C22,RA!B26:D57,3,0)</f>
        <v>768622.2341</v>
      </c>
      <c r="F22" s="25">
        <f>VLOOKUP(C22,RA!B26:I61,8,0)</f>
        <v>137388.53460000001</v>
      </c>
      <c r="G22" s="16">
        <f t="shared" si="0"/>
        <v>631233.69949999999</v>
      </c>
      <c r="H22" s="27">
        <f>RA!J26</f>
        <v>17.874650056262301</v>
      </c>
      <c r="I22" s="20">
        <f>VLOOKUP(B22,RMS!B:D,3,FALSE)</f>
        <v>768622.223113221</v>
      </c>
      <c r="J22" s="21">
        <f>VLOOKUP(B22,RMS!B:E,4,FALSE)</f>
        <v>631233.69942476798</v>
      </c>
      <c r="K22" s="22">
        <f t="shared" si="1"/>
        <v>1.0986779001541436E-2</v>
      </c>
      <c r="L22" s="22">
        <f t="shared" si="2"/>
        <v>7.5232004746794701E-5</v>
      </c>
    </row>
    <row r="23" spans="1:12">
      <c r="A23" s="59"/>
      <c r="B23" s="12">
        <v>34</v>
      </c>
      <c r="C23" s="56" t="s">
        <v>25</v>
      </c>
      <c r="D23" s="56"/>
      <c r="E23" s="15">
        <f>VLOOKUP(C23,RA!B26:D58,3,0)</f>
        <v>346782.06530000002</v>
      </c>
      <c r="F23" s="25">
        <f>VLOOKUP(C23,RA!B27:I62,8,0)</f>
        <v>107821.5114</v>
      </c>
      <c r="G23" s="16">
        <f t="shared" si="0"/>
        <v>238960.5539</v>
      </c>
      <c r="H23" s="27">
        <f>RA!J27</f>
        <v>31.0920091287662</v>
      </c>
      <c r="I23" s="20">
        <f>VLOOKUP(B23,RMS!B:D,3,FALSE)</f>
        <v>346782.07206691598</v>
      </c>
      <c r="J23" s="21">
        <f>VLOOKUP(B23,RMS!B:E,4,FALSE)</f>
        <v>238960.55891785899</v>
      </c>
      <c r="K23" s="22">
        <f t="shared" si="1"/>
        <v>-6.7669159616343677E-3</v>
      </c>
      <c r="L23" s="22">
        <f t="shared" si="2"/>
        <v>-5.0178589881397784E-3</v>
      </c>
    </row>
    <row r="24" spans="1:12">
      <c r="A24" s="59"/>
      <c r="B24" s="12">
        <v>35</v>
      </c>
      <c r="C24" s="56" t="s">
        <v>26</v>
      </c>
      <c r="D24" s="56"/>
      <c r="E24" s="15">
        <f>VLOOKUP(C24,RA!B28:D59,3,0)</f>
        <v>1053764.9367</v>
      </c>
      <c r="F24" s="25">
        <f>VLOOKUP(C24,RA!B28:I63,8,0)</f>
        <v>48214.136400000003</v>
      </c>
      <c r="G24" s="16">
        <f t="shared" si="0"/>
        <v>1005550.8003</v>
      </c>
      <c r="H24" s="27">
        <f>RA!J28</f>
        <v>4.5754166532612803</v>
      </c>
      <c r="I24" s="20">
        <f>VLOOKUP(B24,RMS!B:D,3,FALSE)</f>
        <v>1053764.9366734501</v>
      </c>
      <c r="J24" s="21">
        <f>VLOOKUP(B24,RMS!B:E,4,FALSE)</f>
        <v>1005550.81464941</v>
      </c>
      <c r="K24" s="22">
        <f t="shared" si="1"/>
        <v>2.6549911126494408E-5</v>
      </c>
      <c r="L24" s="22">
        <f t="shared" si="2"/>
        <v>-1.4349409961141646E-2</v>
      </c>
    </row>
    <row r="25" spans="1:12">
      <c r="A25" s="59"/>
      <c r="B25" s="12">
        <v>36</v>
      </c>
      <c r="C25" s="56" t="s">
        <v>27</v>
      </c>
      <c r="D25" s="56"/>
      <c r="E25" s="15">
        <f>VLOOKUP(C25,RA!B28:D60,3,0)</f>
        <v>822827.46569999994</v>
      </c>
      <c r="F25" s="25">
        <f>VLOOKUP(C25,RA!B29:I64,8,0)</f>
        <v>110894.54300000001</v>
      </c>
      <c r="G25" s="16">
        <f t="shared" si="0"/>
        <v>711932.9227</v>
      </c>
      <c r="H25" s="27">
        <f>RA!J29</f>
        <v>13.4772534489547</v>
      </c>
      <c r="I25" s="20">
        <f>VLOOKUP(B25,RMS!B:D,3,FALSE)</f>
        <v>822827.46469911502</v>
      </c>
      <c r="J25" s="21">
        <f>VLOOKUP(B25,RMS!B:E,4,FALSE)</f>
        <v>711932.983103837</v>
      </c>
      <c r="K25" s="22">
        <f t="shared" si="1"/>
        <v>1.0008849203586578E-3</v>
      </c>
      <c r="L25" s="22">
        <f t="shared" si="2"/>
        <v>-6.0403837007470429E-2</v>
      </c>
    </row>
    <row r="26" spans="1:12">
      <c r="A26" s="59"/>
      <c r="B26" s="12">
        <v>37</v>
      </c>
      <c r="C26" s="56" t="s">
        <v>28</v>
      </c>
      <c r="D26" s="56"/>
      <c r="E26" s="15">
        <f>VLOOKUP(C26,RA!B30:D61,3,0)</f>
        <v>1519651.213</v>
      </c>
      <c r="F26" s="25">
        <f>VLOOKUP(C26,RA!B30:I65,8,0)</f>
        <v>189934.32769999999</v>
      </c>
      <c r="G26" s="16">
        <f t="shared" si="0"/>
        <v>1329716.8853</v>
      </c>
      <c r="H26" s="27">
        <f>RA!J30</f>
        <v>12.498547434779001</v>
      </c>
      <c r="I26" s="20">
        <f>VLOOKUP(B26,RMS!B:D,3,FALSE)</f>
        <v>1519651.2063637199</v>
      </c>
      <c r="J26" s="21">
        <f>VLOOKUP(B26,RMS!B:E,4,FALSE)</f>
        <v>1329716.8648792901</v>
      </c>
      <c r="K26" s="22">
        <f t="shared" si="1"/>
        <v>6.6362801007926464E-3</v>
      </c>
      <c r="L26" s="22">
        <f t="shared" si="2"/>
        <v>2.0420709857717156E-2</v>
      </c>
    </row>
    <row r="27" spans="1:12">
      <c r="A27" s="59"/>
      <c r="B27" s="12">
        <v>38</v>
      </c>
      <c r="C27" s="56" t="s">
        <v>29</v>
      </c>
      <c r="D27" s="56"/>
      <c r="E27" s="15">
        <f>VLOOKUP(C27,RA!B30:D62,3,0)</f>
        <v>1197420.4791000001</v>
      </c>
      <c r="F27" s="25">
        <f>VLOOKUP(C27,RA!B31:I66,8,0)</f>
        <v>24653.91</v>
      </c>
      <c r="G27" s="16">
        <f t="shared" si="0"/>
        <v>1172766.5691000002</v>
      </c>
      <c r="H27" s="27">
        <f>RA!J31</f>
        <v>2.05891835243458</v>
      </c>
      <c r="I27" s="20">
        <f>VLOOKUP(B27,RMS!B:D,3,FALSE)</f>
        <v>1197420.45936018</v>
      </c>
      <c r="J27" s="21">
        <f>VLOOKUP(B27,RMS!B:E,4,FALSE)</f>
        <v>1172766.62521416</v>
      </c>
      <c r="K27" s="22">
        <f t="shared" si="1"/>
        <v>1.9739820156246424E-2</v>
      </c>
      <c r="L27" s="22">
        <f t="shared" si="2"/>
        <v>-5.6114159757271409E-2</v>
      </c>
    </row>
    <row r="28" spans="1:12">
      <c r="A28" s="59"/>
      <c r="B28" s="12">
        <v>39</v>
      </c>
      <c r="C28" s="56" t="s">
        <v>30</v>
      </c>
      <c r="D28" s="56"/>
      <c r="E28" s="15">
        <f>VLOOKUP(C28,RA!B32:D63,3,0)</f>
        <v>169848.81109999999</v>
      </c>
      <c r="F28" s="25">
        <f>VLOOKUP(C28,RA!B32:I67,8,0)</f>
        <v>49172.930699999997</v>
      </c>
      <c r="G28" s="16">
        <f t="shared" si="0"/>
        <v>120675.88039999999</v>
      </c>
      <c r="H28" s="27">
        <f>RA!J32</f>
        <v>28.951000823343399</v>
      </c>
      <c r="I28" s="20">
        <f>VLOOKUP(B28,RMS!B:D,3,FALSE)</f>
        <v>169848.77247364799</v>
      </c>
      <c r="J28" s="21">
        <f>VLOOKUP(B28,RMS!B:E,4,FALSE)</f>
        <v>120675.86978663001</v>
      </c>
      <c r="K28" s="22">
        <f t="shared" si="1"/>
        <v>3.862635200493969E-2</v>
      </c>
      <c r="L28" s="22">
        <f t="shared" si="2"/>
        <v>1.0613369988277555E-2</v>
      </c>
    </row>
    <row r="29" spans="1:12">
      <c r="A29" s="59"/>
      <c r="B29" s="12">
        <v>40</v>
      </c>
      <c r="C29" s="56" t="s">
        <v>31</v>
      </c>
      <c r="D29" s="56"/>
      <c r="E29" s="15">
        <f>VLOOKUP(C29,RA!B32:D64,3,0)</f>
        <v>-150.71770000000001</v>
      </c>
      <c r="F29" s="25">
        <f>VLOOKUP(C29,RA!B33:I68,8,0)</f>
        <v>-22.013400000000001</v>
      </c>
      <c r="G29" s="16">
        <f t="shared" si="0"/>
        <v>-128.70430000000002</v>
      </c>
      <c r="H29" s="27">
        <f>RA!J33</f>
        <v>14.6057165150477</v>
      </c>
      <c r="I29" s="20">
        <f>VLOOKUP(B29,RMS!B:D,3,FALSE)</f>
        <v>-150.71780000000001</v>
      </c>
      <c r="J29" s="21">
        <f>VLOOKUP(B29,RMS!B:E,4,FALSE)</f>
        <v>-128.70429999999999</v>
      </c>
      <c r="K29" s="22">
        <f t="shared" si="1"/>
        <v>1.0000000000331966E-4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VLOOKUP(C31,RA!B34:D66,3,0)</f>
        <v>136556.18369999999</v>
      </c>
      <c r="F31" s="25">
        <f>VLOOKUP(C31,RA!B35:I70,8,0)</f>
        <v>14201.065500000001</v>
      </c>
      <c r="G31" s="16">
        <f t="shared" si="0"/>
        <v>122355.1182</v>
      </c>
      <c r="H31" s="27">
        <f>RA!J35</f>
        <v>10.3994305605364</v>
      </c>
      <c r="I31" s="20">
        <f>VLOOKUP(B31,RMS!B:D,3,FALSE)</f>
        <v>136556.18340000001</v>
      </c>
      <c r="J31" s="21">
        <f>VLOOKUP(B31,RMS!B:E,4,FALSE)</f>
        <v>122355.1159</v>
      </c>
      <c r="K31" s="22">
        <f t="shared" si="1"/>
        <v>2.9999998514540493E-4</v>
      </c>
      <c r="L31" s="22">
        <f t="shared" si="2"/>
        <v>2.2999999928288162E-3</v>
      </c>
    </row>
    <row r="32" spans="1:12">
      <c r="A32" s="59"/>
      <c r="B32" s="12">
        <v>71</v>
      </c>
      <c r="C32" s="56" t="s">
        <v>37</v>
      </c>
      <c r="D32" s="5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VLOOKUP(C35,RA!B8:D70,3,0)</f>
        <v>246355.98079999999</v>
      </c>
      <c r="F35" s="25">
        <f>VLOOKUP(C35,RA!B8:I74,8,0)</f>
        <v>13551.726199999999</v>
      </c>
      <c r="G35" s="16">
        <f t="shared" si="0"/>
        <v>232804.25459999999</v>
      </c>
      <c r="H35" s="27">
        <f>RA!J39</f>
        <v>5.5008716070107297</v>
      </c>
      <c r="I35" s="20">
        <f>VLOOKUP(B35,RMS!B:D,3,FALSE)</f>
        <v>246355.98290598299</v>
      </c>
      <c r="J35" s="21">
        <f>VLOOKUP(B35,RMS!B:E,4,FALSE)</f>
        <v>232804.25213675201</v>
      </c>
      <c r="K35" s="22">
        <f t="shared" si="1"/>
        <v>-2.1059830032754689E-3</v>
      </c>
      <c r="L35" s="22">
        <f t="shared" si="2"/>
        <v>2.4632479762658477E-3</v>
      </c>
    </row>
    <row r="36" spans="1:12">
      <c r="A36" s="59"/>
      <c r="B36" s="12">
        <v>76</v>
      </c>
      <c r="C36" s="56" t="s">
        <v>34</v>
      </c>
      <c r="D36" s="56"/>
      <c r="E36" s="15">
        <f>VLOOKUP(C36,RA!B8:D71,3,0)</f>
        <v>466036.33730000001</v>
      </c>
      <c r="F36" s="25">
        <f>VLOOKUP(C36,RA!B8:I75,8,0)</f>
        <v>32742.235100000002</v>
      </c>
      <c r="G36" s="16">
        <f t="shared" si="0"/>
        <v>433294.10220000002</v>
      </c>
      <c r="H36" s="27">
        <f>RA!J40</f>
        <v>7.0256828662102704</v>
      </c>
      <c r="I36" s="20">
        <f>VLOOKUP(B36,RMS!B:D,3,FALSE)</f>
        <v>466036.330517094</v>
      </c>
      <c r="J36" s="21">
        <f>VLOOKUP(B36,RMS!B:E,4,FALSE)</f>
        <v>433294.10256581201</v>
      </c>
      <c r="K36" s="22">
        <f t="shared" si="1"/>
        <v>6.7829060135409236E-3</v>
      </c>
      <c r="L36" s="22">
        <f t="shared" si="2"/>
        <v>-3.6581198219209909E-4</v>
      </c>
    </row>
    <row r="37" spans="1:12">
      <c r="A37" s="59"/>
      <c r="B37" s="12">
        <v>77</v>
      </c>
      <c r="C37" s="56" t="s">
        <v>40</v>
      </c>
      <c r="D37" s="5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VLOOKUP(C39,RA!B8:D74,3,0)</f>
        <v>19551.447800000002</v>
      </c>
      <c r="F39" s="25">
        <f>VLOOKUP(C39,RA!B8:I78,8,0)</f>
        <v>1966.4921999999999</v>
      </c>
      <c r="G39" s="16">
        <f t="shared" si="0"/>
        <v>17584.955600000001</v>
      </c>
      <c r="H39" s="27">
        <f>RA!J43</f>
        <v>10.058038770919101</v>
      </c>
      <c r="I39" s="20">
        <f>VLOOKUP(B39,RMS!B:D,3,FALSE)</f>
        <v>19551.447394297</v>
      </c>
      <c r="J39" s="21">
        <f>VLOOKUP(B39,RMS!B:E,4,FALSE)</f>
        <v>17584.955752212401</v>
      </c>
      <c r="K39" s="22">
        <f t="shared" si="1"/>
        <v>4.0570300188846886E-4</v>
      </c>
      <c r="L39" s="22">
        <f t="shared" si="2"/>
        <v>-1.5221240028040484E-4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5" t="s">
        <v>47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5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6" t="s">
        <v>48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5" t="s">
        <v>4</v>
      </c>
      <c r="C6" s="66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7" t="s">
        <v>5</v>
      </c>
      <c r="B7" s="68"/>
      <c r="C7" s="69"/>
      <c r="D7" s="44">
        <v>22100220.755399998</v>
      </c>
      <c r="E7" s="44">
        <v>25891496</v>
      </c>
      <c r="F7" s="45">
        <v>85.357063784186096</v>
      </c>
      <c r="G7" s="44">
        <v>14186368.4438</v>
      </c>
      <c r="H7" s="45">
        <v>55.784906073397899</v>
      </c>
      <c r="I7" s="44">
        <v>1779921.656</v>
      </c>
      <c r="J7" s="45">
        <v>8.0538636952985705</v>
      </c>
      <c r="K7" s="44">
        <v>1438598.4569000001</v>
      </c>
      <c r="L7" s="45">
        <v>10.1407098130792</v>
      </c>
      <c r="M7" s="45">
        <v>0.23726092396589099</v>
      </c>
      <c r="N7" s="44">
        <v>330777486.3592</v>
      </c>
      <c r="O7" s="44">
        <v>2475780618.0272002</v>
      </c>
      <c r="P7" s="44">
        <v>1259575</v>
      </c>
      <c r="Q7" s="44">
        <v>1179890</v>
      </c>
      <c r="R7" s="45">
        <v>6.7535956741730203</v>
      </c>
      <c r="S7" s="44">
        <v>17.545775960462901</v>
      </c>
      <c r="T7" s="44">
        <v>18.3254814858165</v>
      </c>
      <c r="U7" s="46">
        <v>-4.4438360954260103</v>
      </c>
    </row>
    <row r="8" spans="1:23" ht="12" thickBot="1">
      <c r="A8" s="70">
        <v>41749</v>
      </c>
      <c r="B8" s="60" t="s">
        <v>6</v>
      </c>
      <c r="C8" s="61"/>
      <c r="D8" s="47">
        <v>776609.42839999998</v>
      </c>
      <c r="E8" s="47">
        <v>696889</v>
      </c>
      <c r="F8" s="48">
        <v>111.439472914625</v>
      </c>
      <c r="G8" s="47">
        <v>402029.88750000001</v>
      </c>
      <c r="H8" s="48">
        <v>93.172063208857793</v>
      </c>
      <c r="I8" s="47">
        <v>103985.12910000001</v>
      </c>
      <c r="J8" s="48">
        <v>13.389630011862501</v>
      </c>
      <c r="K8" s="47">
        <v>83525.352599999998</v>
      </c>
      <c r="L8" s="48">
        <v>20.775906268908901</v>
      </c>
      <c r="M8" s="48">
        <v>0.244952889908543</v>
      </c>
      <c r="N8" s="47">
        <v>11248056.2531</v>
      </c>
      <c r="O8" s="47">
        <v>100231686.0816</v>
      </c>
      <c r="P8" s="47">
        <v>33775</v>
      </c>
      <c r="Q8" s="47">
        <v>36663</v>
      </c>
      <c r="R8" s="48">
        <v>-7.8771513514987896</v>
      </c>
      <c r="S8" s="47">
        <v>22.9936174211695</v>
      </c>
      <c r="T8" s="47">
        <v>29.409886144068999</v>
      </c>
      <c r="U8" s="49">
        <v>-27.9045641465366</v>
      </c>
    </row>
    <row r="9" spans="1:23" ht="12" thickBot="1">
      <c r="A9" s="71"/>
      <c r="B9" s="60" t="s">
        <v>7</v>
      </c>
      <c r="C9" s="61"/>
      <c r="D9" s="47">
        <v>133551.01139999999</v>
      </c>
      <c r="E9" s="47">
        <v>166422</v>
      </c>
      <c r="F9" s="48">
        <v>80.248411508093895</v>
      </c>
      <c r="G9" s="47">
        <v>98051.609200000006</v>
      </c>
      <c r="H9" s="48">
        <v>36.204813454504702</v>
      </c>
      <c r="I9" s="47">
        <v>30283.863799999999</v>
      </c>
      <c r="J9" s="48">
        <v>22.675877541126599</v>
      </c>
      <c r="K9" s="47">
        <v>21651.975900000001</v>
      </c>
      <c r="L9" s="48">
        <v>22.082223919278601</v>
      </c>
      <c r="M9" s="48">
        <v>0.39866513522213898</v>
      </c>
      <c r="N9" s="47">
        <v>1953128.3436</v>
      </c>
      <c r="O9" s="47">
        <v>16814521.015999999</v>
      </c>
      <c r="P9" s="47">
        <v>7767</v>
      </c>
      <c r="Q9" s="47">
        <v>7652</v>
      </c>
      <c r="R9" s="48">
        <v>1.5028750653423899</v>
      </c>
      <c r="S9" s="47">
        <v>17.194671224411</v>
      </c>
      <c r="T9" s="47">
        <v>17.715222948248801</v>
      </c>
      <c r="U9" s="49">
        <v>-3.0274014375967599</v>
      </c>
    </row>
    <row r="10" spans="1:23" ht="12" thickBot="1">
      <c r="A10" s="71"/>
      <c r="B10" s="60" t="s">
        <v>8</v>
      </c>
      <c r="C10" s="61"/>
      <c r="D10" s="47">
        <v>200945.7604</v>
      </c>
      <c r="E10" s="47">
        <v>218474</v>
      </c>
      <c r="F10" s="48">
        <v>91.976967694096302</v>
      </c>
      <c r="G10" s="47">
        <v>117142.6406</v>
      </c>
      <c r="H10" s="48">
        <v>71.539380852918995</v>
      </c>
      <c r="I10" s="47">
        <v>48282.431900000003</v>
      </c>
      <c r="J10" s="48">
        <v>24.027594214423601</v>
      </c>
      <c r="K10" s="47">
        <v>30496.582699999999</v>
      </c>
      <c r="L10" s="48">
        <v>26.0337162828136</v>
      </c>
      <c r="M10" s="48">
        <v>0.58320794086873196</v>
      </c>
      <c r="N10" s="47">
        <v>2821294.1815999998</v>
      </c>
      <c r="O10" s="47">
        <v>23789448.5469</v>
      </c>
      <c r="P10" s="47">
        <v>120344</v>
      </c>
      <c r="Q10" s="47">
        <v>111730</v>
      </c>
      <c r="R10" s="48">
        <v>7.7096572093439599</v>
      </c>
      <c r="S10" s="47">
        <v>1.6697613541181899</v>
      </c>
      <c r="T10" s="47">
        <v>1.73497628747874</v>
      </c>
      <c r="U10" s="49">
        <v>-3.9056439532335898</v>
      </c>
    </row>
    <row r="11" spans="1:23" ht="12" thickBot="1">
      <c r="A11" s="71"/>
      <c r="B11" s="60" t="s">
        <v>9</v>
      </c>
      <c r="C11" s="61"/>
      <c r="D11" s="47">
        <v>84347.001499999998</v>
      </c>
      <c r="E11" s="47">
        <v>62825</v>
      </c>
      <c r="F11" s="48">
        <v>134.25706565857499</v>
      </c>
      <c r="G11" s="47">
        <v>36926.769399999997</v>
      </c>
      <c r="H11" s="48">
        <v>128.416952986957</v>
      </c>
      <c r="I11" s="47">
        <v>9031.7687000000005</v>
      </c>
      <c r="J11" s="48">
        <v>10.7078716959488</v>
      </c>
      <c r="K11" s="47">
        <v>6829.0042000000003</v>
      </c>
      <c r="L11" s="48">
        <v>18.493370286543399</v>
      </c>
      <c r="M11" s="48">
        <v>0.322560132559298</v>
      </c>
      <c r="N11" s="47">
        <v>1042801.9973</v>
      </c>
      <c r="O11" s="47">
        <v>10281695.4453</v>
      </c>
      <c r="P11" s="47">
        <v>4135</v>
      </c>
      <c r="Q11" s="47">
        <v>3579</v>
      </c>
      <c r="R11" s="48">
        <v>15.5350656607991</v>
      </c>
      <c r="S11" s="47">
        <v>20.398307496977001</v>
      </c>
      <c r="T11" s="47">
        <v>21.986711791003099</v>
      </c>
      <c r="U11" s="49">
        <v>-7.7869416090597001</v>
      </c>
    </row>
    <row r="12" spans="1:23" ht="12" thickBot="1">
      <c r="A12" s="71"/>
      <c r="B12" s="60" t="s">
        <v>10</v>
      </c>
      <c r="C12" s="61"/>
      <c r="D12" s="47">
        <v>282765.43070000003</v>
      </c>
      <c r="E12" s="47">
        <v>170279</v>
      </c>
      <c r="F12" s="48">
        <v>166.06007241057301</v>
      </c>
      <c r="G12" s="47">
        <v>109887.09510000001</v>
      </c>
      <c r="H12" s="48">
        <v>157.32360150450501</v>
      </c>
      <c r="I12" s="47">
        <v>33951.010199999997</v>
      </c>
      <c r="J12" s="48">
        <v>12.0067754095515</v>
      </c>
      <c r="K12" s="47">
        <v>18087.864300000001</v>
      </c>
      <c r="L12" s="48">
        <v>16.460408097547401</v>
      </c>
      <c r="M12" s="48">
        <v>0.87700491538959602</v>
      </c>
      <c r="N12" s="47">
        <v>2974634.7724000001</v>
      </c>
      <c r="O12" s="47">
        <v>28072922.543499999</v>
      </c>
      <c r="P12" s="47">
        <v>3289</v>
      </c>
      <c r="Q12" s="47">
        <v>2859</v>
      </c>
      <c r="R12" s="48">
        <v>15.040223854494601</v>
      </c>
      <c r="S12" s="47">
        <v>85.973071055031895</v>
      </c>
      <c r="T12" s="47">
        <v>87.772927806925495</v>
      </c>
      <c r="U12" s="49">
        <v>-2.09351222400961</v>
      </c>
    </row>
    <row r="13" spans="1:23" ht="12" thickBot="1">
      <c r="A13" s="71"/>
      <c r="B13" s="60" t="s">
        <v>11</v>
      </c>
      <c r="C13" s="61"/>
      <c r="D13" s="47">
        <v>342843.45860000001</v>
      </c>
      <c r="E13" s="47">
        <v>364726</v>
      </c>
      <c r="F13" s="48">
        <v>94.000279278142997</v>
      </c>
      <c r="G13" s="47">
        <v>235247.95540000001</v>
      </c>
      <c r="H13" s="48">
        <v>45.737061993610801</v>
      </c>
      <c r="I13" s="47">
        <v>51627.689299999998</v>
      </c>
      <c r="J13" s="48">
        <v>15.0586770740272</v>
      </c>
      <c r="K13" s="47">
        <v>39740.603499999997</v>
      </c>
      <c r="L13" s="48">
        <v>16.893070731444901</v>
      </c>
      <c r="M13" s="48">
        <v>0.299116891871056</v>
      </c>
      <c r="N13" s="47">
        <v>5455888.8333000001</v>
      </c>
      <c r="O13" s="47">
        <v>49192195.688199997</v>
      </c>
      <c r="P13" s="47">
        <v>16067</v>
      </c>
      <c r="Q13" s="47">
        <v>15354</v>
      </c>
      <c r="R13" s="48">
        <v>4.6437410446789098</v>
      </c>
      <c r="S13" s="47">
        <v>21.338361772577301</v>
      </c>
      <c r="T13" s="47">
        <v>21.7995156897226</v>
      </c>
      <c r="U13" s="49">
        <v>-2.1611495861779901</v>
      </c>
    </row>
    <row r="14" spans="1:23" ht="12" thickBot="1">
      <c r="A14" s="71"/>
      <c r="B14" s="60" t="s">
        <v>12</v>
      </c>
      <c r="C14" s="61"/>
      <c r="D14" s="47">
        <v>142061.3559</v>
      </c>
      <c r="E14" s="47">
        <v>157643</v>
      </c>
      <c r="F14" s="48">
        <v>90.115866800301902</v>
      </c>
      <c r="G14" s="47">
        <v>108315.35030000001</v>
      </c>
      <c r="H14" s="48">
        <v>31.155330714006801</v>
      </c>
      <c r="I14" s="47">
        <v>26301.562099999999</v>
      </c>
      <c r="J14" s="48">
        <v>18.514227133319899</v>
      </c>
      <c r="K14" s="47">
        <v>18911.748500000002</v>
      </c>
      <c r="L14" s="48">
        <v>17.459896909921198</v>
      </c>
      <c r="M14" s="48">
        <v>0.39075253142246402</v>
      </c>
      <c r="N14" s="47">
        <v>2769463.4682999998</v>
      </c>
      <c r="O14" s="47">
        <v>21405876.574499998</v>
      </c>
      <c r="P14" s="47">
        <v>2520</v>
      </c>
      <c r="Q14" s="47">
        <v>3796</v>
      </c>
      <c r="R14" s="48">
        <v>-33.614330874604804</v>
      </c>
      <c r="S14" s="47">
        <v>56.373553928571397</v>
      </c>
      <c r="T14" s="47">
        <v>48.719787565858802</v>
      </c>
      <c r="U14" s="49">
        <v>13.576873958328701</v>
      </c>
    </row>
    <row r="15" spans="1:23" ht="12" thickBot="1">
      <c r="A15" s="71"/>
      <c r="B15" s="60" t="s">
        <v>13</v>
      </c>
      <c r="C15" s="61"/>
      <c r="D15" s="47">
        <v>154262.1194</v>
      </c>
      <c r="E15" s="47">
        <v>122280</v>
      </c>
      <c r="F15" s="48">
        <v>126.154824501145</v>
      </c>
      <c r="G15" s="47">
        <v>77760.075500000006</v>
      </c>
      <c r="H15" s="48">
        <v>98.382162579047403</v>
      </c>
      <c r="I15" s="47">
        <v>28806.520100000002</v>
      </c>
      <c r="J15" s="48">
        <v>18.673748430296801</v>
      </c>
      <c r="K15" s="47">
        <v>19864.1522</v>
      </c>
      <c r="L15" s="48">
        <v>25.545438417173301</v>
      </c>
      <c r="M15" s="48">
        <v>0.45017616709561897</v>
      </c>
      <c r="N15" s="47">
        <v>2636644.7633000002</v>
      </c>
      <c r="O15" s="47">
        <v>16278945.961300001</v>
      </c>
      <c r="P15" s="47">
        <v>5563</v>
      </c>
      <c r="Q15" s="47">
        <v>5877</v>
      </c>
      <c r="R15" s="48">
        <v>-5.3428620044240196</v>
      </c>
      <c r="S15" s="47">
        <v>27.7300232608305</v>
      </c>
      <c r="T15" s="47">
        <v>27.957085451761099</v>
      </c>
      <c r="U15" s="49">
        <v>-0.81883159200714595</v>
      </c>
    </row>
    <row r="16" spans="1:23" ht="12" thickBot="1">
      <c r="A16" s="71"/>
      <c r="B16" s="60" t="s">
        <v>14</v>
      </c>
      <c r="C16" s="61"/>
      <c r="D16" s="47">
        <v>1203458.5434000001</v>
      </c>
      <c r="E16" s="47">
        <v>1115940</v>
      </c>
      <c r="F16" s="48">
        <v>107.842585031453</v>
      </c>
      <c r="G16" s="47">
        <v>658293.30680000002</v>
      </c>
      <c r="H16" s="48">
        <v>82.814944488814305</v>
      </c>
      <c r="I16" s="47">
        <v>49176.4018</v>
      </c>
      <c r="J16" s="48">
        <v>4.0862564040691698</v>
      </c>
      <c r="K16" s="47">
        <v>36882.446100000001</v>
      </c>
      <c r="L16" s="48">
        <v>5.6027375212559303</v>
      </c>
      <c r="M16" s="48">
        <v>0.33332810049168599</v>
      </c>
      <c r="N16" s="47">
        <v>18009161.454700001</v>
      </c>
      <c r="O16" s="47">
        <v>122659856.51180001</v>
      </c>
      <c r="P16" s="47">
        <v>65183</v>
      </c>
      <c r="Q16" s="47">
        <v>58637</v>
      </c>
      <c r="R16" s="48">
        <v>11.163599774886199</v>
      </c>
      <c r="S16" s="47">
        <v>18.462767031281199</v>
      </c>
      <c r="T16" s="47">
        <v>17.525485563722601</v>
      </c>
      <c r="U16" s="49">
        <v>5.0766034472003998</v>
      </c>
    </row>
    <row r="17" spans="1:21" ht="12" thickBot="1">
      <c r="A17" s="71"/>
      <c r="B17" s="60" t="s">
        <v>15</v>
      </c>
      <c r="C17" s="61"/>
      <c r="D17" s="47">
        <v>735709.74250000005</v>
      </c>
      <c r="E17" s="47">
        <v>936300</v>
      </c>
      <c r="F17" s="48">
        <v>78.576283509558905</v>
      </c>
      <c r="G17" s="47">
        <v>292045.31420000002</v>
      </c>
      <c r="H17" s="48">
        <v>151.91629748120801</v>
      </c>
      <c r="I17" s="47">
        <v>29381.304599999999</v>
      </c>
      <c r="J17" s="48">
        <v>3.9936000439738701</v>
      </c>
      <c r="K17" s="47">
        <v>41761.678</v>
      </c>
      <c r="L17" s="48">
        <v>14.2997254088455</v>
      </c>
      <c r="M17" s="48">
        <v>-0.29645296819730299</v>
      </c>
      <c r="N17" s="47">
        <v>16988643.627599999</v>
      </c>
      <c r="O17" s="47">
        <v>141302503.84830001</v>
      </c>
      <c r="P17" s="47">
        <v>14312</v>
      </c>
      <c r="Q17" s="47">
        <v>14181</v>
      </c>
      <c r="R17" s="48">
        <v>0.92377124321274495</v>
      </c>
      <c r="S17" s="47">
        <v>51.405096597261</v>
      </c>
      <c r="T17" s="47">
        <v>77.359594873422196</v>
      </c>
      <c r="U17" s="49">
        <v>-50.490126454784402</v>
      </c>
    </row>
    <row r="18" spans="1:21" ht="12" thickBot="1">
      <c r="A18" s="71"/>
      <c r="B18" s="60" t="s">
        <v>16</v>
      </c>
      <c r="C18" s="61"/>
      <c r="D18" s="47">
        <v>2725188.2703</v>
      </c>
      <c r="E18" s="47">
        <v>2946177</v>
      </c>
      <c r="F18" s="48">
        <v>92.499136009140003</v>
      </c>
      <c r="G18" s="47">
        <v>1875330.2692</v>
      </c>
      <c r="H18" s="48">
        <v>45.3177776233806</v>
      </c>
      <c r="I18" s="47">
        <v>111063.3946</v>
      </c>
      <c r="J18" s="48">
        <v>4.0754393305741701</v>
      </c>
      <c r="K18" s="47">
        <v>171645.52710000001</v>
      </c>
      <c r="L18" s="48">
        <v>9.1528159023009099</v>
      </c>
      <c r="M18" s="48">
        <v>-0.352949089461009</v>
      </c>
      <c r="N18" s="47">
        <v>36908276.450999998</v>
      </c>
      <c r="O18" s="47">
        <v>338817750.76550001</v>
      </c>
      <c r="P18" s="47">
        <v>132594</v>
      </c>
      <c r="Q18" s="47">
        <v>120828</v>
      </c>
      <c r="R18" s="48">
        <v>9.7378091170920609</v>
      </c>
      <c r="S18" s="47">
        <v>20.5528777342866</v>
      </c>
      <c r="T18" s="47">
        <v>21.031394343198599</v>
      </c>
      <c r="U18" s="49">
        <v>-2.3282219409776999</v>
      </c>
    </row>
    <row r="19" spans="1:21" ht="12" thickBot="1">
      <c r="A19" s="71"/>
      <c r="B19" s="60" t="s">
        <v>17</v>
      </c>
      <c r="C19" s="61"/>
      <c r="D19" s="47">
        <v>747651.73670000001</v>
      </c>
      <c r="E19" s="47">
        <v>810968</v>
      </c>
      <c r="F19" s="48">
        <v>92.192507805486798</v>
      </c>
      <c r="G19" s="47">
        <v>504109.62040000001</v>
      </c>
      <c r="H19" s="48">
        <v>48.3113407172739</v>
      </c>
      <c r="I19" s="47">
        <v>65690.562999999995</v>
      </c>
      <c r="J19" s="48">
        <v>8.7862516430372093</v>
      </c>
      <c r="K19" s="47">
        <v>57990.446400000001</v>
      </c>
      <c r="L19" s="48">
        <v>11.5035389235353</v>
      </c>
      <c r="M19" s="48">
        <v>0.13278250260201499</v>
      </c>
      <c r="N19" s="47">
        <v>13097211.0276</v>
      </c>
      <c r="O19" s="47">
        <v>104574823.9928</v>
      </c>
      <c r="P19" s="47">
        <v>19545</v>
      </c>
      <c r="Q19" s="47">
        <v>17205</v>
      </c>
      <c r="R19" s="48">
        <v>13.6006974716652</v>
      </c>
      <c r="S19" s="47">
        <v>38.252838920439999</v>
      </c>
      <c r="T19" s="47">
        <v>37.980029694856199</v>
      </c>
      <c r="U19" s="49">
        <v>0.71317380169159295</v>
      </c>
    </row>
    <row r="20" spans="1:21" ht="12" thickBot="1">
      <c r="A20" s="71"/>
      <c r="B20" s="60" t="s">
        <v>18</v>
      </c>
      <c r="C20" s="61"/>
      <c r="D20" s="47">
        <v>1608666.3415999999</v>
      </c>
      <c r="E20" s="47">
        <v>1180799</v>
      </c>
      <c r="F20" s="48">
        <v>136.23540853269699</v>
      </c>
      <c r="G20" s="47">
        <v>709751.56200000003</v>
      </c>
      <c r="H20" s="48">
        <v>126.652032588271</v>
      </c>
      <c r="I20" s="47">
        <v>-8650.9439999999995</v>
      </c>
      <c r="J20" s="48">
        <v>-0.53777118202122998</v>
      </c>
      <c r="K20" s="47">
        <v>42278.246400000004</v>
      </c>
      <c r="L20" s="48">
        <v>5.9567669398098504</v>
      </c>
      <c r="M20" s="48">
        <v>-1.20461927200462</v>
      </c>
      <c r="N20" s="47">
        <v>18045379.4626</v>
      </c>
      <c r="O20" s="47">
        <v>143139887.25209999</v>
      </c>
      <c r="P20" s="47">
        <v>59811</v>
      </c>
      <c r="Q20" s="47">
        <v>51107</v>
      </c>
      <c r="R20" s="48">
        <v>17.030935096953499</v>
      </c>
      <c r="S20" s="47">
        <v>26.895827550116199</v>
      </c>
      <c r="T20" s="47">
        <v>27.6279840745886</v>
      </c>
      <c r="U20" s="49">
        <v>-2.7221937049832299</v>
      </c>
    </row>
    <row r="21" spans="1:21" ht="12" thickBot="1">
      <c r="A21" s="71"/>
      <c r="B21" s="60" t="s">
        <v>19</v>
      </c>
      <c r="C21" s="61"/>
      <c r="D21" s="47">
        <v>591133.6102</v>
      </c>
      <c r="E21" s="47">
        <v>557638</v>
      </c>
      <c r="F21" s="48">
        <v>106.006694342925</v>
      </c>
      <c r="G21" s="47">
        <v>375801.85600000003</v>
      </c>
      <c r="H21" s="48">
        <v>57.299279064763297</v>
      </c>
      <c r="I21" s="47">
        <v>70984.218800000002</v>
      </c>
      <c r="J21" s="48">
        <v>12.008151384927</v>
      </c>
      <c r="K21" s="47">
        <v>24867.036700000001</v>
      </c>
      <c r="L21" s="48">
        <v>6.6170606405946</v>
      </c>
      <c r="M21" s="48">
        <v>1.85455077162451</v>
      </c>
      <c r="N21" s="47">
        <v>7418620.3810000001</v>
      </c>
      <c r="O21" s="47">
        <v>60669672.526799999</v>
      </c>
      <c r="P21" s="47">
        <v>46701</v>
      </c>
      <c r="Q21" s="47">
        <v>44015</v>
      </c>
      <c r="R21" s="48">
        <v>6.1024650687265796</v>
      </c>
      <c r="S21" s="47">
        <v>12.657836239052701</v>
      </c>
      <c r="T21" s="47">
        <v>11.7004340247643</v>
      </c>
      <c r="U21" s="49">
        <v>7.5637114922894897</v>
      </c>
    </row>
    <row r="22" spans="1:21" ht="12" thickBot="1">
      <c r="A22" s="71"/>
      <c r="B22" s="60" t="s">
        <v>20</v>
      </c>
      <c r="C22" s="61"/>
      <c r="D22" s="47">
        <v>1513365.2452</v>
      </c>
      <c r="E22" s="47">
        <v>1337317</v>
      </c>
      <c r="F22" s="48">
        <v>113.16428679213701</v>
      </c>
      <c r="G22" s="47">
        <v>814403.78579999995</v>
      </c>
      <c r="H22" s="48">
        <v>85.824927583483699</v>
      </c>
      <c r="I22" s="47">
        <v>182228.8438</v>
      </c>
      <c r="J22" s="48">
        <v>12.0412996385362</v>
      </c>
      <c r="K22" s="47">
        <v>102591.68520000001</v>
      </c>
      <c r="L22" s="48">
        <v>12.5971522958016</v>
      </c>
      <c r="M22" s="48">
        <v>0.77625353794266405</v>
      </c>
      <c r="N22" s="47">
        <v>23034800.263799999</v>
      </c>
      <c r="O22" s="47">
        <v>162734239.52039999</v>
      </c>
      <c r="P22" s="47">
        <v>92394</v>
      </c>
      <c r="Q22" s="47">
        <v>85794</v>
      </c>
      <c r="R22" s="48">
        <v>7.6928456535422001</v>
      </c>
      <c r="S22" s="47">
        <v>16.379475346884</v>
      </c>
      <c r="T22" s="47">
        <v>16.618836990931801</v>
      </c>
      <c r="U22" s="49">
        <v>-1.4613511054449499</v>
      </c>
    </row>
    <row r="23" spans="1:21" ht="12" thickBot="1">
      <c r="A23" s="71"/>
      <c r="B23" s="60" t="s">
        <v>21</v>
      </c>
      <c r="C23" s="61"/>
      <c r="D23" s="47">
        <v>3488637.8372999998</v>
      </c>
      <c r="E23" s="47">
        <v>3345395</v>
      </c>
      <c r="F23" s="48">
        <v>104.281791456614</v>
      </c>
      <c r="G23" s="47">
        <v>1850578.0497999999</v>
      </c>
      <c r="H23" s="48">
        <v>88.516114609542299</v>
      </c>
      <c r="I23" s="47">
        <v>152639.10519999999</v>
      </c>
      <c r="J23" s="48">
        <v>4.3753210369963096</v>
      </c>
      <c r="K23" s="47">
        <v>206315.25580000001</v>
      </c>
      <c r="L23" s="48">
        <v>11.1486924759697</v>
      </c>
      <c r="M23" s="48">
        <v>-0.26016568862960499</v>
      </c>
      <c r="N23" s="47">
        <v>51342331.543399997</v>
      </c>
      <c r="O23" s="47">
        <v>335491591.26319999</v>
      </c>
      <c r="P23" s="47">
        <v>116645</v>
      </c>
      <c r="Q23" s="47">
        <v>101412</v>
      </c>
      <c r="R23" s="48">
        <v>15.020904823886699</v>
      </c>
      <c r="S23" s="47">
        <v>29.908164407389901</v>
      </c>
      <c r="T23" s="47">
        <v>32.531095982723897</v>
      </c>
      <c r="U23" s="49">
        <v>-8.7699517081894207</v>
      </c>
    </row>
    <row r="24" spans="1:21" ht="12" thickBot="1">
      <c r="A24" s="71"/>
      <c r="B24" s="60" t="s">
        <v>22</v>
      </c>
      <c r="C24" s="61"/>
      <c r="D24" s="47">
        <v>309674.07650000002</v>
      </c>
      <c r="E24" s="47">
        <v>328508</v>
      </c>
      <c r="F24" s="48">
        <v>94.266829574926703</v>
      </c>
      <c r="G24" s="47">
        <v>228174.00839999999</v>
      </c>
      <c r="H24" s="48">
        <v>35.7183838209681</v>
      </c>
      <c r="I24" s="47">
        <v>49413.1129</v>
      </c>
      <c r="J24" s="48">
        <v>15.956489951783199</v>
      </c>
      <c r="K24" s="47">
        <v>34993.061900000001</v>
      </c>
      <c r="L24" s="48">
        <v>15.336129713186001</v>
      </c>
      <c r="M24" s="48">
        <v>0.412083144973376</v>
      </c>
      <c r="N24" s="47">
        <v>4881041.7366000004</v>
      </c>
      <c r="O24" s="47">
        <v>39537021.194899999</v>
      </c>
      <c r="P24" s="47">
        <v>35090</v>
      </c>
      <c r="Q24" s="47">
        <v>34298</v>
      </c>
      <c r="R24" s="48">
        <v>2.3091725465041799</v>
      </c>
      <c r="S24" s="47">
        <v>8.8251375463094899</v>
      </c>
      <c r="T24" s="47">
        <v>9.0481461455478502</v>
      </c>
      <c r="U24" s="49">
        <v>-2.5269702377796399</v>
      </c>
    </row>
    <row r="25" spans="1:21" ht="12" thickBot="1">
      <c r="A25" s="71"/>
      <c r="B25" s="60" t="s">
        <v>23</v>
      </c>
      <c r="C25" s="61"/>
      <c r="D25" s="47">
        <v>312083.34850000002</v>
      </c>
      <c r="E25" s="47">
        <v>340738</v>
      </c>
      <c r="F25" s="48">
        <v>91.590415069643001</v>
      </c>
      <c r="G25" s="47">
        <v>208035.95910000001</v>
      </c>
      <c r="H25" s="48">
        <v>50.014136906969</v>
      </c>
      <c r="I25" s="47">
        <v>15206.280699999999</v>
      </c>
      <c r="J25" s="48">
        <v>4.8725062625377502</v>
      </c>
      <c r="K25" s="47">
        <v>19261.208999999999</v>
      </c>
      <c r="L25" s="48">
        <v>9.2585960058671404</v>
      </c>
      <c r="M25" s="48">
        <v>-0.210523041414483</v>
      </c>
      <c r="N25" s="47">
        <v>4071703.5800999999</v>
      </c>
      <c r="O25" s="47">
        <v>41242028.6325</v>
      </c>
      <c r="P25" s="47">
        <v>23746</v>
      </c>
      <c r="Q25" s="47">
        <v>23798</v>
      </c>
      <c r="R25" s="48">
        <v>-0.21850575678628001</v>
      </c>
      <c r="S25" s="47">
        <v>13.142565000421101</v>
      </c>
      <c r="T25" s="47">
        <v>12.6546662450626</v>
      </c>
      <c r="U25" s="49">
        <v>3.7123556576884398</v>
      </c>
    </row>
    <row r="26" spans="1:21" ht="12" thickBot="1">
      <c r="A26" s="71"/>
      <c r="B26" s="60" t="s">
        <v>24</v>
      </c>
      <c r="C26" s="61"/>
      <c r="D26" s="47">
        <v>768622.2341</v>
      </c>
      <c r="E26" s="47">
        <v>662999</v>
      </c>
      <c r="F26" s="48">
        <v>115.931130227949</v>
      </c>
      <c r="G26" s="47">
        <v>429176.10849999997</v>
      </c>
      <c r="H26" s="48">
        <v>79.0925027924754</v>
      </c>
      <c r="I26" s="47">
        <v>137388.53460000001</v>
      </c>
      <c r="J26" s="48">
        <v>17.874650056262301</v>
      </c>
      <c r="K26" s="47">
        <v>92764.193599999999</v>
      </c>
      <c r="L26" s="48">
        <v>21.6144822050363</v>
      </c>
      <c r="M26" s="48">
        <v>0.48105135471150201</v>
      </c>
      <c r="N26" s="47">
        <v>10609618.219699999</v>
      </c>
      <c r="O26" s="47">
        <v>80139959.718500003</v>
      </c>
      <c r="P26" s="47">
        <v>54741</v>
      </c>
      <c r="Q26" s="47">
        <v>49444</v>
      </c>
      <c r="R26" s="48">
        <v>10.713130005663</v>
      </c>
      <c r="S26" s="47">
        <v>14.0410703878263</v>
      </c>
      <c r="T26" s="47">
        <v>14.8176076025402</v>
      </c>
      <c r="U26" s="49">
        <v>-5.5304702082200299</v>
      </c>
    </row>
    <row r="27" spans="1:21" ht="12" thickBot="1">
      <c r="A27" s="71"/>
      <c r="B27" s="60" t="s">
        <v>25</v>
      </c>
      <c r="C27" s="61"/>
      <c r="D27" s="47">
        <v>346782.06530000002</v>
      </c>
      <c r="E27" s="47">
        <v>419235</v>
      </c>
      <c r="F27" s="48">
        <v>82.717823010960402</v>
      </c>
      <c r="G27" s="47">
        <v>261826.24650000001</v>
      </c>
      <c r="H27" s="48">
        <v>32.447403549361098</v>
      </c>
      <c r="I27" s="47">
        <v>107821.5114</v>
      </c>
      <c r="J27" s="48">
        <v>31.0920091287662</v>
      </c>
      <c r="K27" s="47">
        <v>70880.168699999995</v>
      </c>
      <c r="L27" s="48">
        <v>27.071452785005601</v>
      </c>
      <c r="M27" s="48">
        <v>0.52118023105100197</v>
      </c>
      <c r="N27" s="47">
        <v>5216060.6409</v>
      </c>
      <c r="O27" s="47">
        <v>32703731.331799999</v>
      </c>
      <c r="P27" s="47">
        <v>49379</v>
      </c>
      <c r="Q27" s="47">
        <v>45763</v>
      </c>
      <c r="R27" s="48">
        <v>7.9015798789415097</v>
      </c>
      <c r="S27" s="47">
        <v>7.02286529293829</v>
      </c>
      <c r="T27" s="47">
        <v>7.1870135895810998</v>
      </c>
      <c r="U27" s="49">
        <v>-2.3373408117035201</v>
      </c>
    </row>
    <row r="28" spans="1:21" ht="12" thickBot="1">
      <c r="A28" s="71"/>
      <c r="B28" s="60" t="s">
        <v>26</v>
      </c>
      <c r="C28" s="61"/>
      <c r="D28" s="47">
        <v>1053764.9367</v>
      </c>
      <c r="E28" s="47">
        <v>1434795</v>
      </c>
      <c r="F28" s="48">
        <v>73.443588575371393</v>
      </c>
      <c r="G28" s="47">
        <v>823901.14159999997</v>
      </c>
      <c r="H28" s="48">
        <v>27.899438839665802</v>
      </c>
      <c r="I28" s="47">
        <v>48214.136400000003</v>
      </c>
      <c r="J28" s="48">
        <v>4.5754166532612803</v>
      </c>
      <c r="K28" s="47">
        <v>37933.2883</v>
      </c>
      <c r="L28" s="48">
        <v>4.6041067774629196</v>
      </c>
      <c r="M28" s="48">
        <v>0.27102443686644501</v>
      </c>
      <c r="N28" s="47">
        <v>15935914.370200001</v>
      </c>
      <c r="O28" s="47">
        <v>111822497.4421</v>
      </c>
      <c r="P28" s="47">
        <v>58635</v>
      </c>
      <c r="Q28" s="47">
        <v>60106</v>
      </c>
      <c r="R28" s="48">
        <v>-2.4473430273184098</v>
      </c>
      <c r="S28" s="47">
        <v>17.971602911230502</v>
      </c>
      <c r="T28" s="47">
        <v>17.5777945845673</v>
      </c>
      <c r="U28" s="49">
        <v>2.1912810371363198</v>
      </c>
    </row>
    <row r="29" spans="1:21" ht="12" thickBot="1">
      <c r="A29" s="71"/>
      <c r="B29" s="60" t="s">
        <v>27</v>
      </c>
      <c r="C29" s="61"/>
      <c r="D29" s="47">
        <v>822827.46569999994</v>
      </c>
      <c r="E29" s="47">
        <v>1033261</v>
      </c>
      <c r="F29" s="48">
        <v>79.634038805296996</v>
      </c>
      <c r="G29" s="47">
        <v>719569.27819999994</v>
      </c>
      <c r="H29" s="48">
        <v>14.3499994549934</v>
      </c>
      <c r="I29" s="47">
        <v>110894.54300000001</v>
      </c>
      <c r="J29" s="48">
        <v>13.4772534489547</v>
      </c>
      <c r="K29" s="47">
        <v>103633.18700000001</v>
      </c>
      <c r="L29" s="48">
        <v>14.4021138950287</v>
      </c>
      <c r="M29" s="48">
        <v>7.0067863492416005E-2</v>
      </c>
      <c r="N29" s="47">
        <v>13249348.1357</v>
      </c>
      <c r="O29" s="47">
        <v>78490704.219799995</v>
      </c>
      <c r="P29" s="47">
        <v>122670</v>
      </c>
      <c r="Q29" s="47">
        <v>121230</v>
      </c>
      <c r="R29" s="48">
        <v>1.18782479584261</v>
      </c>
      <c r="S29" s="47">
        <v>6.7076503277084898</v>
      </c>
      <c r="T29" s="47">
        <v>7.0005354780169897</v>
      </c>
      <c r="U29" s="49">
        <v>-4.36643438461057</v>
      </c>
    </row>
    <row r="30" spans="1:21" ht="12" thickBot="1">
      <c r="A30" s="71"/>
      <c r="B30" s="60" t="s">
        <v>28</v>
      </c>
      <c r="C30" s="61"/>
      <c r="D30" s="47">
        <v>1519651.213</v>
      </c>
      <c r="E30" s="47">
        <v>1870194</v>
      </c>
      <c r="F30" s="48">
        <v>81.256340946447295</v>
      </c>
      <c r="G30" s="47">
        <v>1173625.1003</v>
      </c>
      <c r="H30" s="48">
        <v>29.483530354927598</v>
      </c>
      <c r="I30" s="47">
        <v>189934.32769999999</v>
      </c>
      <c r="J30" s="48">
        <v>12.498547434779001</v>
      </c>
      <c r="K30" s="47">
        <v>130824.8029</v>
      </c>
      <c r="L30" s="48">
        <v>11.147069269953301</v>
      </c>
      <c r="M30" s="48">
        <v>0.45182200538213102</v>
      </c>
      <c r="N30" s="47">
        <v>23672421.181499999</v>
      </c>
      <c r="O30" s="47">
        <v>136030197.04069999</v>
      </c>
      <c r="P30" s="47">
        <v>82400</v>
      </c>
      <c r="Q30" s="47">
        <v>77621</v>
      </c>
      <c r="R30" s="48">
        <v>6.1568389997552302</v>
      </c>
      <c r="S30" s="47">
        <v>18.442369089805801</v>
      </c>
      <c r="T30" s="47">
        <v>19.168789683204299</v>
      </c>
      <c r="U30" s="49">
        <v>-3.9388681023632501</v>
      </c>
    </row>
    <row r="31" spans="1:21" ht="12" thickBot="1">
      <c r="A31" s="71"/>
      <c r="B31" s="60" t="s">
        <v>29</v>
      </c>
      <c r="C31" s="61"/>
      <c r="D31" s="47">
        <v>1197420.4791000001</v>
      </c>
      <c r="E31" s="47">
        <v>2074653</v>
      </c>
      <c r="F31" s="48">
        <v>57.716662935922301</v>
      </c>
      <c r="G31" s="47">
        <v>1301098.6270000001</v>
      </c>
      <c r="H31" s="48">
        <v>-7.9685079784501198</v>
      </c>
      <c r="I31" s="47">
        <v>24653.91</v>
      </c>
      <c r="J31" s="48">
        <v>2.05891835243458</v>
      </c>
      <c r="K31" s="47">
        <v>-52271.148200000003</v>
      </c>
      <c r="L31" s="48">
        <v>-4.01746240563822</v>
      </c>
      <c r="M31" s="48">
        <v>-1.4716542652874001</v>
      </c>
      <c r="N31" s="47">
        <v>20832169.649099998</v>
      </c>
      <c r="O31" s="47">
        <v>129759351.4985</v>
      </c>
      <c r="P31" s="47">
        <v>44751</v>
      </c>
      <c r="Q31" s="47">
        <v>41081</v>
      </c>
      <c r="R31" s="48">
        <v>8.9335702636255103</v>
      </c>
      <c r="S31" s="47">
        <v>26.757401602198801</v>
      </c>
      <c r="T31" s="47">
        <v>25.586639273630102</v>
      </c>
      <c r="U31" s="49">
        <v>4.3754709294062497</v>
      </c>
    </row>
    <row r="32" spans="1:21" ht="12" thickBot="1">
      <c r="A32" s="71"/>
      <c r="B32" s="60" t="s">
        <v>30</v>
      </c>
      <c r="C32" s="61"/>
      <c r="D32" s="47">
        <v>169848.81109999999</v>
      </c>
      <c r="E32" s="47">
        <v>197846</v>
      </c>
      <c r="F32" s="48">
        <v>85.848999272161194</v>
      </c>
      <c r="G32" s="47">
        <v>127044.3989</v>
      </c>
      <c r="H32" s="48">
        <v>33.692482762417903</v>
      </c>
      <c r="I32" s="47">
        <v>49172.930699999997</v>
      </c>
      <c r="J32" s="48">
        <v>28.951000823343399</v>
      </c>
      <c r="K32" s="47">
        <v>30514.346600000001</v>
      </c>
      <c r="L32" s="48">
        <v>24.018647704428599</v>
      </c>
      <c r="M32" s="48">
        <v>0.61146923263957398</v>
      </c>
      <c r="N32" s="47">
        <v>2672975.9807000002</v>
      </c>
      <c r="O32" s="47">
        <v>18872968.469099998</v>
      </c>
      <c r="P32" s="47">
        <v>34270</v>
      </c>
      <c r="Q32" s="47">
        <v>32567</v>
      </c>
      <c r="R32" s="48">
        <v>5.2292197623360996</v>
      </c>
      <c r="S32" s="47">
        <v>4.9561952465713501</v>
      </c>
      <c r="T32" s="47">
        <v>4.9504532809285502</v>
      </c>
      <c r="U32" s="49">
        <v>0.115854306723901</v>
      </c>
    </row>
    <row r="33" spans="1:21" ht="12" thickBot="1">
      <c r="A33" s="71"/>
      <c r="B33" s="60" t="s">
        <v>31</v>
      </c>
      <c r="C33" s="61"/>
      <c r="D33" s="47">
        <v>-150.71770000000001</v>
      </c>
      <c r="E33" s="50"/>
      <c r="F33" s="50"/>
      <c r="G33" s="47">
        <v>161.28219999999999</v>
      </c>
      <c r="H33" s="48">
        <v>-193.44968012589101</v>
      </c>
      <c r="I33" s="47">
        <v>-22.013400000000001</v>
      </c>
      <c r="J33" s="48">
        <v>14.6057165150477</v>
      </c>
      <c r="K33" s="47">
        <v>33.317300000000003</v>
      </c>
      <c r="L33" s="48">
        <v>20.6577663251121</v>
      </c>
      <c r="M33" s="48">
        <v>-1.6607198062268</v>
      </c>
      <c r="N33" s="47">
        <v>506.97890000000001</v>
      </c>
      <c r="O33" s="47">
        <v>4593.7525999999998</v>
      </c>
      <c r="P33" s="47">
        <v>6</v>
      </c>
      <c r="Q33" s="47">
        <v>6</v>
      </c>
      <c r="R33" s="48">
        <v>0</v>
      </c>
      <c r="S33" s="47">
        <v>-25.119616666666701</v>
      </c>
      <c r="T33" s="47">
        <v>6.4102833333333296</v>
      </c>
      <c r="U33" s="49">
        <v>125.519033265502</v>
      </c>
    </row>
    <row r="34" spans="1:21" ht="12" thickBot="1">
      <c r="A34" s="71"/>
      <c r="B34" s="60" t="s">
        <v>36</v>
      </c>
      <c r="C34" s="61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3</v>
      </c>
      <c r="P34" s="50"/>
      <c r="Q34" s="50"/>
      <c r="R34" s="50"/>
      <c r="S34" s="50"/>
      <c r="T34" s="50"/>
      <c r="U34" s="51"/>
    </row>
    <row r="35" spans="1:21" ht="12" thickBot="1">
      <c r="A35" s="71"/>
      <c r="B35" s="60" t="s">
        <v>32</v>
      </c>
      <c r="C35" s="61"/>
      <c r="D35" s="47">
        <v>136556.18369999999</v>
      </c>
      <c r="E35" s="47">
        <v>123905</v>
      </c>
      <c r="F35" s="48">
        <v>110.210389976191</v>
      </c>
      <c r="G35" s="47">
        <v>45075.0193</v>
      </c>
      <c r="H35" s="48">
        <v>202.95313417647299</v>
      </c>
      <c r="I35" s="47">
        <v>14201.065500000001</v>
      </c>
      <c r="J35" s="48">
        <v>10.3994305605364</v>
      </c>
      <c r="K35" s="47">
        <v>3223.7462</v>
      </c>
      <c r="L35" s="48">
        <v>7.1519574479694104</v>
      </c>
      <c r="M35" s="48">
        <v>3.4051437734149199</v>
      </c>
      <c r="N35" s="47">
        <v>1931371.7208</v>
      </c>
      <c r="O35" s="47">
        <v>22132009.174400002</v>
      </c>
      <c r="P35" s="47">
        <v>10624</v>
      </c>
      <c r="Q35" s="47">
        <v>10798</v>
      </c>
      <c r="R35" s="48">
        <v>-1.6114095202815399</v>
      </c>
      <c r="S35" s="47">
        <v>12.853556447665699</v>
      </c>
      <c r="T35" s="47">
        <v>12.883392313391401</v>
      </c>
      <c r="U35" s="49">
        <v>-0.23212148207525601</v>
      </c>
    </row>
    <row r="36" spans="1:21" ht="12" customHeight="1" thickBot="1">
      <c r="A36" s="71"/>
      <c r="B36" s="60" t="s">
        <v>37</v>
      </c>
      <c r="C36" s="61"/>
      <c r="D36" s="50"/>
      <c r="E36" s="47">
        <v>885927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71"/>
      <c r="B37" s="60" t="s">
        <v>38</v>
      </c>
      <c r="C37" s="61"/>
      <c r="D37" s="50"/>
      <c r="E37" s="47">
        <v>621142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71"/>
      <c r="B38" s="60" t="s">
        <v>39</v>
      </c>
      <c r="C38" s="61"/>
      <c r="D38" s="50"/>
      <c r="E38" s="47">
        <v>465050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71"/>
      <c r="B39" s="60" t="s">
        <v>33</v>
      </c>
      <c r="C39" s="61"/>
      <c r="D39" s="47">
        <v>246355.98079999999</v>
      </c>
      <c r="E39" s="47">
        <v>477004</v>
      </c>
      <c r="F39" s="48">
        <v>51.646523048024797</v>
      </c>
      <c r="G39" s="47">
        <v>240499.23209999999</v>
      </c>
      <c r="H39" s="48">
        <v>2.4352463202729702</v>
      </c>
      <c r="I39" s="47">
        <v>13551.726199999999</v>
      </c>
      <c r="J39" s="48">
        <v>5.5008716070107297</v>
      </c>
      <c r="K39" s="47">
        <v>12042.745199999999</v>
      </c>
      <c r="L39" s="48">
        <v>5.0073944498053997</v>
      </c>
      <c r="M39" s="48">
        <v>0.12530207813414501</v>
      </c>
      <c r="N39" s="47">
        <v>4213907.8575999998</v>
      </c>
      <c r="O39" s="47">
        <v>35657677.0264</v>
      </c>
      <c r="P39" s="47">
        <v>457</v>
      </c>
      <c r="Q39" s="47">
        <v>398</v>
      </c>
      <c r="R39" s="48">
        <v>14.8241206030151</v>
      </c>
      <c r="S39" s="47">
        <v>539.07216805251596</v>
      </c>
      <c r="T39" s="47">
        <v>581.34475552763797</v>
      </c>
      <c r="U39" s="49">
        <v>-7.8417306587795501</v>
      </c>
    </row>
    <row r="40" spans="1:21" ht="12" thickBot="1">
      <c r="A40" s="71"/>
      <c r="B40" s="60" t="s">
        <v>34</v>
      </c>
      <c r="C40" s="61"/>
      <c r="D40" s="47">
        <v>466036.33730000001</v>
      </c>
      <c r="E40" s="47">
        <v>341860</v>
      </c>
      <c r="F40" s="48">
        <v>136.32373992277499</v>
      </c>
      <c r="G40" s="47">
        <v>293474.70600000001</v>
      </c>
      <c r="H40" s="48">
        <v>58.799490304285399</v>
      </c>
      <c r="I40" s="47">
        <v>32742.235100000002</v>
      </c>
      <c r="J40" s="48">
        <v>7.0256828662102704</v>
      </c>
      <c r="K40" s="47">
        <v>24736.592400000001</v>
      </c>
      <c r="L40" s="48">
        <v>8.4288669157061893</v>
      </c>
      <c r="M40" s="48">
        <v>0.32363563139763701</v>
      </c>
      <c r="N40" s="47">
        <v>7193295.3580999998</v>
      </c>
      <c r="O40" s="47">
        <v>68912340.4516</v>
      </c>
      <c r="P40" s="47">
        <v>2086</v>
      </c>
      <c r="Q40" s="47">
        <v>1971</v>
      </c>
      <c r="R40" s="48">
        <v>5.83460172501269</v>
      </c>
      <c r="S40" s="47">
        <v>223.41147521572401</v>
      </c>
      <c r="T40" s="47">
        <v>268.69453891425701</v>
      </c>
      <c r="U40" s="49">
        <v>-20.268906802933</v>
      </c>
    </row>
    <row r="41" spans="1:21" ht="12" thickBot="1">
      <c r="A41" s="71"/>
      <c r="B41" s="60" t="s">
        <v>40</v>
      </c>
      <c r="C41" s="61"/>
      <c r="D41" s="50"/>
      <c r="E41" s="47">
        <v>295182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71"/>
      <c r="B42" s="60" t="s">
        <v>41</v>
      </c>
      <c r="C42" s="61"/>
      <c r="D42" s="50"/>
      <c r="E42" s="47">
        <v>129125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2"/>
      <c r="B43" s="60" t="s">
        <v>35</v>
      </c>
      <c r="C43" s="61"/>
      <c r="D43" s="52">
        <v>19551.447800000002</v>
      </c>
      <c r="E43" s="52">
        <v>0</v>
      </c>
      <c r="F43" s="53"/>
      <c r="G43" s="52">
        <v>69032.188500000004</v>
      </c>
      <c r="H43" s="54">
        <v>-71.677780721090699</v>
      </c>
      <c r="I43" s="52">
        <v>1966.4921999999999</v>
      </c>
      <c r="J43" s="54">
        <v>10.058038770919101</v>
      </c>
      <c r="K43" s="52">
        <v>6589.3404</v>
      </c>
      <c r="L43" s="54">
        <v>9.5453158058287606</v>
      </c>
      <c r="M43" s="54">
        <v>-0.70156463612048303</v>
      </c>
      <c r="N43" s="52">
        <v>550814.12470000004</v>
      </c>
      <c r="O43" s="52">
        <v>5017917.5361000001</v>
      </c>
      <c r="P43" s="52">
        <v>75</v>
      </c>
      <c r="Q43" s="52">
        <v>120</v>
      </c>
      <c r="R43" s="54">
        <v>-37.5</v>
      </c>
      <c r="S43" s="52">
        <v>260.685970666667</v>
      </c>
      <c r="T43" s="52">
        <v>425.60439416666702</v>
      </c>
      <c r="U43" s="55">
        <v>-63.263252363847997</v>
      </c>
    </row>
  </sheetData>
  <mergeCells count="41">
    <mergeCell ref="B36:C36"/>
    <mergeCell ref="B31:C31"/>
    <mergeCell ref="B32:C32"/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18:C18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66192</v>
      </c>
      <c r="D2" s="32">
        <v>776610.06700170902</v>
      </c>
      <c r="E2" s="32">
        <v>672624.30579401704</v>
      </c>
      <c r="F2" s="32">
        <v>103985.761207692</v>
      </c>
      <c r="G2" s="32">
        <v>672624.30579401704</v>
      </c>
      <c r="H2" s="32">
        <v>0.13389700394839599</v>
      </c>
    </row>
    <row r="3" spans="1:8" ht="14.25">
      <c r="A3" s="32">
        <v>2</v>
      </c>
      <c r="B3" s="33">
        <v>13</v>
      </c>
      <c r="C3" s="32">
        <v>14697.914000000001</v>
      </c>
      <c r="D3" s="32">
        <v>133551.05506166699</v>
      </c>
      <c r="E3" s="32">
        <v>103267.112344316</v>
      </c>
      <c r="F3" s="32">
        <v>30283.942717351201</v>
      </c>
      <c r="G3" s="32">
        <v>103267.112344316</v>
      </c>
      <c r="H3" s="32">
        <v>0.22675929219254501</v>
      </c>
    </row>
    <row r="4" spans="1:8" ht="14.25">
      <c r="A4" s="32">
        <v>3</v>
      </c>
      <c r="B4" s="33">
        <v>14</v>
      </c>
      <c r="C4" s="32">
        <v>151193</v>
      </c>
      <c r="D4" s="32">
        <v>200948.53523846201</v>
      </c>
      <c r="E4" s="32">
        <v>152663.328522222</v>
      </c>
      <c r="F4" s="32">
        <v>48285.2067162393</v>
      </c>
      <c r="G4" s="32">
        <v>152663.328522222</v>
      </c>
      <c r="H4" s="32">
        <v>0.240286432836847</v>
      </c>
    </row>
    <row r="5" spans="1:8" ht="14.25">
      <c r="A5" s="32">
        <v>4</v>
      </c>
      <c r="B5" s="33">
        <v>15</v>
      </c>
      <c r="C5" s="32">
        <v>6584</v>
      </c>
      <c r="D5" s="32">
        <v>84347.047558974402</v>
      </c>
      <c r="E5" s="32">
        <v>75315.232924786294</v>
      </c>
      <c r="F5" s="32">
        <v>9031.8146341880292</v>
      </c>
      <c r="G5" s="32">
        <v>75315.232924786294</v>
      </c>
      <c r="H5" s="32">
        <v>0.10707920307315</v>
      </c>
    </row>
    <row r="6" spans="1:8" ht="14.25">
      <c r="A6" s="32">
        <v>5</v>
      </c>
      <c r="B6" s="33">
        <v>16</v>
      </c>
      <c r="C6" s="32">
        <v>4217</v>
      </c>
      <c r="D6" s="32">
        <v>282765.40966153803</v>
      </c>
      <c r="E6" s="32">
        <v>248814.42017008501</v>
      </c>
      <c r="F6" s="32">
        <v>33950.989491453001</v>
      </c>
      <c r="G6" s="32">
        <v>248814.42017008501</v>
      </c>
      <c r="H6" s="32">
        <v>0.120067689793074</v>
      </c>
    </row>
    <row r="7" spans="1:8" ht="14.25">
      <c r="A7" s="32">
        <v>6</v>
      </c>
      <c r="B7" s="33">
        <v>17</v>
      </c>
      <c r="C7" s="32">
        <v>27952</v>
      </c>
      <c r="D7" s="32">
        <v>342843.65512307698</v>
      </c>
      <c r="E7" s="32">
        <v>291215.76821025601</v>
      </c>
      <c r="F7" s="32">
        <v>51627.886912820497</v>
      </c>
      <c r="G7" s="32">
        <v>291215.76821025601</v>
      </c>
      <c r="H7" s="32">
        <v>0.15058726081509899</v>
      </c>
    </row>
    <row r="8" spans="1:8" ht="14.25">
      <c r="A8" s="32">
        <v>7</v>
      </c>
      <c r="B8" s="33">
        <v>18</v>
      </c>
      <c r="C8" s="32">
        <v>42586</v>
      </c>
      <c r="D8" s="32">
        <v>142061.35621965799</v>
      </c>
      <c r="E8" s="32">
        <v>115759.794657265</v>
      </c>
      <c r="F8" s="32">
        <v>26301.561562393199</v>
      </c>
      <c r="G8" s="32">
        <v>115759.794657265</v>
      </c>
      <c r="H8" s="32">
        <v>0.185142267132275</v>
      </c>
    </row>
    <row r="9" spans="1:8" ht="14.25">
      <c r="A9" s="32">
        <v>8</v>
      </c>
      <c r="B9" s="33">
        <v>19</v>
      </c>
      <c r="C9" s="32">
        <v>34516</v>
      </c>
      <c r="D9" s="32">
        <v>154262.226402564</v>
      </c>
      <c r="E9" s="32">
        <v>125455.603203419</v>
      </c>
      <c r="F9" s="32">
        <v>28806.623199145299</v>
      </c>
      <c r="G9" s="32">
        <v>125455.603203419</v>
      </c>
      <c r="H9" s="32">
        <v>0.18673802311118801</v>
      </c>
    </row>
    <row r="10" spans="1:8" ht="14.25">
      <c r="A10" s="32">
        <v>9</v>
      </c>
      <c r="B10" s="33">
        <v>21</v>
      </c>
      <c r="C10" s="32">
        <v>282996</v>
      </c>
      <c r="D10" s="32">
        <v>1203458.2305999999</v>
      </c>
      <c r="E10" s="32">
        <v>1154282.1416</v>
      </c>
      <c r="F10" s="32">
        <v>49176.089</v>
      </c>
      <c r="G10" s="32">
        <v>1154282.1416</v>
      </c>
      <c r="H10" s="32">
        <v>4.0862314743971298E-2</v>
      </c>
    </row>
    <row r="11" spans="1:8" ht="14.25">
      <c r="A11" s="32">
        <v>10</v>
      </c>
      <c r="B11" s="33">
        <v>22</v>
      </c>
      <c r="C11" s="32">
        <v>63602</v>
      </c>
      <c r="D11" s="32">
        <v>735709.81055042695</v>
      </c>
      <c r="E11" s="32">
        <v>706328.43796068395</v>
      </c>
      <c r="F11" s="32">
        <v>29381.372589743602</v>
      </c>
      <c r="G11" s="32">
        <v>706328.43796068395</v>
      </c>
      <c r="H11" s="32">
        <v>3.9936089159612602E-2</v>
      </c>
    </row>
    <row r="12" spans="1:8" ht="14.25">
      <c r="A12" s="32">
        <v>11</v>
      </c>
      <c r="B12" s="33">
        <v>23</v>
      </c>
      <c r="C12" s="32">
        <v>335387.61900000001</v>
      </c>
      <c r="D12" s="32">
        <v>2725188.8728487198</v>
      </c>
      <c r="E12" s="32">
        <v>2614124.81566667</v>
      </c>
      <c r="F12" s="32">
        <v>111064.05718205099</v>
      </c>
      <c r="G12" s="32">
        <v>2614124.81566667</v>
      </c>
      <c r="H12" s="32">
        <v>4.0754627427328702E-2</v>
      </c>
    </row>
    <row r="13" spans="1:8" ht="14.25">
      <c r="A13" s="32">
        <v>12</v>
      </c>
      <c r="B13" s="33">
        <v>24</v>
      </c>
      <c r="C13" s="32">
        <v>31312.168000000001</v>
      </c>
      <c r="D13" s="32">
        <v>747651.69075897394</v>
      </c>
      <c r="E13" s="32">
        <v>681961.17361453001</v>
      </c>
      <c r="F13" s="32">
        <v>65690.517144444399</v>
      </c>
      <c r="G13" s="32">
        <v>681961.17361453001</v>
      </c>
      <c r="H13" s="32">
        <v>8.7862460496490102E-2</v>
      </c>
    </row>
    <row r="14" spans="1:8" ht="14.25">
      <c r="A14" s="32">
        <v>13</v>
      </c>
      <c r="B14" s="33">
        <v>25</v>
      </c>
      <c r="C14" s="32">
        <v>156162</v>
      </c>
      <c r="D14" s="32">
        <v>1608666.5097000001</v>
      </c>
      <c r="E14" s="32">
        <v>1617317.2856000001</v>
      </c>
      <c r="F14" s="32">
        <v>-8650.7759000000005</v>
      </c>
      <c r="G14" s="32">
        <v>1617317.2856000001</v>
      </c>
      <c r="H14" s="32">
        <v>-5.3776067617726901E-3</v>
      </c>
    </row>
    <row r="15" spans="1:8" ht="14.25">
      <c r="A15" s="32">
        <v>14</v>
      </c>
      <c r="B15" s="33">
        <v>26</v>
      </c>
      <c r="C15" s="32">
        <v>428046</v>
      </c>
      <c r="D15" s="32">
        <v>591133.43596603104</v>
      </c>
      <c r="E15" s="32">
        <v>520149.39129952301</v>
      </c>
      <c r="F15" s="32">
        <v>70984.044666507805</v>
      </c>
      <c r="G15" s="32">
        <v>520149.39129952301</v>
      </c>
      <c r="H15" s="32">
        <v>0.120081254667156</v>
      </c>
    </row>
    <row r="16" spans="1:8" ht="14.25">
      <c r="A16" s="32">
        <v>15</v>
      </c>
      <c r="B16" s="33">
        <v>27</v>
      </c>
      <c r="C16" s="32">
        <v>230544.299</v>
      </c>
      <c r="D16" s="32">
        <v>1513365.21563077</v>
      </c>
      <c r="E16" s="32">
        <v>1331136.40140769</v>
      </c>
      <c r="F16" s="32">
        <v>182228.814223077</v>
      </c>
      <c r="G16" s="32">
        <v>1331136.40140769</v>
      </c>
      <c r="H16" s="32">
        <v>0.12041297919426799</v>
      </c>
    </row>
    <row r="17" spans="1:8" ht="14.25">
      <c r="A17" s="32">
        <v>16</v>
      </c>
      <c r="B17" s="33">
        <v>29</v>
      </c>
      <c r="C17" s="32">
        <v>278347</v>
      </c>
      <c r="D17" s="32">
        <v>3488638.9104769202</v>
      </c>
      <c r="E17" s="32">
        <v>3335998.7800589702</v>
      </c>
      <c r="F17" s="32">
        <v>152640.130417949</v>
      </c>
      <c r="G17" s="32">
        <v>3335998.7800589702</v>
      </c>
      <c r="H17" s="32">
        <v>4.3753490783911997E-2</v>
      </c>
    </row>
    <row r="18" spans="1:8" ht="14.25">
      <c r="A18" s="32">
        <v>17</v>
      </c>
      <c r="B18" s="33">
        <v>31</v>
      </c>
      <c r="C18" s="32">
        <v>52922.514999999999</v>
      </c>
      <c r="D18" s="32">
        <v>309674.03421679098</v>
      </c>
      <c r="E18" s="32">
        <v>260260.96313158801</v>
      </c>
      <c r="F18" s="32">
        <v>49413.071085203897</v>
      </c>
      <c r="G18" s="32">
        <v>260260.96313158801</v>
      </c>
      <c r="H18" s="32">
        <v>0.15956478627656401</v>
      </c>
    </row>
    <row r="19" spans="1:8" ht="14.25">
      <c r="A19" s="32">
        <v>18</v>
      </c>
      <c r="B19" s="33">
        <v>32</v>
      </c>
      <c r="C19" s="32">
        <v>31839.261999999999</v>
      </c>
      <c r="D19" s="32">
        <v>312083.35635557101</v>
      </c>
      <c r="E19" s="32">
        <v>296877.07614889002</v>
      </c>
      <c r="F19" s="32">
        <v>15206.2802066807</v>
      </c>
      <c r="G19" s="32">
        <v>296877.07614889002</v>
      </c>
      <c r="H19" s="32">
        <v>4.87250598181709E-2</v>
      </c>
    </row>
    <row r="20" spans="1:8" ht="14.25">
      <c r="A20" s="32">
        <v>19</v>
      </c>
      <c r="B20" s="33">
        <v>33</v>
      </c>
      <c r="C20" s="32">
        <v>84395.858999999997</v>
      </c>
      <c r="D20" s="32">
        <v>768622.223113221</v>
      </c>
      <c r="E20" s="32">
        <v>631233.69942476798</v>
      </c>
      <c r="F20" s="32">
        <v>137388.52368845299</v>
      </c>
      <c r="G20" s="32">
        <v>631233.69942476798</v>
      </c>
      <c r="H20" s="32">
        <v>0.17874648892140499</v>
      </c>
    </row>
    <row r="21" spans="1:8" ht="14.25">
      <c r="A21" s="32">
        <v>20</v>
      </c>
      <c r="B21" s="33">
        <v>34</v>
      </c>
      <c r="C21" s="32">
        <v>70746.918000000005</v>
      </c>
      <c r="D21" s="32">
        <v>346782.07206691598</v>
      </c>
      <c r="E21" s="32">
        <v>238960.55891785899</v>
      </c>
      <c r="F21" s="32">
        <v>107821.51314905701</v>
      </c>
      <c r="G21" s="32">
        <v>238960.55891785899</v>
      </c>
      <c r="H21" s="32">
        <v>0.31092009026421602</v>
      </c>
    </row>
    <row r="22" spans="1:8" ht="14.25">
      <c r="A22" s="32">
        <v>21</v>
      </c>
      <c r="B22" s="33">
        <v>35</v>
      </c>
      <c r="C22" s="32">
        <v>55050.981</v>
      </c>
      <c r="D22" s="32">
        <v>1053764.9366734501</v>
      </c>
      <c r="E22" s="32">
        <v>1005550.81464941</v>
      </c>
      <c r="F22" s="32">
        <v>48214.1220240412</v>
      </c>
      <c r="G22" s="32">
        <v>1005550.81464941</v>
      </c>
      <c r="H22" s="32">
        <v>4.57541528912934E-2</v>
      </c>
    </row>
    <row r="23" spans="1:8" ht="14.25">
      <c r="A23" s="32">
        <v>22</v>
      </c>
      <c r="B23" s="33">
        <v>36</v>
      </c>
      <c r="C23" s="32">
        <v>154349.755</v>
      </c>
      <c r="D23" s="32">
        <v>822827.46469911502</v>
      </c>
      <c r="E23" s="32">
        <v>711932.983103837</v>
      </c>
      <c r="F23" s="32">
        <v>110894.481595278</v>
      </c>
      <c r="G23" s="32">
        <v>711932.983103837</v>
      </c>
      <c r="H23" s="32">
        <v>0.134772460026998</v>
      </c>
    </row>
    <row r="24" spans="1:8" ht="14.25">
      <c r="A24" s="32">
        <v>23</v>
      </c>
      <c r="B24" s="33">
        <v>37</v>
      </c>
      <c r="C24" s="32">
        <v>135164.57999999999</v>
      </c>
      <c r="D24" s="32">
        <v>1519651.2063637199</v>
      </c>
      <c r="E24" s="32">
        <v>1329716.8648792901</v>
      </c>
      <c r="F24" s="32">
        <v>189934.34148442501</v>
      </c>
      <c r="G24" s="32">
        <v>1329716.8648792901</v>
      </c>
      <c r="H24" s="32">
        <v>0.124985483964381</v>
      </c>
    </row>
    <row r="25" spans="1:8" ht="14.25">
      <c r="A25" s="32">
        <v>24</v>
      </c>
      <c r="B25" s="33">
        <v>38</v>
      </c>
      <c r="C25" s="32">
        <v>284598.64500000002</v>
      </c>
      <c r="D25" s="32">
        <v>1197420.45936018</v>
      </c>
      <c r="E25" s="32">
        <v>1172766.62521416</v>
      </c>
      <c r="F25" s="32">
        <v>24653.8341460177</v>
      </c>
      <c r="G25" s="32">
        <v>1172766.62521416</v>
      </c>
      <c r="H25" s="32">
        <v>2.0589120515938999E-2</v>
      </c>
    </row>
    <row r="26" spans="1:8" ht="14.25">
      <c r="A26" s="32">
        <v>25</v>
      </c>
      <c r="B26" s="33">
        <v>39</v>
      </c>
      <c r="C26" s="32">
        <v>100958.753</v>
      </c>
      <c r="D26" s="32">
        <v>169848.77247364799</v>
      </c>
      <c r="E26" s="32">
        <v>120675.86978663001</v>
      </c>
      <c r="F26" s="32">
        <v>49172.902687017602</v>
      </c>
      <c r="G26" s="32">
        <v>120675.86978663001</v>
      </c>
      <c r="H26" s="32">
        <v>0.28950990914371699</v>
      </c>
    </row>
    <row r="27" spans="1:8" ht="14.25">
      <c r="A27" s="32">
        <v>26</v>
      </c>
      <c r="B27" s="33">
        <v>40</v>
      </c>
      <c r="C27" s="32">
        <v>-41.89</v>
      </c>
      <c r="D27" s="32">
        <v>-150.71780000000001</v>
      </c>
      <c r="E27" s="32">
        <v>-128.70429999999999</v>
      </c>
      <c r="F27" s="32">
        <v>-22.013500000000001</v>
      </c>
      <c r="G27" s="32">
        <v>-128.70429999999999</v>
      </c>
      <c r="H27" s="32">
        <v>0.146057731734407</v>
      </c>
    </row>
    <row r="28" spans="1:8" ht="14.25">
      <c r="A28" s="32">
        <v>27</v>
      </c>
      <c r="B28" s="33">
        <v>42</v>
      </c>
      <c r="C28" s="32">
        <v>14572.526</v>
      </c>
      <c r="D28" s="32">
        <v>136556.18340000001</v>
      </c>
      <c r="E28" s="32">
        <v>122355.1159</v>
      </c>
      <c r="F28" s="32">
        <v>14201.067499999999</v>
      </c>
      <c r="G28" s="32">
        <v>122355.1159</v>
      </c>
      <c r="H28" s="32">
        <v>0.10399432047981499</v>
      </c>
    </row>
    <row r="29" spans="1:8" ht="14.25">
      <c r="A29" s="32">
        <v>28</v>
      </c>
      <c r="B29" s="33">
        <v>75</v>
      </c>
      <c r="C29" s="32">
        <v>453</v>
      </c>
      <c r="D29" s="32">
        <v>246355.98290598299</v>
      </c>
      <c r="E29" s="32">
        <v>232804.25213675201</v>
      </c>
      <c r="F29" s="32">
        <v>13551.7307692308</v>
      </c>
      <c r="G29" s="32">
        <v>232804.25213675201</v>
      </c>
      <c r="H29" s="32">
        <v>5.5008734147132601E-2</v>
      </c>
    </row>
    <row r="30" spans="1:8" ht="14.25">
      <c r="A30" s="32">
        <v>29</v>
      </c>
      <c r="B30" s="33">
        <v>76</v>
      </c>
      <c r="C30" s="32">
        <v>2119</v>
      </c>
      <c r="D30" s="32">
        <v>466036.330517094</v>
      </c>
      <c r="E30" s="32">
        <v>433294.10256581201</v>
      </c>
      <c r="F30" s="32">
        <v>32742.227951282101</v>
      </c>
      <c r="G30" s="32">
        <v>433294.10256581201</v>
      </c>
      <c r="H30" s="32">
        <v>7.0256814345252203E-2</v>
      </c>
    </row>
    <row r="31" spans="1:8" ht="14.25">
      <c r="A31" s="32">
        <v>30</v>
      </c>
      <c r="B31" s="33">
        <v>99</v>
      </c>
      <c r="C31" s="32">
        <v>77</v>
      </c>
      <c r="D31" s="32">
        <v>19551.447394297</v>
      </c>
      <c r="E31" s="32">
        <v>17584.955752212401</v>
      </c>
      <c r="F31" s="32">
        <v>1966.49164208456</v>
      </c>
      <c r="G31" s="32">
        <v>17584.955752212401</v>
      </c>
      <c r="H31" s="32">
        <v>0.100580361260526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2014-04-21T00:38:14Z</dcterms:modified>
</cp:coreProperties>
</file>