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<sst xmlns="http://schemas.openxmlformats.org/spreadsheetml/2006/main" count="114" uniqueCount="71">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</sst>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" sqref="H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15159962.015699999</v>
      </c>
      <c r="F3" s="25">
        <f>RA!I7</f>
        <v>1763842.9198</v>
      </c>
      <c r="G3" s="16">
        <f>E3-F3</f>
        <v>13396119.095899999</v>
      </c>
      <c r="H3" s="27">
        <f>RA!J7</f>
        <v>11.634876907826801</v>
      </c>
      <c r="I3" s="20">
        <f>SUM(I4:I39)</f>
        <v>15159965.367029864</v>
      </c>
      <c r="J3" s="21">
        <f>SUM(J4:J39)</f>
        <v>13396119.122629482</v>
      </c>
      <c r="K3" s="22">
        <f>E3-I3</f>
        <v>-3.3513298649340868</v>
      </c>
      <c r="L3" s="22">
        <f>G3-J3</f>
        <v>-2.6729483157396317E-2</v>
      </c>
    </row>
    <row r="4" spans="1:12">
      <c r="A4" s="38">
        <f>RA!A8</f>
        <v>41754</v>
      </c>
      <c r="B4" s="12">
        <v>12</v>
      </c>
      <c r="C4" s="35" t="s">
        <v>6</v>
      </c>
      <c r="D4" s="35"/>
      <c r="E4" s="15">
        <f>VLOOKUP(C4,RA!B8:D39,3,0)</f>
        <v>527032.79870000004</v>
      </c>
      <c r="F4" s="25">
        <f>VLOOKUP(C4,RA!B8:I43,8,0)</f>
        <v>109676.3648</v>
      </c>
      <c r="G4" s="16">
        <f t="shared" ref="G4:G39" si="0">E4-F4</f>
        <v>417356.43390000006</v>
      </c>
      <c r="H4" s="27">
        <f>RA!J8</f>
        <v>20.810159267228201</v>
      </c>
      <c r="I4" s="20">
        <f>VLOOKUP(B4,RMS!B:D,3,FALSE)</f>
        <v>527033.18079316197</v>
      </c>
      <c r="J4" s="21">
        <f>VLOOKUP(B4,RMS!B:E,4,FALSE)</f>
        <v>417356.43720598298</v>
      </c>
      <c r="K4" s="22">
        <f t="shared" ref="K4:K39" si="1">E4-I4</f>
        <v>-0.38209316192660481</v>
      </c>
      <c r="L4" s="22">
        <f t="shared" ref="L4:L39" si="2">G4-J4</f>
        <v>-3.3059829147532582E-3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120653.62149999999</v>
      </c>
      <c r="F5" s="25">
        <f>VLOOKUP(C5,RA!B9:I44,8,0)</f>
        <v>21183.031800000001</v>
      </c>
      <c r="G5" s="16">
        <f t="shared" si="0"/>
        <v>99470.589699999997</v>
      </c>
      <c r="H5" s="27">
        <f>RA!J9</f>
        <v>17.5568967898738</v>
      </c>
      <c r="I5" s="20">
        <f>VLOOKUP(B5,RMS!B:D,3,FALSE)</f>
        <v>120653.638659292</v>
      </c>
      <c r="J5" s="21">
        <f>VLOOKUP(B5,RMS!B:E,4,FALSE)</f>
        <v>99470.592551327398</v>
      </c>
      <c r="K5" s="22">
        <f t="shared" si="1"/>
        <v>-1.7159292008727789E-2</v>
      </c>
      <c r="L5" s="22">
        <f t="shared" si="2"/>
        <v>-2.8513274010038003E-3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118641.31849999999</v>
      </c>
      <c r="F6" s="25">
        <f>VLOOKUP(C6,RA!B10:I45,8,0)</f>
        <v>32340.901600000001</v>
      </c>
      <c r="G6" s="16">
        <f t="shared" si="0"/>
        <v>86300.416899999997</v>
      </c>
      <c r="H6" s="27">
        <f>RA!J10</f>
        <v>27.259391592145899</v>
      </c>
      <c r="I6" s="20">
        <f>VLOOKUP(B6,RMS!B:D,3,FALSE)</f>
        <v>118643.412176923</v>
      </c>
      <c r="J6" s="21">
        <f>VLOOKUP(B6,RMS!B:E,4,FALSE)</f>
        <v>86300.416332478606</v>
      </c>
      <c r="K6" s="22">
        <f t="shared" si="1"/>
        <v>-2.0936769230029313</v>
      </c>
      <c r="L6" s="22">
        <f t="shared" si="2"/>
        <v>5.6752139062155038E-4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46875.250899999999</v>
      </c>
      <c r="F7" s="25">
        <f>VLOOKUP(C7,RA!B11:I46,8,0)</f>
        <v>10522.1041</v>
      </c>
      <c r="G7" s="16">
        <f t="shared" si="0"/>
        <v>36353.146800000002</v>
      </c>
      <c r="H7" s="27">
        <f>RA!J11</f>
        <v>22.447035264828902</v>
      </c>
      <c r="I7" s="20">
        <f>VLOOKUP(B7,RMS!B:D,3,FALSE)</f>
        <v>46875.263399145297</v>
      </c>
      <c r="J7" s="21">
        <f>VLOOKUP(B7,RMS!B:E,4,FALSE)</f>
        <v>36353.146875213701</v>
      </c>
      <c r="K7" s="22">
        <f t="shared" si="1"/>
        <v>-1.2499145297624636E-2</v>
      </c>
      <c r="L7" s="22">
        <f t="shared" si="2"/>
        <v>-7.5213698437437415E-5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114598.5484</v>
      </c>
      <c r="F8" s="25">
        <f>VLOOKUP(C8,RA!B12:I47,8,0)</f>
        <v>17314.5049</v>
      </c>
      <c r="G8" s="16">
        <f t="shared" si="0"/>
        <v>97284.0435</v>
      </c>
      <c r="H8" s="27">
        <f>RA!J12</f>
        <v>15.1088343977662</v>
      </c>
      <c r="I8" s="20">
        <f>VLOOKUP(B8,RMS!B:D,3,FALSE)</f>
        <v>114598.549317094</v>
      </c>
      <c r="J8" s="21">
        <f>VLOOKUP(B8,RMS!B:E,4,FALSE)</f>
        <v>97284.043061538498</v>
      </c>
      <c r="K8" s="22">
        <f t="shared" si="1"/>
        <v>-9.1709400294348598E-4</v>
      </c>
      <c r="L8" s="22">
        <f t="shared" si="2"/>
        <v>4.3846150219906121E-4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236205.04310000001</v>
      </c>
      <c r="F9" s="25">
        <f>VLOOKUP(C9,RA!B13:I48,8,0)</f>
        <v>29794.702799999999</v>
      </c>
      <c r="G9" s="16">
        <f t="shared" si="0"/>
        <v>206410.34030000001</v>
      </c>
      <c r="H9" s="27">
        <f>RA!J13</f>
        <v>12.6139147619241</v>
      </c>
      <c r="I9" s="20">
        <f>VLOOKUP(B9,RMS!B:D,3,FALSE)</f>
        <v>236205.19018290599</v>
      </c>
      <c r="J9" s="21">
        <f>VLOOKUP(B9,RMS!B:E,4,FALSE)</f>
        <v>206410.340379487</v>
      </c>
      <c r="K9" s="22">
        <f t="shared" si="1"/>
        <v>-0.14708290598355234</v>
      </c>
      <c r="L9" s="22">
        <f t="shared" si="2"/>
        <v>-7.9486984759569168E-5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109010.76390000001</v>
      </c>
      <c r="F10" s="25">
        <f>VLOOKUP(C10,RA!B14:I49,8,0)</f>
        <v>21696.8233</v>
      </c>
      <c r="G10" s="16">
        <f t="shared" si="0"/>
        <v>87313.940600000002</v>
      </c>
      <c r="H10" s="27">
        <f>RA!J14</f>
        <v>19.903376991196399</v>
      </c>
      <c r="I10" s="20">
        <f>VLOOKUP(B10,RMS!B:D,3,FALSE)</f>
        <v>109010.76307863199</v>
      </c>
      <c r="J10" s="21">
        <f>VLOOKUP(B10,RMS!B:E,4,FALSE)</f>
        <v>87313.937891452995</v>
      </c>
      <c r="K10" s="22">
        <f t="shared" si="1"/>
        <v>8.2136801211163402E-4</v>
      </c>
      <c r="L10" s="22">
        <f t="shared" si="2"/>
        <v>2.7085470064776018E-3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92900.983399999997</v>
      </c>
      <c r="F11" s="25">
        <f>VLOOKUP(C11,RA!B15:I50,8,0)</f>
        <v>15652.1276</v>
      </c>
      <c r="G11" s="16">
        <f t="shared" si="0"/>
        <v>77248.85579999999</v>
      </c>
      <c r="H11" s="27">
        <f>RA!J15</f>
        <v>16.8481829009358</v>
      </c>
      <c r="I11" s="20">
        <f>VLOOKUP(B11,RMS!B:D,3,FALSE)</f>
        <v>92901.048019658105</v>
      </c>
      <c r="J11" s="21">
        <f>VLOOKUP(B11,RMS!B:E,4,FALSE)</f>
        <v>77248.856605128196</v>
      </c>
      <c r="K11" s="22">
        <f t="shared" si="1"/>
        <v>-6.4619658107403666E-2</v>
      </c>
      <c r="L11" s="22">
        <f t="shared" si="2"/>
        <v>-8.0512820568401366E-4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717072.26100000006</v>
      </c>
      <c r="F12" s="25">
        <f>VLOOKUP(C12,RA!B16:I51,8,0)</f>
        <v>34337.599000000002</v>
      </c>
      <c r="G12" s="16">
        <f t="shared" si="0"/>
        <v>682734.66200000001</v>
      </c>
      <c r="H12" s="27">
        <f>RA!J16</f>
        <v>4.7885828064404796</v>
      </c>
      <c r="I12" s="20">
        <f>VLOOKUP(B12,RMS!B:D,3,FALSE)</f>
        <v>717072.04639999999</v>
      </c>
      <c r="J12" s="21">
        <f>VLOOKUP(B12,RMS!B:E,4,FALSE)</f>
        <v>682734.66200000001</v>
      </c>
      <c r="K12" s="22">
        <f t="shared" si="1"/>
        <v>0.21460000006482005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442945.73590000003</v>
      </c>
      <c r="F13" s="25">
        <f>VLOOKUP(C13,RA!B17:I52,8,0)</f>
        <v>51234.7909</v>
      </c>
      <c r="G13" s="16">
        <f t="shared" si="0"/>
        <v>391710.94500000001</v>
      </c>
      <c r="H13" s="27">
        <f>RA!J17</f>
        <v>11.5668324012418</v>
      </c>
      <c r="I13" s="20">
        <f>VLOOKUP(B13,RMS!B:D,3,FALSE)</f>
        <v>442945.810858974</v>
      </c>
      <c r="J13" s="21">
        <f>VLOOKUP(B13,RMS!B:E,4,FALSE)</f>
        <v>391710.94480512798</v>
      </c>
      <c r="K13" s="22">
        <f t="shared" si="1"/>
        <v>-7.495897397166118E-2</v>
      </c>
      <c r="L13" s="22">
        <f t="shared" si="2"/>
        <v>1.9487203098833561E-4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1729489.3492000001</v>
      </c>
      <c r="F14" s="25">
        <f>VLOOKUP(C14,RA!B18:I53,8,0)</f>
        <v>246589.68530000001</v>
      </c>
      <c r="G14" s="16">
        <f t="shared" si="0"/>
        <v>1482899.6639</v>
      </c>
      <c r="H14" s="27">
        <f>RA!J18</f>
        <v>14.2579476082963</v>
      </c>
      <c r="I14" s="20">
        <f>VLOOKUP(B14,RMS!B:D,3,FALSE)</f>
        <v>1729489.66832564</v>
      </c>
      <c r="J14" s="21">
        <f>VLOOKUP(B14,RMS!B:E,4,FALSE)</f>
        <v>1482899.6639384599</v>
      </c>
      <c r="K14" s="22">
        <f t="shared" si="1"/>
        <v>-0.31912563997320831</v>
      </c>
      <c r="L14" s="22">
        <f t="shared" si="2"/>
        <v>-3.8459897041320801E-5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547439.64890000003</v>
      </c>
      <c r="F15" s="25">
        <f>VLOOKUP(C15,RA!B19:I54,8,0)</f>
        <v>66906.636599999998</v>
      </c>
      <c r="G15" s="16">
        <f t="shared" si="0"/>
        <v>480533.01230000006</v>
      </c>
      <c r="H15" s="27">
        <f>RA!J19</f>
        <v>12.2217374526012</v>
      </c>
      <c r="I15" s="20">
        <f>VLOOKUP(B15,RMS!B:D,3,FALSE)</f>
        <v>547439.70457094</v>
      </c>
      <c r="J15" s="21">
        <f>VLOOKUP(B15,RMS!B:E,4,FALSE)</f>
        <v>480533.011045299</v>
      </c>
      <c r="K15" s="22">
        <f t="shared" si="1"/>
        <v>-5.567093996796757E-2</v>
      </c>
      <c r="L15" s="22">
        <f t="shared" si="2"/>
        <v>1.254701055586338E-3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1006396.5877</v>
      </c>
      <c r="F16" s="25">
        <f>VLOOKUP(C16,RA!B20:I55,8,0)</f>
        <v>65192.651100000003</v>
      </c>
      <c r="G16" s="16">
        <f t="shared" si="0"/>
        <v>941203.93660000002</v>
      </c>
      <c r="H16" s="27">
        <f>RA!J20</f>
        <v>6.4778291080050296</v>
      </c>
      <c r="I16" s="20">
        <f>VLOOKUP(B16,RMS!B:D,3,FALSE)</f>
        <v>1006396.5617</v>
      </c>
      <c r="J16" s="21">
        <f>VLOOKUP(B16,RMS!B:E,4,FALSE)</f>
        <v>941203.93660000002</v>
      </c>
      <c r="K16" s="22">
        <f t="shared" si="1"/>
        <v>2.6000000070780516E-2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384551.41720000003</v>
      </c>
      <c r="F17" s="25">
        <f>VLOOKUP(C17,RA!B21:I56,8,0)</f>
        <v>40170.133600000001</v>
      </c>
      <c r="G17" s="16">
        <f t="shared" si="0"/>
        <v>344381.28360000002</v>
      </c>
      <c r="H17" s="27">
        <f>RA!J21</f>
        <v>10.445972060768201</v>
      </c>
      <c r="I17" s="20">
        <f>VLOOKUP(B17,RMS!B:D,3,FALSE)</f>
        <v>384551.33339743601</v>
      </c>
      <c r="J17" s="21">
        <f>VLOOKUP(B17,RMS!B:E,4,FALSE)</f>
        <v>344381.28352307703</v>
      </c>
      <c r="K17" s="22">
        <f t="shared" si="1"/>
        <v>8.3802564011421055E-2</v>
      </c>
      <c r="L17" s="22">
        <f t="shared" si="2"/>
        <v>7.6922995503991842E-5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1085273.9657999999</v>
      </c>
      <c r="F18" s="25">
        <f>VLOOKUP(C18,RA!B22:I57,8,0)</f>
        <v>152369.1329</v>
      </c>
      <c r="G18" s="16">
        <f t="shared" si="0"/>
        <v>932904.83289999992</v>
      </c>
      <c r="H18" s="27">
        <f>RA!J22</f>
        <v>14.039692990118199</v>
      </c>
      <c r="I18" s="20">
        <f>VLOOKUP(B18,RMS!B:D,3,FALSE)</f>
        <v>1085273.8863333301</v>
      </c>
      <c r="J18" s="21">
        <f>VLOOKUP(B18,RMS!B:E,4,FALSE)</f>
        <v>932904.83310000005</v>
      </c>
      <c r="K18" s="22">
        <f t="shared" si="1"/>
        <v>7.9466669820249081E-2</v>
      </c>
      <c r="L18" s="22">
        <f t="shared" si="2"/>
        <v>-2.0000012591481209E-4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2003660.5064000001</v>
      </c>
      <c r="F19" s="25">
        <f>VLOOKUP(C19,RA!B23:I58,8,0)</f>
        <v>160585.1514</v>
      </c>
      <c r="G19" s="16">
        <f t="shared" si="0"/>
        <v>1843075.355</v>
      </c>
      <c r="H19" s="27">
        <f>RA!J23</f>
        <v>8.0145888431231906</v>
      </c>
      <c r="I19" s="20">
        <f>VLOOKUP(B19,RMS!B:D,3,FALSE)</f>
        <v>2003661.27515128</v>
      </c>
      <c r="J19" s="21">
        <f>VLOOKUP(B19,RMS!B:E,4,FALSE)</f>
        <v>1843075.3854427401</v>
      </c>
      <c r="K19" s="22">
        <f t="shared" si="1"/>
        <v>-0.76875127991661429</v>
      </c>
      <c r="L19" s="22">
        <f t="shared" si="2"/>
        <v>-3.0442740069702268E-2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250781.07860000001</v>
      </c>
      <c r="F20" s="25">
        <f>VLOOKUP(C20,RA!B24:I59,8,0)</f>
        <v>40981.644999999997</v>
      </c>
      <c r="G20" s="16">
        <f t="shared" si="0"/>
        <v>209799.43360000002</v>
      </c>
      <c r="H20" s="27">
        <f>RA!J24</f>
        <v>16.341601698494301</v>
      </c>
      <c r="I20" s="20">
        <f>VLOOKUP(B20,RMS!B:D,3,FALSE)</f>
        <v>250781.08674085201</v>
      </c>
      <c r="J20" s="21">
        <f>VLOOKUP(B20,RMS!B:E,4,FALSE)</f>
        <v>209799.44047222901</v>
      </c>
      <c r="K20" s="22">
        <f t="shared" si="1"/>
        <v>-8.1408520054537803E-3</v>
      </c>
      <c r="L20" s="22">
        <f t="shared" si="2"/>
        <v>-6.8722289870493114E-3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209437.66440000001</v>
      </c>
      <c r="F21" s="25">
        <f>VLOOKUP(C21,RA!B25:I60,8,0)</f>
        <v>18897.6217</v>
      </c>
      <c r="G21" s="16">
        <f t="shared" si="0"/>
        <v>190540.04270000002</v>
      </c>
      <c r="H21" s="27">
        <f>RA!J25</f>
        <v>9.0230292407710806</v>
      </c>
      <c r="I21" s="20">
        <f>VLOOKUP(B21,RMS!B:D,3,FALSE)</f>
        <v>209437.66183983101</v>
      </c>
      <c r="J21" s="21">
        <f>VLOOKUP(B21,RMS!B:E,4,FALSE)</f>
        <v>190540.04528275999</v>
      </c>
      <c r="K21" s="22">
        <f t="shared" si="1"/>
        <v>2.5601689994800836E-3</v>
      </c>
      <c r="L21" s="22">
        <f t="shared" si="2"/>
        <v>-2.5827599747572094E-3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509354.01390000002</v>
      </c>
      <c r="F22" s="25">
        <f>VLOOKUP(C22,RA!B26:I61,8,0)</f>
        <v>106883.29730000001</v>
      </c>
      <c r="G22" s="16">
        <f t="shared" si="0"/>
        <v>402470.71660000004</v>
      </c>
      <c r="H22" s="27">
        <f>RA!J26</f>
        <v>20.984088548084799</v>
      </c>
      <c r="I22" s="20">
        <f>VLOOKUP(B22,RMS!B:D,3,FALSE)</f>
        <v>509354.06034433102</v>
      </c>
      <c r="J22" s="21">
        <f>VLOOKUP(B22,RMS!B:E,4,FALSE)</f>
        <v>402470.73095785698</v>
      </c>
      <c r="K22" s="22">
        <f t="shared" si="1"/>
        <v>-4.6444331004749984E-2</v>
      </c>
      <c r="L22" s="22">
        <f t="shared" si="2"/>
        <v>-1.4357856940478086E-2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272870.46669999999</v>
      </c>
      <c r="F23" s="25">
        <f>VLOOKUP(C23,RA!B27:I62,8,0)</f>
        <v>87357.911999999997</v>
      </c>
      <c r="G23" s="16">
        <f t="shared" si="0"/>
        <v>185512.55469999998</v>
      </c>
      <c r="H23" s="27">
        <f>RA!J27</f>
        <v>32.0144253998888</v>
      </c>
      <c r="I23" s="20">
        <f>VLOOKUP(B23,RMS!B:D,3,FALSE)</f>
        <v>272870.45623574598</v>
      </c>
      <c r="J23" s="21">
        <f>VLOOKUP(B23,RMS!B:E,4,FALSE)</f>
        <v>185512.553579973</v>
      </c>
      <c r="K23" s="22">
        <f t="shared" si="1"/>
        <v>1.046425401000306E-2</v>
      </c>
      <c r="L23" s="22">
        <f t="shared" si="2"/>
        <v>1.120026980061084E-3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856666.75069999998</v>
      </c>
      <c r="F24" s="25">
        <f>VLOOKUP(C24,RA!B28:I63,8,0)</f>
        <v>70481.3318</v>
      </c>
      <c r="G24" s="16">
        <f t="shared" si="0"/>
        <v>786185.41889999993</v>
      </c>
      <c r="H24" s="27">
        <f>RA!J28</f>
        <v>8.2273920100678897</v>
      </c>
      <c r="I24" s="20">
        <f>VLOOKUP(B24,RMS!B:D,3,FALSE)</f>
        <v>856666.75045929197</v>
      </c>
      <c r="J24" s="21">
        <f>VLOOKUP(B24,RMS!B:E,4,FALSE)</f>
        <v>786185.38550354005</v>
      </c>
      <c r="K24" s="22">
        <f t="shared" si="1"/>
        <v>2.40708002820611E-4</v>
      </c>
      <c r="L24" s="22">
        <f t="shared" si="2"/>
        <v>3.3396459883078933E-2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759056.01159999997</v>
      </c>
      <c r="F25" s="25">
        <f>VLOOKUP(C25,RA!B29:I64,8,0)</f>
        <v>122793.211</v>
      </c>
      <c r="G25" s="16">
        <f t="shared" si="0"/>
        <v>636262.80059999996</v>
      </c>
      <c r="H25" s="27">
        <f>RA!J29</f>
        <v>16.177094855117002</v>
      </c>
      <c r="I25" s="20">
        <f>VLOOKUP(B25,RMS!B:D,3,FALSE)</f>
        <v>759056.00894424797</v>
      </c>
      <c r="J25" s="21">
        <f>VLOOKUP(B25,RMS!B:E,4,FALSE)</f>
        <v>636262.76182885002</v>
      </c>
      <c r="K25" s="22">
        <f t="shared" si="1"/>
        <v>2.6557520031929016E-3</v>
      </c>
      <c r="L25" s="22">
        <f t="shared" si="2"/>
        <v>3.877114993520081E-2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1346806.1262000001</v>
      </c>
      <c r="F26" s="25">
        <f>VLOOKUP(C26,RA!B30:I65,8,0)</f>
        <v>137022.4534</v>
      </c>
      <c r="G26" s="16">
        <f t="shared" si="0"/>
        <v>1209783.6728000001</v>
      </c>
      <c r="H26" s="27">
        <f>RA!J30</f>
        <v>10.173881060862699</v>
      </c>
      <c r="I26" s="20">
        <f>VLOOKUP(B26,RMS!B:D,3,FALSE)</f>
        <v>1346806.09489115</v>
      </c>
      <c r="J26" s="21">
        <f>VLOOKUP(B26,RMS!B:E,4,FALSE)</f>
        <v>1209783.66442391</v>
      </c>
      <c r="K26" s="22">
        <f t="shared" si="1"/>
        <v>3.1308850040659308E-2</v>
      </c>
      <c r="L26" s="22">
        <f t="shared" si="2"/>
        <v>8.3760900888592005E-3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755619.82720000006</v>
      </c>
      <c r="F27" s="25">
        <f>VLOOKUP(C27,RA!B31:I66,8,0)</f>
        <v>23234.560099999999</v>
      </c>
      <c r="G27" s="16">
        <f t="shared" si="0"/>
        <v>732385.26710000006</v>
      </c>
      <c r="H27" s="27">
        <f>RA!J31</f>
        <v>3.0749007984739101</v>
      </c>
      <c r="I27" s="20">
        <f>VLOOKUP(B27,RMS!B:D,3,FALSE)</f>
        <v>755619.81457522104</v>
      </c>
      <c r="J27" s="21">
        <f>VLOOKUP(B27,RMS!B:E,4,FALSE)</f>
        <v>732385.32481769903</v>
      </c>
      <c r="K27" s="22">
        <f t="shared" si="1"/>
        <v>1.262477901764214E-2</v>
      </c>
      <c r="L27" s="22">
        <f t="shared" si="2"/>
        <v>-5.7717698975466192E-2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147369.42879999999</v>
      </c>
      <c r="F28" s="25">
        <f>VLOOKUP(C28,RA!B32:I67,8,0)</f>
        <v>40564.806600000004</v>
      </c>
      <c r="G28" s="16">
        <f t="shared" si="0"/>
        <v>106804.62219999998</v>
      </c>
      <c r="H28" s="27">
        <f>RA!J32</f>
        <v>27.525930534108198</v>
      </c>
      <c r="I28" s="20">
        <f>VLOOKUP(B28,RMS!B:D,3,FALSE)</f>
        <v>147369.259776636</v>
      </c>
      <c r="J28" s="21">
        <f>VLOOKUP(B28,RMS!B:E,4,FALSE)</f>
        <v>106804.60726466701</v>
      </c>
      <c r="K28" s="22">
        <f t="shared" si="1"/>
        <v>0.16902336399652995</v>
      </c>
      <c r="L28" s="22">
        <f t="shared" si="2"/>
        <v>1.4935332976165228E-2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58.119799999999998</v>
      </c>
      <c r="F29" s="25">
        <f>VLOOKUP(C29,RA!B33:I68,8,0)</f>
        <v>4.4932999999999996</v>
      </c>
      <c r="G29" s="16">
        <f t="shared" si="0"/>
        <v>53.6265</v>
      </c>
      <c r="H29" s="27">
        <f>RA!J33</f>
        <v>7.7311002446670498</v>
      </c>
      <c r="I29" s="20">
        <f>VLOOKUP(B29,RMS!B:D,3,FALSE)</f>
        <v>58.119700000000002</v>
      </c>
      <c r="J29" s="21">
        <f>VLOOKUP(B29,RMS!B:E,4,FALSE)</f>
        <v>53.6265</v>
      </c>
      <c r="K29" s="22">
        <f t="shared" si="1"/>
        <v>9.9999999996214228E-5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106245.5618</v>
      </c>
      <c r="F31" s="25">
        <f>VLOOKUP(C31,RA!B35:I70,8,0)</f>
        <v>10833.0083</v>
      </c>
      <c r="G31" s="16">
        <f t="shared" si="0"/>
        <v>95412.553499999995</v>
      </c>
      <c r="H31" s="27">
        <f>RA!J35</f>
        <v>10.196198426050399</v>
      </c>
      <c r="I31" s="20">
        <f>VLOOKUP(B31,RMS!B:D,3,FALSE)</f>
        <v>106245.56230000001</v>
      </c>
      <c r="J31" s="21">
        <f>VLOOKUP(B31,RMS!B:E,4,FALSE)</f>
        <v>95412.562000000005</v>
      </c>
      <c r="K31" s="22">
        <f t="shared" si="1"/>
        <v>-5.0000000919681042E-4</v>
      </c>
      <c r="L31" s="22">
        <f t="shared" si="2"/>
        <v>-8.5000000108266249E-3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201411.96679999999</v>
      </c>
      <c r="F35" s="25">
        <f>VLOOKUP(C35,RA!B8:I74,8,0)</f>
        <v>9455.3587000000007</v>
      </c>
      <c r="G35" s="16">
        <f t="shared" si="0"/>
        <v>191956.60809999998</v>
      </c>
      <c r="H35" s="27">
        <f>RA!J39</f>
        <v>4.69453670018975</v>
      </c>
      <c r="I35" s="20">
        <f>VLOOKUP(B35,RMS!B:D,3,FALSE)</f>
        <v>201411.96581196599</v>
      </c>
      <c r="J35" s="21">
        <f>VLOOKUP(B35,RMS!B:E,4,FALSE)</f>
        <v>191956.61111111101</v>
      </c>
      <c r="K35" s="22">
        <f t="shared" si="1"/>
        <v>9.8803400760516524E-4</v>
      </c>
      <c r="L35" s="22">
        <f t="shared" si="2"/>
        <v>-3.0111110245343298E-3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448454.19059999997</v>
      </c>
      <c r="F36" s="25">
        <f>VLOOKUP(C36,RA!B8:I75,8,0)</f>
        <v>17694.219300000001</v>
      </c>
      <c r="G36" s="16">
        <f t="shared" si="0"/>
        <v>430759.97129999998</v>
      </c>
      <c r="H36" s="27">
        <f>RA!J40</f>
        <v>3.94560239839132</v>
      </c>
      <c r="I36" s="20">
        <f>VLOOKUP(B36,RMS!B:D,3,FALSE)</f>
        <v>448454.18495299103</v>
      </c>
      <c r="J36" s="21">
        <f>VLOOKUP(B36,RMS!B:E,4,FALSE)</f>
        <v>430759.96884187998</v>
      </c>
      <c r="K36" s="22">
        <f t="shared" si="1"/>
        <v>5.6470089475624263E-3</v>
      </c>
      <c r="L36" s="22">
        <f t="shared" si="2"/>
        <v>2.458119997754693E-3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13083.008099999999</v>
      </c>
      <c r="F39" s="25">
        <f>VLOOKUP(C39,RA!B8:I78,8,0)</f>
        <v>2072.6596</v>
      </c>
      <c r="G39" s="16">
        <f t="shared" si="0"/>
        <v>11010.3485</v>
      </c>
      <c r="H39" s="27">
        <f>RA!J43</f>
        <v>15.842378023139799</v>
      </c>
      <c r="I39" s="20">
        <f>VLOOKUP(B39,RMS!B:D,3,FALSE)</f>
        <v>13083.008093185101</v>
      </c>
      <c r="J39" s="21">
        <f>VLOOKUP(B39,RMS!B:E,4,FALSE)</f>
        <v>11010.3486876938</v>
      </c>
      <c r="K39" s="22">
        <f t="shared" si="1"/>
        <v>6.8148983700666577E-6</v>
      </c>
      <c r="L39" s="22">
        <f t="shared" si="2"/>
        <v>-1.8769380039884709E-4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15159962.015699999</v>
      </c>
      <c r="E7" s="62">
        <v>18489643</v>
      </c>
      <c r="F7" s="63">
        <v>81.991642649347</v>
      </c>
      <c r="G7" s="62">
        <v>13979873.9882</v>
      </c>
      <c r="H7" s="63">
        <v>8.4413352258831296</v>
      </c>
      <c r="I7" s="62">
        <v>1763842.9198</v>
      </c>
      <c r="J7" s="63">
        <v>11.634876907826801</v>
      </c>
      <c r="K7" s="62">
        <v>1456658.3541999999</v>
      </c>
      <c r="L7" s="63">
        <v>10.4196815753098</v>
      </c>
      <c r="M7" s="63">
        <v>0.21088305621856401</v>
      </c>
      <c r="N7" s="62">
        <v>396862508.20490003</v>
      </c>
      <c r="O7" s="62">
        <v>2541865639.8729</v>
      </c>
      <c r="P7" s="62">
        <v>939336</v>
      </c>
      <c r="Q7" s="62">
        <v>824198</v>
      </c>
      <c r="R7" s="63">
        <v>13.9697014552328</v>
      </c>
      <c r="S7" s="62">
        <v>16.139019494302399</v>
      </c>
      <c r="T7" s="62">
        <v>15.6440473558538</v>
      </c>
      <c r="U7" s="64">
        <v>3.0669281899268199</v>
      </c>
      <c r="V7" s="52"/>
      <c r="W7" s="52"/>
    </row>
    <row r="8" spans="1:23" ht="14.25" thickBot="1">
      <c r="A8" s="49">
        <v>41754</v>
      </c>
      <c r="B8" s="39" t="s">
        <v>6</v>
      </c>
      <c r="C8" s="40"/>
      <c r="D8" s="65">
        <v>527032.79870000004</v>
      </c>
      <c r="E8" s="65">
        <v>542013</v>
      </c>
      <c r="F8" s="66">
        <v>97.2361915120117</v>
      </c>
      <c r="G8" s="65">
        <v>438167.67330000002</v>
      </c>
      <c r="H8" s="66">
        <v>20.281077499561899</v>
      </c>
      <c r="I8" s="65">
        <v>109676.3648</v>
      </c>
      <c r="J8" s="66">
        <v>20.810159267228201</v>
      </c>
      <c r="K8" s="65">
        <v>88519.841499999995</v>
      </c>
      <c r="L8" s="66">
        <v>20.202275725483101</v>
      </c>
      <c r="M8" s="66">
        <v>0.239003176479931</v>
      </c>
      <c r="N8" s="65">
        <v>13643626.9979</v>
      </c>
      <c r="O8" s="65">
        <v>102627256.8264</v>
      </c>
      <c r="P8" s="65">
        <v>21675</v>
      </c>
      <c r="Q8" s="65">
        <v>19156</v>
      </c>
      <c r="R8" s="66">
        <v>13.1499269158488</v>
      </c>
      <c r="S8" s="65">
        <v>24.315238694348299</v>
      </c>
      <c r="T8" s="65">
        <v>25.599837439966599</v>
      </c>
      <c r="U8" s="67">
        <v>-5.2831015223257598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120653.62149999999</v>
      </c>
      <c r="E9" s="65">
        <v>85759</v>
      </c>
      <c r="F9" s="66">
        <v>140.689165568628</v>
      </c>
      <c r="G9" s="65">
        <v>70799.168799999999</v>
      </c>
      <c r="H9" s="66">
        <v>70.416720344321305</v>
      </c>
      <c r="I9" s="65">
        <v>21183.031800000001</v>
      </c>
      <c r="J9" s="66">
        <v>17.5568967898738</v>
      </c>
      <c r="K9" s="65">
        <v>15031.5375</v>
      </c>
      <c r="L9" s="66">
        <v>21.231234426582699</v>
      </c>
      <c r="M9" s="66">
        <v>0.40923919459336799</v>
      </c>
      <c r="N9" s="65">
        <v>2342372.6090000002</v>
      </c>
      <c r="O9" s="65">
        <v>17203765.281399999</v>
      </c>
      <c r="P9" s="65">
        <v>5115</v>
      </c>
      <c r="Q9" s="65">
        <v>3948</v>
      </c>
      <c r="R9" s="66">
        <v>29.559270516717302</v>
      </c>
      <c r="S9" s="65">
        <v>23.588195796676398</v>
      </c>
      <c r="T9" s="65">
        <v>17.173313627153</v>
      </c>
      <c r="U9" s="67">
        <v>27.195306605125399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118641.31849999999</v>
      </c>
      <c r="E10" s="65">
        <v>132058</v>
      </c>
      <c r="F10" s="66">
        <v>89.840311454058096</v>
      </c>
      <c r="G10" s="65">
        <v>103961.39350000001</v>
      </c>
      <c r="H10" s="66">
        <v>14.120554280565701</v>
      </c>
      <c r="I10" s="65">
        <v>32340.901600000001</v>
      </c>
      <c r="J10" s="66">
        <v>27.259391592145899</v>
      </c>
      <c r="K10" s="65">
        <v>22692.6541</v>
      </c>
      <c r="L10" s="66">
        <v>21.827962608061799</v>
      </c>
      <c r="M10" s="66">
        <v>0.425170518066461</v>
      </c>
      <c r="N10" s="65">
        <v>3304488.2075</v>
      </c>
      <c r="O10" s="65">
        <v>24272642.572799999</v>
      </c>
      <c r="P10" s="65">
        <v>86980</v>
      </c>
      <c r="Q10" s="65">
        <v>76105</v>
      </c>
      <c r="R10" s="66">
        <v>14.289468497470599</v>
      </c>
      <c r="S10" s="65">
        <v>1.3640068808921599</v>
      </c>
      <c r="T10" s="65">
        <v>1.1529374075290699</v>
      </c>
      <c r="U10" s="67">
        <v>15.4742235042856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46875.250899999999</v>
      </c>
      <c r="E11" s="65">
        <v>42290</v>
      </c>
      <c r="F11" s="66">
        <v>110.84239985812199</v>
      </c>
      <c r="G11" s="65">
        <v>35246.7448</v>
      </c>
      <c r="H11" s="66">
        <v>32.991716443556498</v>
      </c>
      <c r="I11" s="65">
        <v>10522.1041</v>
      </c>
      <c r="J11" s="66">
        <v>22.447035264828902</v>
      </c>
      <c r="K11" s="65">
        <v>7034.6066000000001</v>
      </c>
      <c r="L11" s="66">
        <v>19.9581738396449</v>
      </c>
      <c r="M11" s="66">
        <v>0.49576297557279198</v>
      </c>
      <c r="N11" s="65">
        <v>1276228.0649000001</v>
      </c>
      <c r="O11" s="65">
        <v>10515121.5129</v>
      </c>
      <c r="P11" s="65">
        <v>2609</v>
      </c>
      <c r="Q11" s="65">
        <v>2320</v>
      </c>
      <c r="R11" s="66">
        <v>12.4568965517241</v>
      </c>
      <c r="S11" s="65">
        <v>17.9667500574933</v>
      </c>
      <c r="T11" s="65">
        <v>19.145258965517201</v>
      </c>
      <c r="U11" s="67">
        <v>-6.55938833819551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114598.5484</v>
      </c>
      <c r="E12" s="65">
        <v>150799</v>
      </c>
      <c r="F12" s="66">
        <v>75.994236301301697</v>
      </c>
      <c r="G12" s="65">
        <v>121585.61</v>
      </c>
      <c r="H12" s="66">
        <v>-5.7466188638606299</v>
      </c>
      <c r="I12" s="65">
        <v>17314.5049</v>
      </c>
      <c r="J12" s="66">
        <v>15.1088343977662</v>
      </c>
      <c r="K12" s="65">
        <v>17956.427500000002</v>
      </c>
      <c r="L12" s="66">
        <v>14.7685466232394</v>
      </c>
      <c r="M12" s="66">
        <v>-3.5748903839586003E-2</v>
      </c>
      <c r="N12" s="65">
        <v>3454987.179</v>
      </c>
      <c r="O12" s="65">
        <v>28553274.950100001</v>
      </c>
      <c r="P12" s="65">
        <v>1144</v>
      </c>
      <c r="Q12" s="65">
        <v>980</v>
      </c>
      <c r="R12" s="66">
        <v>16.734693877550999</v>
      </c>
      <c r="S12" s="65">
        <v>100.173556293706</v>
      </c>
      <c r="T12" s="65">
        <v>99.295138163265307</v>
      </c>
      <c r="U12" s="67">
        <v>0.876896221858669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236205.04310000001</v>
      </c>
      <c r="E13" s="65">
        <v>243697</v>
      </c>
      <c r="F13" s="66">
        <v>96.925708195012703</v>
      </c>
      <c r="G13" s="65">
        <v>208235.62849999999</v>
      </c>
      <c r="H13" s="66">
        <v>13.4316182112899</v>
      </c>
      <c r="I13" s="65">
        <v>29794.702799999999</v>
      </c>
      <c r="J13" s="66">
        <v>12.6139147619241</v>
      </c>
      <c r="K13" s="65">
        <v>48329.786200000002</v>
      </c>
      <c r="L13" s="66">
        <v>23.209182092487101</v>
      </c>
      <c r="M13" s="66">
        <v>-0.38351262973309003</v>
      </c>
      <c r="N13" s="65">
        <v>6464697.0686999997</v>
      </c>
      <c r="O13" s="65">
        <v>50201003.923600003</v>
      </c>
      <c r="P13" s="65">
        <v>10988</v>
      </c>
      <c r="Q13" s="65">
        <v>9020</v>
      </c>
      <c r="R13" s="66">
        <v>21.818181818181799</v>
      </c>
      <c r="S13" s="65">
        <v>21.4966366126684</v>
      </c>
      <c r="T13" s="65">
        <v>22.281772705099801</v>
      </c>
      <c r="U13" s="67">
        <v>-3.6523671427218201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109010.76390000001</v>
      </c>
      <c r="E14" s="65">
        <v>105744</v>
      </c>
      <c r="F14" s="66">
        <v>103.08931371992701</v>
      </c>
      <c r="G14" s="65">
        <v>94968.509600000005</v>
      </c>
      <c r="H14" s="66">
        <v>14.7862216214036</v>
      </c>
      <c r="I14" s="65">
        <v>21696.8233</v>
      </c>
      <c r="J14" s="66">
        <v>19.903376991196399</v>
      </c>
      <c r="K14" s="65">
        <v>16303.203</v>
      </c>
      <c r="L14" s="66">
        <v>17.166956782482799</v>
      </c>
      <c r="M14" s="66">
        <v>0.33083194142893302</v>
      </c>
      <c r="N14" s="65">
        <v>3298258.9227999998</v>
      </c>
      <c r="O14" s="65">
        <v>21934672.028999999</v>
      </c>
      <c r="P14" s="65">
        <v>2264</v>
      </c>
      <c r="Q14" s="65">
        <v>2220</v>
      </c>
      <c r="R14" s="66">
        <v>1.9819819819819799</v>
      </c>
      <c r="S14" s="65">
        <v>48.1496306978799</v>
      </c>
      <c r="T14" s="65">
        <v>45.1224178828829</v>
      </c>
      <c r="U14" s="67">
        <v>6.2870945656708299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92900.983399999997</v>
      </c>
      <c r="E15" s="65">
        <v>76925</v>
      </c>
      <c r="F15" s="66">
        <v>120.76825921352</v>
      </c>
      <c r="G15" s="65">
        <v>68192.438500000004</v>
      </c>
      <c r="H15" s="66">
        <v>36.233555279006502</v>
      </c>
      <c r="I15" s="65">
        <v>15652.1276</v>
      </c>
      <c r="J15" s="66">
        <v>16.8481829009358</v>
      </c>
      <c r="K15" s="65">
        <v>14999.316000000001</v>
      </c>
      <c r="L15" s="66">
        <v>21.9955706672669</v>
      </c>
      <c r="M15" s="66">
        <v>4.3522757971096997E-2</v>
      </c>
      <c r="N15" s="65">
        <v>3100487.7875999999</v>
      </c>
      <c r="O15" s="65">
        <v>16742788.9856</v>
      </c>
      <c r="P15" s="65">
        <v>3538</v>
      </c>
      <c r="Q15" s="65">
        <v>3437</v>
      </c>
      <c r="R15" s="66">
        <v>2.9386092522548601</v>
      </c>
      <c r="S15" s="65">
        <v>26.258050706613901</v>
      </c>
      <c r="T15" s="65">
        <v>26.958736485307</v>
      </c>
      <c r="U15" s="67">
        <v>-2.6684607571290599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717072.26100000006</v>
      </c>
      <c r="E16" s="65">
        <v>685919</v>
      </c>
      <c r="F16" s="66">
        <v>104.541827970941</v>
      </c>
      <c r="G16" s="65">
        <v>558268.35970000003</v>
      </c>
      <c r="H16" s="66">
        <v>28.445800042355501</v>
      </c>
      <c r="I16" s="65">
        <v>34337.599000000002</v>
      </c>
      <c r="J16" s="66">
        <v>4.7885828064404796</v>
      </c>
      <c r="K16" s="65">
        <v>36805.413200000003</v>
      </c>
      <c r="L16" s="66">
        <v>6.5927815109884298</v>
      </c>
      <c r="M16" s="66">
        <v>-6.7050305524080006E-2</v>
      </c>
      <c r="N16" s="65">
        <v>21024967.456099998</v>
      </c>
      <c r="O16" s="65">
        <v>125675662.5132</v>
      </c>
      <c r="P16" s="65">
        <v>43458</v>
      </c>
      <c r="Q16" s="65">
        <v>33714</v>
      </c>
      <c r="R16" s="66">
        <v>28.901939846947901</v>
      </c>
      <c r="S16" s="65">
        <v>16.5003511666437</v>
      </c>
      <c r="T16" s="65">
        <v>16.992742210950901</v>
      </c>
      <c r="U16" s="67">
        <v>-2.9841246367088101</v>
      </c>
      <c r="V16" s="52"/>
      <c r="W16" s="52"/>
    </row>
    <row r="17" spans="1:21" ht="12" thickBot="1">
      <c r="A17" s="50"/>
      <c r="B17" s="39" t="s">
        <v>15</v>
      </c>
      <c r="C17" s="40"/>
      <c r="D17" s="65">
        <v>442945.73590000003</v>
      </c>
      <c r="E17" s="65">
        <v>668559</v>
      </c>
      <c r="F17" s="66">
        <v>66.253798976604898</v>
      </c>
      <c r="G17" s="65">
        <v>492234.59100000001</v>
      </c>
      <c r="H17" s="66">
        <v>-10.0132855352297</v>
      </c>
      <c r="I17" s="65">
        <v>51234.7909</v>
      </c>
      <c r="J17" s="66">
        <v>11.5668324012418</v>
      </c>
      <c r="K17" s="65">
        <v>39095.782899999998</v>
      </c>
      <c r="L17" s="66">
        <v>7.9425102613318801</v>
      </c>
      <c r="M17" s="66">
        <v>0.31049405075348901</v>
      </c>
      <c r="N17" s="65">
        <v>19393485.499400001</v>
      </c>
      <c r="O17" s="65">
        <v>143707345.72009999</v>
      </c>
      <c r="P17" s="65">
        <v>12222</v>
      </c>
      <c r="Q17" s="65">
        <v>10991</v>
      </c>
      <c r="R17" s="66">
        <v>11.200072786825601</v>
      </c>
      <c r="S17" s="65">
        <v>36.241673694976299</v>
      </c>
      <c r="T17" s="65">
        <v>35.441195550905299</v>
      </c>
      <c r="U17" s="67">
        <v>2.2087228940035</v>
      </c>
    </row>
    <row r="18" spans="1:21" ht="12" thickBot="1">
      <c r="A18" s="50"/>
      <c r="B18" s="39" t="s">
        <v>16</v>
      </c>
      <c r="C18" s="40"/>
      <c r="D18" s="65">
        <v>1729489.3492000001</v>
      </c>
      <c r="E18" s="65">
        <v>1701475</v>
      </c>
      <c r="F18" s="66">
        <v>101.646474335503</v>
      </c>
      <c r="G18" s="65">
        <v>1449211.3289000001</v>
      </c>
      <c r="H18" s="66">
        <v>19.340037902735698</v>
      </c>
      <c r="I18" s="65">
        <v>246589.68530000001</v>
      </c>
      <c r="J18" s="66">
        <v>14.2579476082963</v>
      </c>
      <c r="K18" s="65">
        <v>207054.98620000001</v>
      </c>
      <c r="L18" s="66">
        <v>14.287425309955401</v>
      </c>
      <c r="M18" s="66">
        <v>0.190938164907617</v>
      </c>
      <c r="N18" s="65">
        <v>44301509.154600002</v>
      </c>
      <c r="O18" s="65">
        <v>346210983.4691</v>
      </c>
      <c r="P18" s="65">
        <v>86742</v>
      </c>
      <c r="Q18" s="65">
        <v>71198</v>
      </c>
      <c r="R18" s="66">
        <v>21.8320739346611</v>
      </c>
      <c r="S18" s="65">
        <v>19.938315339743198</v>
      </c>
      <c r="T18" s="65">
        <v>19.835555731902598</v>
      </c>
      <c r="U18" s="67">
        <v>0.51538761469848504</v>
      </c>
    </row>
    <row r="19" spans="1:21" ht="12" thickBot="1">
      <c r="A19" s="50"/>
      <c r="B19" s="39" t="s">
        <v>17</v>
      </c>
      <c r="C19" s="40"/>
      <c r="D19" s="65">
        <v>547439.64890000003</v>
      </c>
      <c r="E19" s="65">
        <v>1260644</v>
      </c>
      <c r="F19" s="66">
        <v>43.425395980149801</v>
      </c>
      <c r="G19" s="65">
        <v>1063990.5034</v>
      </c>
      <c r="H19" s="66">
        <v>-48.5484459541089</v>
      </c>
      <c r="I19" s="65">
        <v>66906.636599999998</v>
      </c>
      <c r="J19" s="66">
        <v>12.2217374526012</v>
      </c>
      <c r="K19" s="65">
        <v>67826.413499999995</v>
      </c>
      <c r="L19" s="66">
        <v>6.3747198197032304</v>
      </c>
      <c r="M19" s="66">
        <v>-1.3560747982052999E-2</v>
      </c>
      <c r="N19" s="65">
        <v>15836114.322899999</v>
      </c>
      <c r="O19" s="65">
        <v>107313727.2881</v>
      </c>
      <c r="P19" s="65">
        <v>11805</v>
      </c>
      <c r="Q19" s="65">
        <v>10022</v>
      </c>
      <c r="R19" s="66">
        <v>17.790860107762899</v>
      </c>
      <c r="S19" s="65">
        <v>46.373540779330803</v>
      </c>
      <c r="T19" s="65">
        <v>44.286579095988799</v>
      </c>
      <c r="U19" s="67">
        <v>4.5003285241314996</v>
      </c>
    </row>
    <row r="20" spans="1:21" ht="12" thickBot="1">
      <c r="A20" s="50"/>
      <c r="B20" s="39" t="s">
        <v>18</v>
      </c>
      <c r="C20" s="40"/>
      <c r="D20" s="65">
        <v>1006396.5877</v>
      </c>
      <c r="E20" s="65">
        <v>1357399</v>
      </c>
      <c r="F20" s="66">
        <v>74.141544800018295</v>
      </c>
      <c r="G20" s="65">
        <v>1111032.8326000001</v>
      </c>
      <c r="H20" s="66">
        <v>-9.41792554007014</v>
      </c>
      <c r="I20" s="65">
        <v>65192.651100000003</v>
      </c>
      <c r="J20" s="66">
        <v>6.4778291080050296</v>
      </c>
      <c r="K20" s="65">
        <v>-47802.905599999998</v>
      </c>
      <c r="L20" s="66">
        <v>-4.3025646225173499</v>
      </c>
      <c r="M20" s="66">
        <v>-2.36378009415394</v>
      </c>
      <c r="N20" s="65">
        <v>22132263.659899998</v>
      </c>
      <c r="O20" s="65">
        <v>147226771.44940001</v>
      </c>
      <c r="P20" s="65">
        <v>37826</v>
      </c>
      <c r="Q20" s="65">
        <v>35311</v>
      </c>
      <c r="R20" s="66">
        <v>7.1224264393531698</v>
      </c>
      <c r="S20" s="65">
        <v>26.6059479643631</v>
      </c>
      <c r="T20" s="65">
        <v>27.353018906289801</v>
      </c>
      <c r="U20" s="67">
        <v>-2.80790950552614</v>
      </c>
    </row>
    <row r="21" spans="1:21" ht="12" thickBot="1">
      <c r="A21" s="50"/>
      <c r="B21" s="39" t="s">
        <v>19</v>
      </c>
      <c r="C21" s="40"/>
      <c r="D21" s="65">
        <v>384551.41720000003</v>
      </c>
      <c r="E21" s="65">
        <v>382241</v>
      </c>
      <c r="F21" s="66">
        <v>100.604439921411</v>
      </c>
      <c r="G21" s="65">
        <v>336232.33319999999</v>
      </c>
      <c r="H21" s="66">
        <v>14.3707428551372</v>
      </c>
      <c r="I21" s="65">
        <v>40170.133600000001</v>
      </c>
      <c r="J21" s="66">
        <v>10.445972060768201</v>
      </c>
      <c r="K21" s="65">
        <v>39850.934699999998</v>
      </c>
      <c r="L21" s="66">
        <v>11.852201815551</v>
      </c>
      <c r="M21" s="66">
        <v>8.0098221635939992E-3</v>
      </c>
      <c r="N21" s="65">
        <v>9036628.9210000001</v>
      </c>
      <c r="O21" s="65">
        <v>62287681.066799998</v>
      </c>
      <c r="P21" s="65">
        <v>36166</v>
      </c>
      <c r="Q21" s="65">
        <v>30676</v>
      </c>
      <c r="R21" s="66">
        <v>17.896727083061698</v>
      </c>
      <c r="S21" s="65">
        <v>10.6329540784162</v>
      </c>
      <c r="T21" s="65">
        <v>11.157990764767201</v>
      </c>
      <c r="U21" s="67">
        <v>-4.93782520341008</v>
      </c>
    </row>
    <row r="22" spans="1:21" ht="12" thickBot="1">
      <c r="A22" s="50"/>
      <c r="B22" s="39" t="s">
        <v>20</v>
      </c>
      <c r="C22" s="40"/>
      <c r="D22" s="65">
        <v>1085273.9657999999</v>
      </c>
      <c r="E22" s="65">
        <v>924159</v>
      </c>
      <c r="F22" s="66">
        <v>117.433684658159</v>
      </c>
      <c r="G22" s="65">
        <v>794410.07739999995</v>
      </c>
      <c r="H22" s="66">
        <v>36.6138215859445</v>
      </c>
      <c r="I22" s="65">
        <v>152369.1329</v>
      </c>
      <c r="J22" s="66">
        <v>14.039692990118199</v>
      </c>
      <c r="K22" s="65">
        <v>106310.4852</v>
      </c>
      <c r="L22" s="66">
        <v>13.3823183044128</v>
      </c>
      <c r="M22" s="66">
        <v>0.433246519506996</v>
      </c>
      <c r="N22" s="65">
        <v>27681338.278499998</v>
      </c>
      <c r="O22" s="65">
        <v>167380777.53510001</v>
      </c>
      <c r="P22" s="65">
        <v>65367</v>
      </c>
      <c r="Q22" s="65">
        <v>53414</v>
      </c>
      <c r="R22" s="66">
        <v>22.3780282322986</v>
      </c>
      <c r="S22" s="65">
        <v>16.602780696681801</v>
      </c>
      <c r="T22" s="65">
        <v>16.322125500805001</v>
      </c>
      <c r="U22" s="67">
        <v>1.6904107872295799</v>
      </c>
    </row>
    <row r="23" spans="1:21" ht="12" thickBot="1">
      <c r="A23" s="50"/>
      <c r="B23" s="39" t="s">
        <v>21</v>
      </c>
      <c r="C23" s="40"/>
      <c r="D23" s="65">
        <v>2003660.5064000001</v>
      </c>
      <c r="E23" s="65">
        <v>2589905</v>
      </c>
      <c r="F23" s="66">
        <v>77.364247198256294</v>
      </c>
      <c r="G23" s="65">
        <v>2103260.0463</v>
      </c>
      <c r="H23" s="66">
        <v>-4.7354838539919601</v>
      </c>
      <c r="I23" s="65">
        <v>160585.1514</v>
      </c>
      <c r="J23" s="66">
        <v>8.0145888431231906</v>
      </c>
      <c r="K23" s="65">
        <v>181123.86900000001</v>
      </c>
      <c r="L23" s="66">
        <v>8.6115775041050409</v>
      </c>
      <c r="M23" s="66">
        <v>-0.113395974331798</v>
      </c>
      <c r="N23" s="65">
        <v>60814081.516199999</v>
      </c>
      <c r="O23" s="65">
        <v>344963341.236</v>
      </c>
      <c r="P23" s="65">
        <v>71410</v>
      </c>
      <c r="Q23" s="65">
        <v>61800</v>
      </c>
      <c r="R23" s="66">
        <v>15.5501618122977</v>
      </c>
      <c r="S23" s="65">
        <v>28.058542310600799</v>
      </c>
      <c r="T23" s="65">
        <v>28.225072619741098</v>
      </c>
      <c r="U23" s="67">
        <v>-0.59351019485224199</v>
      </c>
    </row>
    <row r="24" spans="1:21" ht="12" thickBot="1">
      <c r="A24" s="50"/>
      <c r="B24" s="39" t="s">
        <v>22</v>
      </c>
      <c r="C24" s="40"/>
      <c r="D24" s="65">
        <v>250781.07860000001</v>
      </c>
      <c r="E24" s="65">
        <v>233301</v>
      </c>
      <c r="F24" s="66">
        <v>107.492500503641</v>
      </c>
      <c r="G24" s="65">
        <v>202591.02110000001</v>
      </c>
      <c r="H24" s="66">
        <v>23.7868673736597</v>
      </c>
      <c r="I24" s="65">
        <v>40981.644999999997</v>
      </c>
      <c r="J24" s="66">
        <v>16.341601698494301</v>
      </c>
      <c r="K24" s="65">
        <v>22436.775600000001</v>
      </c>
      <c r="L24" s="66">
        <v>11.074911157550799</v>
      </c>
      <c r="M24" s="66">
        <v>0.82653897024312195</v>
      </c>
      <c r="N24" s="65">
        <v>5938594.7361000003</v>
      </c>
      <c r="O24" s="65">
        <v>40594574.194399998</v>
      </c>
      <c r="P24" s="65">
        <v>28617</v>
      </c>
      <c r="Q24" s="65">
        <v>25438</v>
      </c>
      <c r="R24" s="66">
        <v>12.4970516550043</v>
      </c>
      <c r="S24" s="65">
        <v>8.76336019149457</v>
      </c>
      <c r="T24" s="65">
        <v>8.4006809379668201</v>
      </c>
      <c r="U24" s="67">
        <v>4.1385866334668204</v>
      </c>
    </row>
    <row r="25" spans="1:21" ht="12" thickBot="1">
      <c r="A25" s="50"/>
      <c r="B25" s="39" t="s">
        <v>23</v>
      </c>
      <c r="C25" s="40"/>
      <c r="D25" s="65">
        <v>209437.66440000001</v>
      </c>
      <c r="E25" s="65">
        <v>208014</v>
      </c>
      <c r="F25" s="66">
        <v>100.68440797254</v>
      </c>
      <c r="G25" s="65">
        <v>174634.22940000001</v>
      </c>
      <c r="H25" s="66">
        <v>19.929331792269998</v>
      </c>
      <c r="I25" s="65">
        <v>18897.6217</v>
      </c>
      <c r="J25" s="66">
        <v>9.0230292407710806</v>
      </c>
      <c r="K25" s="65">
        <v>20208.894899999999</v>
      </c>
      <c r="L25" s="66">
        <v>11.572127050597601</v>
      </c>
      <c r="M25" s="66">
        <v>-6.4885942872610999E-2</v>
      </c>
      <c r="N25" s="65">
        <v>4971714.8124000002</v>
      </c>
      <c r="O25" s="65">
        <v>42142039.864799999</v>
      </c>
      <c r="P25" s="65">
        <v>17535</v>
      </c>
      <c r="Q25" s="65">
        <v>15909</v>
      </c>
      <c r="R25" s="66">
        <v>10.2206298321705</v>
      </c>
      <c r="S25" s="65">
        <v>11.9439785799829</v>
      </c>
      <c r="T25" s="65">
        <v>11.8331720912691</v>
      </c>
      <c r="U25" s="67">
        <v>0.92771841452812998</v>
      </c>
    </row>
    <row r="26" spans="1:21" ht="12" thickBot="1">
      <c r="A26" s="50"/>
      <c r="B26" s="39" t="s">
        <v>24</v>
      </c>
      <c r="C26" s="40"/>
      <c r="D26" s="65">
        <v>509354.01390000002</v>
      </c>
      <c r="E26" s="65">
        <v>528035</v>
      </c>
      <c r="F26" s="66">
        <v>96.462168966072298</v>
      </c>
      <c r="G26" s="65">
        <v>446380.45199999999</v>
      </c>
      <c r="H26" s="66">
        <v>14.107598488654199</v>
      </c>
      <c r="I26" s="65">
        <v>106883.29730000001</v>
      </c>
      <c r="J26" s="66">
        <v>20.984088548084799</v>
      </c>
      <c r="K26" s="65">
        <v>82775.224700000006</v>
      </c>
      <c r="L26" s="66">
        <v>18.543649106749001</v>
      </c>
      <c r="M26" s="66">
        <v>0.291247443753541</v>
      </c>
      <c r="N26" s="65">
        <v>12933621.9176</v>
      </c>
      <c r="O26" s="65">
        <v>82463963.4164</v>
      </c>
      <c r="P26" s="65">
        <v>39620</v>
      </c>
      <c r="Q26" s="65">
        <v>35088</v>
      </c>
      <c r="R26" s="66">
        <v>12.916096671226599</v>
      </c>
      <c r="S26" s="65">
        <v>12.8559821781928</v>
      </c>
      <c r="T26" s="65">
        <v>12.8307758321933</v>
      </c>
      <c r="U26" s="67">
        <v>0.196067057733216</v>
      </c>
    </row>
    <row r="27" spans="1:21" ht="12" thickBot="1">
      <c r="A27" s="50"/>
      <c r="B27" s="39" t="s">
        <v>25</v>
      </c>
      <c r="C27" s="40"/>
      <c r="D27" s="65">
        <v>272870.46669999999</v>
      </c>
      <c r="E27" s="65">
        <v>286569</v>
      </c>
      <c r="F27" s="66">
        <v>95.219813273591996</v>
      </c>
      <c r="G27" s="65">
        <v>242996.3094</v>
      </c>
      <c r="H27" s="66">
        <v>12.2940786112203</v>
      </c>
      <c r="I27" s="65">
        <v>87357.911999999997</v>
      </c>
      <c r="J27" s="66">
        <v>32.0144253998888</v>
      </c>
      <c r="K27" s="65">
        <v>71169.201000000001</v>
      </c>
      <c r="L27" s="66">
        <v>29.288181855818799</v>
      </c>
      <c r="M27" s="66">
        <v>0.227467932371476</v>
      </c>
      <c r="N27" s="65">
        <v>6424988.8470000001</v>
      </c>
      <c r="O27" s="65">
        <v>33912659.537900001</v>
      </c>
      <c r="P27" s="65">
        <v>37526</v>
      </c>
      <c r="Q27" s="65">
        <v>33028</v>
      </c>
      <c r="R27" s="66">
        <v>13.6187477291995</v>
      </c>
      <c r="S27" s="65">
        <v>7.2715042024196599</v>
      </c>
      <c r="T27" s="65">
        <v>7.14366143272375</v>
      </c>
      <c r="U27" s="67">
        <v>1.75813375248225</v>
      </c>
    </row>
    <row r="28" spans="1:21" ht="12" thickBot="1">
      <c r="A28" s="50"/>
      <c r="B28" s="39" t="s">
        <v>26</v>
      </c>
      <c r="C28" s="40"/>
      <c r="D28" s="65">
        <v>856666.75069999998</v>
      </c>
      <c r="E28" s="65">
        <v>952293</v>
      </c>
      <c r="F28" s="66">
        <v>89.958316474026404</v>
      </c>
      <c r="G28" s="65">
        <v>736153.95530000003</v>
      </c>
      <c r="H28" s="66">
        <v>16.370596738950901</v>
      </c>
      <c r="I28" s="65">
        <v>70481.3318</v>
      </c>
      <c r="J28" s="66">
        <v>8.2273920100678897</v>
      </c>
      <c r="K28" s="65">
        <v>73687.639800000004</v>
      </c>
      <c r="L28" s="66">
        <v>10.009813744731</v>
      </c>
      <c r="M28" s="66">
        <v>-4.3512154938093003E-2</v>
      </c>
      <c r="N28" s="65">
        <v>19728324.342099998</v>
      </c>
      <c r="O28" s="65">
        <v>115614907.414</v>
      </c>
      <c r="P28" s="65">
        <v>52529</v>
      </c>
      <c r="Q28" s="65">
        <v>48653</v>
      </c>
      <c r="R28" s="66">
        <v>7.9666207633650501</v>
      </c>
      <c r="S28" s="65">
        <v>16.308453439052698</v>
      </c>
      <c r="T28" s="65">
        <v>15.8723666844799</v>
      </c>
      <c r="U28" s="67">
        <v>2.6739920876160901</v>
      </c>
    </row>
    <row r="29" spans="1:21" ht="12" thickBot="1">
      <c r="A29" s="50"/>
      <c r="B29" s="39" t="s">
        <v>27</v>
      </c>
      <c r="C29" s="40"/>
      <c r="D29" s="65">
        <v>759056.01159999997</v>
      </c>
      <c r="E29" s="65">
        <v>943682</v>
      </c>
      <c r="F29" s="66">
        <v>80.435571686224804</v>
      </c>
      <c r="G29" s="65">
        <v>850689.42610000004</v>
      </c>
      <c r="H29" s="66">
        <v>-10.7716649212504</v>
      </c>
      <c r="I29" s="65">
        <v>122793.211</v>
      </c>
      <c r="J29" s="66">
        <v>16.177094855117002</v>
      </c>
      <c r="K29" s="65">
        <v>92500.662800000006</v>
      </c>
      <c r="L29" s="66">
        <v>10.8736114452569</v>
      </c>
      <c r="M29" s="66">
        <v>0.32748466100720702</v>
      </c>
      <c r="N29" s="65">
        <v>16821304.685699999</v>
      </c>
      <c r="O29" s="65">
        <v>82062660.769800007</v>
      </c>
      <c r="P29" s="65">
        <v>116655</v>
      </c>
      <c r="Q29" s="65">
        <v>110142</v>
      </c>
      <c r="R29" s="66">
        <v>5.9132755896933</v>
      </c>
      <c r="S29" s="65">
        <v>6.5068450696498203</v>
      </c>
      <c r="T29" s="65">
        <v>6.4931872273973603</v>
      </c>
      <c r="U29" s="67">
        <v>0.209899607356069</v>
      </c>
    </row>
    <row r="30" spans="1:21" ht="12" thickBot="1">
      <c r="A30" s="50"/>
      <c r="B30" s="39" t="s">
        <v>28</v>
      </c>
      <c r="C30" s="40"/>
      <c r="D30" s="65">
        <v>1346806.1262000001</v>
      </c>
      <c r="E30" s="65">
        <v>1027086</v>
      </c>
      <c r="F30" s="66">
        <v>131.12885641514001</v>
      </c>
      <c r="G30" s="65">
        <v>861003.58050000004</v>
      </c>
      <c r="H30" s="66">
        <v>56.422825259087297</v>
      </c>
      <c r="I30" s="65">
        <v>137022.4534</v>
      </c>
      <c r="J30" s="66">
        <v>10.173881060862699</v>
      </c>
      <c r="K30" s="65">
        <v>119340.7144</v>
      </c>
      <c r="L30" s="66">
        <v>13.860652510956699</v>
      </c>
      <c r="M30" s="66">
        <v>0.148161833024858</v>
      </c>
      <c r="N30" s="65">
        <v>28946855.608600002</v>
      </c>
      <c r="O30" s="65">
        <v>141304631.46779999</v>
      </c>
      <c r="P30" s="65">
        <v>73192</v>
      </c>
      <c r="Q30" s="65">
        <v>63994</v>
      </c>
      <c r="R30" s="66">
        <v>14.3732224896084</v>
      </c>
      <c r="S30" s="65">
        <v>18.401001833533702</v>
      </c>
      <c r="T30" s="65">
        <v>17.199629760602601</v>
      </c>
      <c r="U30" s="67">
        <v>6.5288405696574703</v>
      </c>
    </row>
    <row r="31" spans="1:21" ht="12" thickBot="1">
      <c r="A31" s="50"/>
      <c r="B31" s="39" t="s">
        <v>29</v>
      </c>
      <c r="C31" s="40"/>
      <c r="D31" s="65">
        <v>755619.82720000006</v>
      </c>
      <c r="E31" s="65">
        <v>836402</v>
      </c>
      <c r="F31" s="66">
        <v>90.341704969619897</v>
      </c>
      <c r="G31" s="65">
        <v>671385.84490000003</v>
      </c>
      <c r="H31" s="66">
        <v>12.546285111588301</v>
      </c>
      <c r="I31" s="65">
        <v>23234.560099999999</v>
      </c>
      <c r="J31" s="66">
        <v>3.0749007984739101</v>
      </c>
      <c r="K31" s="65">
        <v>29822.448400000001</v>
      </c>
      <c r="L31" s="66">
        <v>4.4419239140262103</v>
      </c>
      <c r="M31" s="66">
        <v>-0.22090367000182301</v>
      </c>
      <c r="N31" s="65">
        <v>23787010.9879</v>
      </c>
      <c r="O31" s="65">
        <v>132714192.8373</v>
      </c>
      <c r="P31" s="65">
        <v>29590</v>
      </c>
      <c r="Q31" s="65">
        <v>26425</v>
      </c>
      <c r="R31" s="66">
        <v>11.9772942289499</v>
      </c>
      <c r="S31" s="65">
        <v>25.536324001351801</v>
      </c>
      <c r="T31" s="65">
        <v>22.206344378429499</v>
      </c>
      <c r="U31" s="67">
        <v>13.040168282427899</v>
      </c>
    </row>
    <row r="32" spans="1:21" ht="12" thickBot="1">
      <c r="A32" s="50"/>
      <c r="B32" s="39" t="s">
        <v>30</v>
      </c>
      <c r="C32" s="40"/>
      <c r="D32" s="65">
        <v>147369.42879999999</v>
      </c>
      <c r="E32" s="65">
        <v>144860</v>
      </c>
      <c r="F32" s="66">
        <v>101.73231312991901</v>
      </c>
      <c r="G32" s="65">
        <v>123973.33749999999</v>
      </c>
      <c r="H32" s="66">
        <v>18.871873397778</v>
      </c>
      <c r="I32" s="65">
        <v>40564.806600000004</v>
      </c>
      <c r="J32" s="66">
        <v>27.525930534108198</v>
      </c>
      <c r="K32" s="65">
        <v>34745.150900000001</v>
      </c>
      <c r="L32" s="66">
        <v>28.0263092053967</v>
      </c>
      <c r="M32" s="66">
        <v>0.16749547920369001</v>
      </c>
      <c r="N32" s="65">
        <v>3313421.2692</v>
      </c>
      <c r="O32" s="65">
        <v>19513413.757599998</v>
      </c>
      <c r="P32" s="65">
        <v>34162</v>
      </c>
      <c r="Q32" s="65">
        <v>32026</v>
      </c>
      <c r="R32" s="66">
        <v>6.66958096546555</v>
      </c>
      <c r="S32" s="65">
        <v>4.3138407821556104</v>
      </c>
      <c r="T32" s="65">
        <v>4.2021548304502598</v>
      </c>
      <c r="U32" s="67">
        <v>2.5890142299026202</v>
      </c>
    </row>
    <row r="33" spans="1:21" ht="12" thickBot="1">
      <c r="A33" s="50"/>
      <c r="B33" s="39" t="s">
        <v>31</v>
      </c>
      <c r="C33" s="40"/>
      <c r="D33" s="65">
        <v>58.119799999999998</v>
      </c>
      <c r="E33" s="68"/>
      <c r="F33" s="68"/>
      <c r="G33" s="65">
        <v>-95.063699999999997</v>
      </c>
      <c r="H33" s="66">
        <v>-161.13774237695401</v>
      </c>
      <c r="I33" s="65">
        <v>4.4932999999999996</v>
      </c>
      <c r="J33" s="66">
        <v>7.7311002446670498</v>
      </c>
      <c r="K33" s="65">
        <v>-68.642300000000006</v>
      </c>
      <c r="L33" s="66">
        <v>72.206636181844402</v>
      </c>
      <c r="M33" s="66">
        <v>-1.06545963640496</v>
      </c>
      <c r="N33" s="65">
        <v>526.59670000000006</v>
      </c>
      <c r="O33" s="65">
        <v>4613.3703999999998</v>
      </c>
      <c r="P33" s="65">
        <v>6</v>
      </c>
      <c r="Q33" s="65">
        <v>8</v>
      </c>
      <c r="R33" s="66">
        <v>-25</v>
      </c>
      <c r="S33" s="65">
        <v>9.6866333333333294</v>
      </c>
      <c r="T33" s="65">
        <v>-0.74027500000000002</v>
      </c>
      <c r="U33" s="67">
        <v>107.642232079257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106245.5618</v>
      </c>
      <c r="E35" s="65">
        <v>85169</v>
      </c>
      <c r="F35" s="66">
        <v>124.746752691707</v>
      </c>
      <c r="G35" s="65">
        <v>39133.839500000002</v>
      </c>
      <c r="H35" s="66">
        <v>171.49281327225799</v>
      </c>
      <c r="I35" s="65">
        <v>10833.0083</v>
      </c>
      <c r="J35" s="66">
        <v>10.196198426050399</v>
      </c>
      <c r="K35" s="65">
        <v>6779.3537999999999</v>
      </c>
      <c r="L35" s="66">
        <v>17.323507957863399</v>
      </c>
      <c r="M35" s="66">
        <v>0.59794113415352301</v>
      </c>
      <c r="N35" s="65">
        <v>2396771.9224</v>
      </c>
      <c r="O35" s="65">
        <v>22597409.375999998</v>
      </c>
      <c r="P35" s="65">
        <v>8358</v>
      </c>
      <c r="Q35" s="65">
        <v>7325</v>
      </c>
      <c r="R35" s="66">
        <v>14.1023890784983</v>
      </c>
      <c r="S35" s="65">
        <v>12.711840368509201</v>
      </c>
      <c r="T35" s="65">
        <v>12.5662373924915</v>
      </c>
      <c r="U35" s="67">
        <v>1.1454122439929799</v>
      </c>
    </row>
    <row r="36" spans="1:21" ht="12" customHeight="1" thickBot="1">
      <c r="A36" s="50"/>
      <c r="B36" s="39" t="s">
        <v>37</v>
      </c>
      <c r="C36" s="40"/>
      <c r="D36" s="68"/>
      <c r="E36" s="65">
        <v>623579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437205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327333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201411.96679999999</v>
      </c>
      <c r="E39" s="65">
        <v>314124</v>
      </c>
      <c r="F39" s="66">
        <v>64.118617743311603</v>
      </c>
      <c r="G39" s="65">
        <v>254242.30929999999</v>
      </c>
      <c r="H39" s="66">
        <v>-20.779524322862201</v>
      </c>
      <c r="I39" s="65">
        <v>9455.3587000000007</v>
      </c>
      <c r="J39" s="66">
        <v>4.69453670018975</v>
      </c>
      <c r="K39" s="65">
        <v>12024.557500000001</v>
      </c>
      <c r="L39" s="66">
        <v>4.7295658748172</v>
      </c>
      <c r="M39" s="66">
        <v>-0.21366264829287901</v>
      </c>
      <c r="N39" s="65">
        <v>5134388.6261</v>
      </c>
      <c r="O39" s="65">
        <v>36578157.7949</v>
      </c>
      <c r="P39" s="65">
        <v>340</v>
      </c>
      <c r="Q39" s="65">
        <v>311</v>
      </c>
      <c r="R39" s="66">
        <v>9.32475884244373</v>
      </c>
      <c r="S39" s="65">
        <v>592.38813764705901</v>
      </c>
      <c r="T39" s="65">
        <v>604.22128778135095</v>
      </c>
      <c r="U39" s="67">
        <v>-1.9975332695371799</v>
      </c>
    </row>
    <row r="40" spans="1:21" ht="12" thickBot="1">
      <c r="A40" s="50"/>
      <c r="B40" s="39" t="s">
        <v>34</v>
      </c>
      <c r="C40" s="40"/>
      <c r="D40" s="65">
        <v>448454.19059999997</v>
      </c>
      <c r="E40" s="65">
        <v>293742</v>
      </c>
      <c r="F40" s="66">
        <v>152.66941417979001</v>
      </c>
      <c r="G40" s="65">
        <v>283056.17430000001</v>
      </c>
      <c r="H40" s="66">
        <v>58.432930039074598</v>
      </c>
      <c r="I40" s="65">
        <v>17694.219300000001</v>
      </c>
      <c r="J40" s="66">
        <v>3.94560239839132</v>
      </c>
      <c r="K40" s="65">
        <v>24704.316999999999</v>
      </c>
      <c r="L40" s="66">
        <v>8.72770822296809</v>
      </c>
      <c r="M40" s="66">
        <v>-0.28376002866219702</v>
      </c>
      <c r="N40" s="65">
        <v>8724603.2068000007</v>
      </c>
      <c r="O40" s="65">
        <v>70443648.300300002</v>
      </c>
      <c r="P40" s="65">
        <v>1876</v>
      </c>
      <c r="Q40" s="65">
        <v>1503</v>
      </c>
      <c r="R40" s="66">
        <v>24.817032601463701</v>
      </c>
      <c r="S40" s="65">
        <v>239.04807601279299</v>
      </c>
      <c r="T40" s="65">
        <v>180.00899787092499</v>
      </c>
      <c r="U40" s="67">
        <v>24.697575118198699</v>
      </c>
    </row>
    <row r="41" spans="1:21" ht="12" thickBot="1">
      <c r="A41" s="50"/>
      <c r="B41" s="39" t="s">
        <v>40</v>
      </c>
      <c r="C41" s="40"/>
      <c r="D41" s="68"/>
      <c r="E41" s="65">
        <v>207774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90889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13083.008099999999</v>
      </c>
      <c r="E43" s="70">
        <v>0</v>
      </c>
      <c r="F43" s="71"/>
      <c r="G43" s="70">
        <v>43931.333100000003</v>
      </c>
      <c r="H43" s="72">
        <v>-70.219414762080206</v>
      </c>
      <c r="I43" s="70">
        <v>2072.6596</v>
      </c>
      <c r="J43" s="72">
        <v>15.842378023139799</v>
      </c>
      <c r="K43" s="70">
        <v>5399.7042000000001</v>
      </c>
      <c r="L43" s="72">
        <v>12.291236843891699</v>
      </c>
      <c r="M43" s="72">
        <v>-0.61615312186915705</v>
      </c>
      <c r="N43" s="70">
        <v>634845.00029999996</v>
      </c>
      <c r="O43" s="70">
        <v>5101948.4117000001</v>
      </c>
      <c r="P43" s="70">
        <v>21</v>
      </c>
      <c r="Q43" s="70">
        <v>36</v>
      </c>
      <c r="R43" s="72">
        <v>-41.6666666666667</v>
      </c>
      <c r="S43" s="70">
        <v>623.00038571428604</v>
      </c>
      <c r="T43" s="70">
        <v>595.72922500000004</v>
      </c>
      <c r="U43" s="73">
        <v>4.3773906629317301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57086</v>
      </c>
      <c r="D2" s="32">
        <v>527033.18079316197</v>
      </c>
      <c r="E2" s="32">
        <v>417356.43720598298</v>
      </c>
      <c r="F2" s="32">
        <v>109676.74358717899</v>
      </c>
      <c r="G2" s="32">
        <v>417356.43720598298</v>
      </c>
      <c r="H2" s="32">
        <v>0.20810216051695399</v>
      </c>
    </row>
    <row r="3" spans="1:8" ht="14.25">
      <c r="A3" s="32">
        <v>2</v>
      </c>
      <c r="B3" s="33">
        <v>13</v>
      </c>
      <c r="C3" s="32">
        <v>11876.633</v>
      </c>
      <c r="D3" s="32">
        <v>120653.638659292</v>
      </c>
      <c r="E3" s="32">
        <v>99470.592551327398</v>
      </c>
      <c r="F3" s="32">
        <v>21183.046107964601</v>
      </c>
      <c r="G3" s="32">
        <v>99470.592551327398</v>
      </c>
      <c r="H3" s="32">
        <v>0.175569061516515</v>
      </c>
    </row>
    <row r="4" spans="1:8" ht="14.25">
      <c r="A4" s="32">
        <v>3</v>
      </c>
      <c r="B4" s="33">
        <v>14</v>
      </c>
      <c r="C4" s="32">
        <v>104371</v>
      </c>
      <c r="D4" s="32">
        <v>118643.412176923</v>
      </c>
      <c r="E4" s="32">
        <v>86300.416332478606</v>
      </c>
      <c r="F4" s="32">
        <v>32342.995844444398</v>
      </c>
      <c r="G4" s="32">
        <v>86300.416332478606</v>
      </c>
      <c r="H4" s="32">
        <v>0.27260675709675303</v>
      </c>
    </row>
    <row r="5" spans="1:8" ht="14.25">
      <c r="A5" s="32">
        <v>4</v>
      </c>
      <c r="B5" s="33">
        <v>15</v>
      </c>
      <c r="C5" s="32">
        <v>3518</v>
      </c>
      <c r="D5" s="32">
        <v>46875.263399145297</v>
      </c>
      <c r="E5" s="32">
        <v>36353.146875213701</v>
      </c>
      <c r="F5" s="32">
        <v>10522.1165239316</v>
      </c>
      <c r="G5" s="32">
        <v>36353.146875213701</v>
      </c>
      <c r="H5" s="32">
        <v>0.22447055783634201</v>
      </c>
    </row>
    <row r="6" spans="1:8" ht="14.25">
      <c r="A6" s="32">
        <v>5</v>
      </c>
      <c r="B6" s="33">
        <v>16</v>
      </c>
      <c r="C6" s="32">
        <v>1663</v>
      </c>
      <c r="D6" s="32">
        <v>114598.549317094</v>
      </c>
      <c r="E6" s="32">
        <v>97284.043061538498</v>
      </c>
      <c r="F6" s="32">
        <v>17314.5062555556</v>
      </c>
      <c r="G6" s="32">
        <v>97284.043061538498</v>
      </c>
      <c r="H6" s="32">
        <v>0.15108835459728501</v>
      </c>
    </row>
    <row r="7" spans="1:8" ht="14.25">
      <c r="A7" s="32">
        <v>6</v>
      </c>
      <c r="B7" s="33">
        <v>17</v>
      </c>
      <c r="C7" s="32">
        <v>19054</v>
      </c>
      <c r="D7" s="32">
        <v>236205.19018290599</v>
      </c>
      <c r="E7" s="32">
        <v>206410.340379487</v>
      </c>
      <c r="F7" s="32">
        <v>29794.849803418801</v>
      </c>
      <c r="G7" s="32">
        <v>206410.340379487</v>
      </c>
      <c r="H7" s="32">
        <v>0.126139691428233</v>
      </c>
    </row>
    <row r="8" spans="1:8" ht="14.25">
      <c r="A8" s="32">
        <v>7</v>
      </c>
      <c r="B8" s="33">
        <v>18</v>
      </c>
      <c r="C8" s="32">
        <v>34255</v>
      </c>
      <c r="D8" s="32">
        <v>109010.76307863199</v>
      </c>
      <c r="E8" s="32">
        <v>87313.937891452995</v>
      </c>
      <c r="F8" s="32">
        <v>21696.8251871795</v>
      </c>
      <c r="G8" s="32">
        <v>87313.937891452995</v>
      </c>
      <c r="H8" s="32">
        <v>0.199033788723495</v>
      </c>
    </row>
    <row r="9" spans="1:8" ht="14.25">
      <c r="A9" s="32">
        <v>8</v>
      </c>
      <c r="B9" s="33">
        <v>19</v>
      </c>
      <c r="C9" s="32">
        <v>16513</v>
      </c>
      <c r="D9" s="32">
        <v>92901.048019658105</v>
      </c>
      <c r="E9" s="32">
        <v>77248.856605128196</v>
      </c>
      <c r="F9" s="32">
        <v>15652.1914145299</v>
      </c>
      <c r="G9" s="32">
        <v>77248.856605128196</v>
      </c>
      <c r="H9" s="32">
        <v>0.16848239872619999</v>
      </c>
    </row>
    <row r="10" spans="1:8" ht="14.25">
      <c r="A10" s="32">
        <v>9</v>
      </c>
      <c r="B10" s="33">
        <v>21</v>
      </c>
      <c r="C10" s="32">
        <v>159773</v>
      </c>
      <c r="D10" s="32">
        <v>717072.04639999999</v>
      </c>
      <c r="E10" s="32">
        <v>682734.66200000001</v>
      </c>
      <c r="F10" s="32">
        <v>34337.384400000003</v>
      </c>
      <c r="G10" s="32">
        <v>682734.66200000001</v>
      </c>
      <c r="H10" s="32">
        <v>4.7885543122741903E-2</v>
      </c>
    </row>
    <row r="11" spans="1:8" ht="14.25">
      <c r="A11" s="32">
        <v>10</v>
      </c>
      <c r="B11" s="33">
        <v>22</v>
      </c>
      <c r="C11" s="32">
        <v>31325</v>
      </c>
      <c r="D11" s="32">
        <v>442945.810858974</v>
      </c>
      <c r="E11" s="32">
        <v>391710.94480512798</v>
      </c>
      <c r="F11" s="32">
        <v>51234.866053846199</v>
      </c>
      <c r="G11" s="32">
        <v>391710.94480512798</v>
      </c>
      <c r="H11" s="32">
        <v>0.115668474106324</v>
      </c>
    </row>
    <row r="12" spans="1:8" ht="14.25">
      <c r="A12" s="32">
        <v>11</v>
      </c>
      <c r="B12" s="33">
        <v>23</v>
      </c>
      <c r="C12" s="32">
        <v>215894.533</v>
      </c>
      <c r="D12" s="32">
        <v>1729489.66832564</v>
      </c>
      <c r="E12" s="32">
        <v>1482899.6639384599</v>
      </c>
      <c r="F12" s="32">
        <v>246590.00438717901</v>
      </c>
      <c r="G12" s="32">
        <v>1482899.6639384599</v>
      </c>
      <c r="H12" s="32">
        <v>0.14257963427206199</v>
      </c>
    </row>
    <row r="13" spans="1:8" ht="14.25">
      <c r="A13" s="32">
        <v>12</v>
      </c>
      <c r="B13" s="33">
        <v>24</v>
      </c>
      <c r="C13" s="32">
        <v>18846.194</v>
      </c>
      <c r="D13" s="32">
        <v>547439.70457094</v>
      </c>
      <c r="E13" s="32">
        <v>480533.011045299</v>
      </c>
      <c r="F13" s="32">
        <v>66906.693525641007</v>
      </c>
      <c r="G13" s="32">
        <v>480533.011045299</v>
      </c>
      <c r="H13" s="32">
        <v>0.122217466082552</v>
      </c>
    </row>
    <row r="14" spans="1:8" ht="14.25">
      <c r="A14" s="32">
        <v>13</v>
      </c>
      <c r="B14" s="33">
        <v>25</v>
      </c>
      <c r="C14" s="32">
        <v>76691</v>
      </c>
      <c r="D14" s="32">
        <v>1006396.5617</v>
      </c>
      <c r="E14" s="32">
        <v>941203.93660000002</v>
      </c>
      <c r="F14" s="32">
        <v>65192.625099999997</v>
      </c>
      <c r="G14" s="32">
        <v>941203.93660000002</v>
      </c>
      <c r="H14" s="32">
        <v>6.4778266918834607E-2</v>
      </c>
    </row>
    <row r="15" spans="1:8" ht="14.25">
      <c r="A15" s="32">
        <v>14</v>
      </c>
      <c r="B15" s="33">
        <v>26</v>
      </c>
      <c r="C15" s="32">
        <v>94905</v>
      </c>
      <c r="D15" s="32">
        <v>384551.33339743601</v>
      </c>
      <c r="E15" s="32">
        <v>344381.28352307703</v>
      </c>
      <c r="F15" s="32">
        <v>40170.049874359</v>
      </c>
      <c r="G15" s="32">
        <v>344381.28352307703</v>
      </c>
      <c r="H15" s="32">
        <v>0.10445952564892801</v>
      </c>
    </row>
    <row r="16" spans="1:8" ht="14.25">
      <c r="A16" s="32">
        <v>15</v>
      </c>
      <c r="B16" s="33">
        <v>27</v>
      </c>
      <c r="C16" s="32">
        <v>156761.95300000001</v>
      </c>
      <c r="D16" s="32">
        <v>1085273.8863333301</v>
      </c>
      <c r="E16" s="32">
        <v>932904.83310000005</v>
      </c>
      <c r="F16" s="32">
        <v>152369.05323333299</v>
      </c>
      <c r="G16" s="32">
        <v>932904.83310000005</v>
      </c>
      <c r="H16" s="32">
        <v>0.14039686677445301</v>
      </c>
    </row>
    <row r="17" spans="1:8" ht="14.25">
      <c r="A17" s="32">
        <v>16</v>
      </c>
      <c r="B17" s="33">
        <v>29</v>
      </c>
      <c r="C17" s="32">
        <v>163320</v>
      </c>
      <c r="D17" s="32">
        <v>2003661.27515128</v>
      </c>
      <c r="E17" s="32">
        <v>1843075.3854427401</v>
      </c>
      <c r="F17" s="32">
        <v>160585.88970854701</v>
      </c>
      <c r="G17" s="32">
        <v>1843075.3854427401</v>
      </c>
      <c r="H17" s="32">
        <v>8.0146226161117107E-2</v>
      </c>
    </row>
    <row r="18" spans="1:8" ht="14.25">
      <c r="A18" s="32">
        <v>17</v>
      </c>
      <c r="B18" s="33">
        <v>31</v>
      </c>
      <c r="C18" s="32">
        <v>34858.239999999998</v>
      </c>
      <c r="D18" s="32">
        <v>250781.08674085201</v>
      </c>
      <c r="E18" s="32">
        <v>209799.44047222901</v>
      </c>
      <c r="F18" s="32">
        <v>40981.646268623001</v>
      </c>
      <c r="G18" s="32">
        <v>209799.44047222901</v>
      </c>
      <c r="H18" s="32">
        <v>0.163416016738822</v>
      </c>
    </row>
    <row r="19" spans="1:8" ht="14.25">
      <c r="A19" s="32">
        <v>18</v>
      </c>
      <c r="B19" s="33">
        <v>32</v>
      </c>
      <c r="C19" s="32">
        <v>15057.111999999999</v>
      </c>
      <c r="D19" s="32">
        <v>209437.66183983101</v>
      </c>
      <c r="E19" s="32">
        <v>190540.04528275999</v>
      </c>
      <c r="F19" s="32">
        <v>18897.6165570702</v>
      </c>
      <c r="G19" s="32">
        <v>190540.04528275999</v>
      </c>
      <c r="H19" s="32">
        <v>9.0230268954789597E-2</v>
      </c>
    </row>
    <row r="20" spans="1:8" ht="14.25">
      <c r="A20" s="32">
        <v>19</v>
      </c>
      <c r="B20" s="33">
        <v>33</v>
      </c>
      <c r="C20" s="32">
        <v>37042.872000000003</v>
      </c>
      <c r="D20" s="32">
        <v>509354.06034433102</v>
      </c>
      <c r="E20" s="32">
        <v>402470.73095785698</v>
      </c>
      <c r="F20" s="32">
        <v>106883.329386474</v>
      </c>
      <c r="G20" s="32">
        <v>402470.73095785698</v>
      </c>
      <c r="H20" s="32">
        <v>0.209840929341407</v>
      </c>
    </row>
    <row r="21" spans="1:8" ht="14.25">
      <c r="A21" s="32">
        <v>20</v>
      </c>
      <c r="B21" s="33">
        <v>34</v>
      </c>
      <c r="C21" s="32">
        <v>49002.167000000001</v>
      </c>
      <c r="D21" s="32">
        <v>272870.45623574598</v>
      </c>
      <c r="E21" s="32">
        <v>185512.553579973</v>
      </c>
      <c r="F21" s="32">
        <v>87357.902655773301</v>
      </c>
      <c r="G21" s="32">
        <v>185512.553579973</v>
      </c>
      <c r="H21" s="32">
        <v>0.320144232031849</v>
      </c>
    </row>
    <row r="22" spans="1:8" ht="14.25">
      <c r="A22" s="32">
        <v>21</v>
      </c>
      <c r="B22" s="33">
        <v>35</v>
      </c>
      <c r="C22" s="32">
        <v>44982.510999999999</v>
      </c>
      <c r="D22" s="32">
        <v>856666.75045929197</v>
      </c>
      <c r="E22" s="32">
        <v>786185.38550354005</v>
      </c>
      <c r="F22" s="32">
        <v>70481.3649557522</v>
      </c>
      <c r="G22" s="32">
        <v>786185.38550354005</v>
      </c>
      <c r="H22" s="32">
        <v>8.2273958827005306E-2</v>
      </c>
    </row>
    <row r="23" spans="1:8" ht="14.25">
      <c r="A23" s="32">
        <v>22</v>
      </c>
      <c r="B23" s="33">
        <v>36</v>
      </c>
      <c r="C23" s="32">
        <v>147783.90299999999</v>
      </c>
      <c r="D23" s="32">
        <v>759056.00894424797</v>
      </c>
      <c r="E23" s="32">
        <v>636262.76182885002</v>
      </c>
      <c r="F23" s="32">
        <v>122793.247115398</v>
      </c>
      <c r="G23" s="32">
        <v>636262.76182885002</v>
      </c>
      <c r="H23" s="32">
        <v>0.161770996696526</v>
      </c>
    </row>
    <row r="24" spans="1:8" ht="14.25">
      <c r="A24" s="32">
        <v>23</v>
      </c>
      <c r="B24" s="33">
        <v>37</v>
      </c>
      <c r="C24" s="32">
        <v>119160.52</v>
      </c>
      <c r="D24" s="32">
        <v>1346806.09489115</v>
      </c>
      <c r="E24" s="32">
        <v>1209783.66442391</v>
      </c>
      <c r="F24" s="32">
        <v>137022.43046723699</v>
      </c>
      <c r="G24" s="32">
        <v>1209783.66442391</v>
      </c>
      <c r="H24" s="32">
        <v>0.101738795946206</v>
      </c>
    </row>
    <row r="25" spans="1:8" ht="14.25">
      <c r="A25" s="32">
        <v>24</v>
      </c>
      <c r="B25" s="33">
        <v>38</v>
      </c>
      <c r="C25" s="32">
        <v>196142.25899999999</v>
      </c>
      <c r="D25" s="32">
        <v>755619.81457522104</v>
      </c>
      <c r="E25" s="32">
        <v>732385.32481769903</v>
      </c>
      <c r="F25" s="32">
        <v>23234.4897575221</v>
      </c>
      <c r="G25" s="32">
        <v>732385.32481769903</v>
      </c>
      <c r="H25" s="32">
        <v>3.0748915406067799E-2</v>
      </c>
    </row>
    <row r="26" spans="1:8" ht="14.25">
      <c r="A26" s="32">
        <v>25</v>
      </c>
      <c r="B26" s="33">
        <v>39</v>
      </c>
      <c r="C26" s="32">
        <v>139691.54999999999</v>
      </c>
      <c r="D26" s="32">
        <v>147369.259776636</v>
      </c>
      <c r="E26" s="32">
        <v>106804.60726466701</v>
      </c>
      <c r="F26" s="32">
        <v>40564.652511968503</v>
      </c>
      <c r="G26" s="32">
        <v>106804.60726466701</v>
      </c>
      <c r="H26" s="32">
        <v>0.27525857545495902</v>
      </c>
    </row>
    <row r="27" spans="1:8" ht="14.25">
      <c r="A27" s="32">
        <v>26</v>
      </c>
      <c r="B27" s="33">
        <v>40</v>
      </c>
      <c r="C27" s="32">
        <v>7</v>
      </c>
      <c r="D27" s="32">
        <v>58.119700000000002</v>
      </c>
      <c r="E27" s="32">
        <v>53.6265</v>
      </c>
      <c r="F27" s="32">
        <v>4.4931999999999999</v>
      </c>
      <c r="G27" s="32">
        <v>53.6265</v>
      </c>
      <c r="H27" s="32">
        <v>7.7309414879980498E-2</v>
      </c>
    </row>
    <row r="28" spans="1:8" ht="14.25">
      <c r="A28" s="32">
        <v>27</v>
      </c>
      <c r="B28" s="33">
        <v>42</v>
      </c>
      <c r="C28" s="32">
        <v>6564.8909999999996</v>
      </c>
      <c r="D28" s="32">
        <v>106245.56230000001</v>
      </c>
      <c r="E28" s="32">
        <v>95412.562000000005</v>
      </c>
      <c r="F28" s="32">
        <v>10833.0003</v>
      </c>
      <c r="G28" s="32">
        <v>95412.562000000005</v>
      </c>
      <c r="H28" s="32">
        <v>0.1019619084834</v>
      </c>
    </row>
    <row r="29" spans="1:8" ht="14.25">
      <c r="A29" s="32">
        <v>28</v>
      </c>
      <c r="B29" s="33">
        <v>75</v>
      </c>
      <c r="C29" s="32">
        <v>343</v>
      </c>
      <c r="D29" s="32">
        <v>201411.96581196599</v>
      </c>
      <c r="E29" s="32">
        <v>191956.61111111101</v>
      </c>
      <c r="F29" s="32">
        <v>9455.3547008546993</v>
      </c>
      <c r="G29" s="32">
        <v>191956.61111111101</v>
      </c>
      <c r="H29" s="32">
        <v>4.6945347376640099E-2</v>
      </c>
    </row>
    <row r="30" spans="1:8" ht="14.25">
      <c r="A30" s="32">
        <v>29</v>
      </c>
      <c r="B30" s="33">
        <v>76</v>
      </c>
      <c r="C30" s="32">
        <v>2137</v>
      </c>
      <c r="D30" s="32">
        <v>448454.18495299103</v>
      </c>
      <c r="E30" s="32">
        <v>430759.96884187998</v>
      </c>
      <c r="F30" s="32">
        <v>17694.216111111102</v>
      </c>
      <c r="G30" s="32">
        <v>430759.96884187998</v>
      </c>
      <c r="H30" s="32">
        <v>3.9456017369903403E-2</v>
      </c>
    </row>
    <row r="31" spans="1:8" ht="14.25">
      <c r="A31" s="32">
        <v>30</v>
      </c>
      <c r="B31" s="33">
        <v>99</v>
      </c>
      <c r="C31" s="32">
        <v>21</v>
      </c>
      <c r="D31" s="32">
        <v>13083.008093185101</v>
      </c>
      <c r="E31" s="32">
        <v>11010.3486876938</v>
      </c>
      <c r="F31" s="32">
        <v>2072.6594054912598</v>
      </c>
      <c r="G31" s="32">
        <v>11010.3486876938</v>
      </c>
      <c r="H31" s="32">
        <v>0.158423765446641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2014-04-26T02:53:30Z</dcterms:modified>
</cp:coreProperties>
</file>