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<sst xmlns="http://schemas.openxmlformats.org/spreadsheetml/2006/main" count="114" uniqueCount="71">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</sst>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4" sqref="J2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39819782.43</v>
      </c>
      <c r="F3" s="25">
        <f>RA!I7</f>
        <v>2097111.8308000001</v>
      </c>
      <c r="G3" s="16">
        <f>E3-F3</f>
        <v>37722670.599200003</v>
      </c>
      <c r="H3" s="27">
        <f>RA!J7</f>
        <v>5.2665075066307896</v>
      </c>
      <c r="I3" s="20">
        <f>SUM(I4:I39)</f>
        <v>39819788.397536747</v>
      </c>
      <c r="J3" s="21">
        <f>SUM(J4:J39)</f>
        <v>37722669.409671865</v>
      </c>
      <c r="K3" s="22">
        <f>E3-I3</f>
        <v>-5.9675367474555969</v>
      </c>
      <c r="L3" s="22">
        <f>G3-J3</f>
        <v>1.1895281374454498</v>
      </c>
    </row>
    <row r="4" spans="1:12">
      <c r="A4" s="38">
        <f>RA!A8</f>
        <v>41760</v>
      </c>
      <c r="B4" s="12">
        <v>12</v>
      </c>
      <c r="C4" s="35" t="s">
        <v>6</v>
      </c>
      <c r="D4" s="35"/>
      <c r="E4" s="15">
        <f>VLOOKUP(C4,RA!B8:D39,3,0)</f>
        <v>872567.90469999996</v>
      </c>
      <c r="F4" s="25">
        <f>VLOOKUP(C4,RA!B8:I43,8,0)</f>
        <v>211689.64019999999</v>
      </c>
      <c r="G4" s="16">
        <f t="shared" ref="G4:G39" si="0">E4-F4</f>
        <v>660878.26449999993</v>
      </c>
      <c r="H4" s="27">
        <f>RA!J8</f>
        <v>24.260534803051399</v>
      </c>
      <c r="I4" s="20">
        <f>VLOOKUP(B4,RMS!B:D,3,FALSE)</f>
        <v>872568.532746154</v>
      </c>
      <c r="J4" s="21">
        <f>VLOOKUP(B4,RMS!B:E,4,FALSE)</f>
        <v>660878.27017606795</v>
      </c>
      <c r="K4" s="22">
        <f t="shared" ref="K4:K39" si="1">E4-I4</f>
        <v>-0.62804615404456854</v>
      </c>
      <c r="L4" s="22">
        <f t="shared" ref="L4:L39" si="2">G4-J4</f>
        <v>-5.6760680163279176E-3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173242.53270000001</v>
      </c>
      <c r="F5" s="25">
        <f>VLOOKUP(C5,RA!B9:I44,8,0)</f>
        <v>41428.526299999998</v>
      </c>
      <c r="G5" s="16">
        <f t="shared" si="0"/>
        <v>131814.00640000001</v>
      </c>
      <c r="H5" s="27">
        <f>RA!J9</f>
        <v>23.913600000145902</v>
      </c>
      <c r="I5" s="20">
        <f>VLOOKUP(B5,RMS!B:D,3,FALSE)</f>
        <v>173242.58914738701</v>
      </c>
      <c r="J5" s="21">
        <f>VLOOKUP(B5,RMS!B:E,4,FALSE)</f>
        <v>131814.01527773199</v>
      </c>
      <c r="K5" s="22">
        <f t="shared" si="1"/>
        <v>-5.6447387003572658E-2</v>
      </c>
      <c r="L5" s="22">
        <f t="shared" si="2"/>
        <v>-8.8777319760993123E-3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374634.32209999999</v>
      </c>
      <c r="F6" s="25">
        <f>VLOOKUP(C6,RA!B10:I45,8,0)</f>
        <v>90375.333299999998</v>
      </c>
      <c r="G6" s="16">
        <f t="shared" si="0"/>
        <v>284258.98879999999</v>
      </c>
      <c r="H6" s="27">
        <f>RA!J10</f>
        <v>24.123612805522999</v>
      </c>
      <c r="I6" s="20">
        <f>VLOOKUP(B6,RMS!B:D,3,FALSE)</f>
        <v>374637.331144444</v>
      </c>
      <c r="J6" s="21">
        <f>VLOOKUP(B6,RMS!B:E,4,FALSE)</f>
        <v>284258.989076923</v>
      </c>
      <c r="K6" s="22">
        <f t="shared" si="1"/>
        <v>-3.0090444440138526</v>
      </c>
      <c r="L6" s="22">
        <f t="shared" si="2"/>
        <v>-2.769230050034821E-4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75960.247000000003</v>
      </c>
      <c r="F7" s="25">
        <f>VLOOKUP(C7,RA!B11:I46,8,0)</f>
        <v>15371.9234</v>
      </c>
      <c r="G7" s="16">
        <f t="shared" si="0"/>
        <v>60588.323600000003</v>
      </c>
      <c r="H7" s="27">
        <f>RA!J11</f>
        <v>20.2368001778615</v>
      </c>
      <c r="I7" s="20">
        <f>VLOOKUP(B7,RMS!B:D,3,FALSE)</f>
        <v>75960.266077777793</v>
      </c>
      <c r="J7" s="21">
        <f>VLOOKUP(B7,RMS!B:E,4,FALSE)</f>
        <v>60588.323982905997</v>
      </c>
      <c r="K7" s="22">
        <f t="shared" si="1"/>
        <v>-1.9077777789789252E-2</v>
      </c>
      <c r="L7" s="22">
        <f t="shared" si="2"/>
        <v>-3.8290599331958219E-4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563177.71129999997</v>
      </c>
      <c r="F8" s="25">
        <f>VLOOKUP(C8,RA!B12:I47,8,0)</f>
        <v>98600.592000000004</v>
      </c>
      <c r="G8" s="16">
        <f t="shared" si="0"/>
        <v>464577.11929999996</v>
      </c>
      <c r="H8" s="27">
        <f>RA!J12</f>
        <v>17.5079002633817</v>
      </c>
      <c r="I8" s="20">
        <f>VLOOKUP(B8,RMS!B:D,3,FALSE)</f>
        <v>563177.70785982895</v>
      </c>
      <c r="J8" s="21">
        <f>VLOOKUP(B8,RMS!B:E,4,FALSE)</f>
        <v>464577.114350427</v>
      </c>
      <c r="K8" s="22">
        <f t="shared" si="1"/>
        <v>3.4401710145175457E-3</v>
      </c>
      <c r="L8" s="22">
        <f t="shared" si="2"/>
        <v>4.9495729617774487E-3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569565.32189999998</v>
      </c>
      <c r="F9" s="25">
        <f>VLOOKUP(C9,RA!B13:I48,8,0)</f>
        <v>65239.659699999997</v>
      </c>
      <c r="G9" s="16">
        <f t="shared" si="0"/>
        <v>504325.66219999996</v>
      </c>
      <c r="H9" s="27">
        <f>RA!J13</f>
        <v>11.454289295979001</v>
      </c>
      <c r="I9" s="20">
        <f>VLOOKUP(B9,RMS!B:D,3,FALSE)</f>
        <v>569565.61610341899</v>
      </c>
      <c r="J9" s="21">
        <f>VLOOKUP(B9,RMS!B:E,4,FALSE)</f>
        <v>504325.661548718</v>
      </c>
      <c r="K9" s="22">
        <f t="shared" si="1"/>
        <v>-0.29420341900549829</v>
      </c>
      <c r="L9" s="22">
        <f t="shared" si="2"/>
        <v>6.512819672934711E-4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327173.37650000001</v>
      </c>
      <c r="F10" s="25">
        <f>VLOOKUP(C10,RA!B14:I49,8,0)</f>
        <v>67454.358600000007</v>
      </c>
      <c r="G10" s="16">
        <f t="shared" si="0"/>
        <v>259719.01790000001</v>
      </c>
      <c r="H10" s="27">
        <f>RA!J14</f>
        <v>20.617312851554701</v>
      </c>
      <c r="I10" s="20">
        <f>VLOOKUP(B10,RMS!B:D,3,FALSE)</f>
        <v>327173.37382478599</v>
      </c>
      <c r="J10" s="21">
        <f>VLOOKUP(B10,RMS!B:E,4,FALSE)</f>
        <v>259719.01440341899</v>
      </c>
      <c r="K10" s="22">
        <f t="shared" si="1"/>
        <v>2.675214025657624E-3</v>
      </c>
      <c r="L10" s="22">
        <f t="shared" si="2"/>
        <v>3.496581019135192E-3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357271.94650000002</v>
      </c>
      <c r="F11" s="25">
        <f>VLOOKUP(C11,RA!B15:I50,8,0)</f>
        <v>21777.8439</v>
      </c>
      <c r="G11" s="16">
        <f t="shared" si="0"/>
        <v>335494.10260000004</v>
      </c>
      <c r="H11" s="27">
        <f>RA!J15</f>
        <v>6.09559303867705</v>
      </c>
      <c r="I11" s="20">
        <f>VLOOKUP(B11,RMS!B:D,3,FALSE)</f>
        <v>357272.271341026</v>
      </c>
      <c r="J11" s="21">
        <f>VLOOKUP(B11,RMS!B:E,4,FALSE)</f>
        <v>335494.10143076902</v>
      </c>
      <c r="K11" s="22">
        <f t="shared" si="1"/>
        <v>-0.32484102598391473</v>
      </c>
      <c r="L11" s="22">
        <f t="shared" si="2"/>
        <v>1.1692310217767954E-3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3063549.6324999998</v>
      </c>
      <c r="F12" s="25">
        <f>VLOOKUP(C12,RA!B16:I51,8,0)</f>
        <v>-190375.24299999999</v>
      </c>
      <c r="G12" s="16">
        <f t="shared" si="0"/>
        <v>3253924.8754999996</v>
      </c>
      <c r="H12" s="27">
        <f>RA!J16</f>
        <v>-6.2142046265672803</v>
      </c>
      <c r="I12" s="20">
        <f>VLOOKUP(B12,RMS!B:D,3,FALSE)</f>
        <v>3063549.1442</v>
      </c>
      <c r="J12" s="21">
        <f>VLOOKUP(B12,RMS!B:E,4,FALSE)</f>
        <v>3253924.8755000001</v>
      </c>
      <c r="K12" s="22">
        <f t="shared" si="1"/>
        <v>0.48829999985173345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5808815.9500000002</v>
      </c>
      <c r="F13" s="25">
        <f>VLOOKUP(C13,RA!B17:I52,8,0)</f>
        <v>-56190.622199999998</v>
      </c>
      <c r="G13" s="16">
        <f t="shared" si="0"/>
        <v>5865006.5722000003</v>
      </c>
      <c r="H13" s="27">
        <f>RA!J17</f>
        <v>-0.96733349246501799</v>
      </c>
      <c r="I13" s="20">
        <f>VLOOKUP(B13,RMS!B:D,3,FALSE)</f>
        <v>5808816.1003999999</v>
      </c>
      <c r="J13" s="21">
        <f>VLOOKUP(B13,RMS!B:E,4,FALSE)</f>
        <v>5865006.5727000004</v>
      </c>
      <c r="K13" s="22">
        <f t="shared" si="1"/>
        <v>-0.15039999969303608</v>
      </c>
      <c r="L13" s="22">
        <f t="shared" si="2"/>
        <v>-5.0000008195638657E-4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3246126.1647000001</v>
      </c>
      <c r="F14" s="25">
        <f>VLOOKUP(C14,RA!B18:I53,8,0)</f>
        <v>295767.15500000003</v>
      </c>
      <c r="G14" s="16">
        <f t="shared" si="0"/>
        <v>2950359.0097000003</v>
      </c>
      <c r="H14" s="27">
        <f>RA!J18</f>
        <v>9.1113881591023809</v>
      </c>
      <c r="I14" s="20">
        <f>VLOOKUP(B14,RMS!B:D,3,FALSE)</f>
        <v>3246126.7722478602</v>
      </c>
      <c r="J14" s="21">
        <f>VLOOKUP(B14,RMS!B:E,4,FALSE)</f>
        <v>2950358.9761367501</v>
      </c>
      <c r="K14" s="22">
        <f t="shared" si="1"/>
        <v>-0.6075478601269424</v>
      </c>
      <c r="L14" s="22">
        <f t="shared" si="2"/>
        <v>3.3563250210136175E-2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1331380.1174000001</v>
      </c>
      <c r="F15" s="25">
        <f>VLOOKUP(C15,RA!B19:I54,8,0)</f>
        <v>173777.6292</v>
      </c>
      <c r="G15" s="16">
        <f t="shared" si="0"/>
        <v>1157602.4882</v>
      </c>
      <c r="H15" s="27">
        <f>RA!J19</f>
        <v>13.0524428695363</v>
      </c>
      <c r="I15" s="20">
        <f>VLOOKUP(B15,RMS!B:D,3,FALSE)</f>
        <v>1331380.1997290601</v>
      </c>
      <c r="J15" s="21">
        <f>VLOOKUP(B15,RMS!B:E,4,FALSE)</f>
        <v>1157602.48854615</v>
      </c>
      <c r="K15" s="22">
        <f t="shared" si="1"/>
        <v>-8.2329059951007366E-2</v>
      </c>
      <c r="L15" s="22">
        <f t="shared" si="2"/>
        <v>-3.4615001641213894E-4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3291377.5526000001</v>
      </c>
      <c r="F16" s="25">
        <f>VLOOKUP(C16,RA!B20:I55,8,0)</f>
        <v>172782.9474</v>
      </c>
      <c r="G16" s="16">
        <f t="shared" si="0"/>
        <v>3118594.6052000001</v>
      </c>
      <c r="H16" s="27">
        <f>RA!J20</f>
        <v>5.2495632797735796</v>
      </c>
      <c r="I16" s="20">
        <f>VLOOKUP(B16,RMS!B:D,3,FALSE)</f>
        <v>3291377.6546</v>
      </c>
      <c r="J16" s="21">
        <f>VLOOKUP(B16,RMS!B:E,4,FALSE)</f>
        <v>3118594.6052000001</v>
      </c>
      <c r="K16" s="22">
        <f t="shared" si="1"/>
        <v>-0.10199999995529652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510395.22759999998</v>
      </c>
      <c r="F17" s="25">
        <f>VLOOKUP(C17,RA!B21:I56,8,0)</f>
        <v>28471.894</v>
      </c>
      <c r="G17" s="16">
        <f t="shared" si="0"/>
        <v>481923.33360000001</v>
      </c>
      <c r="H17" s="27">
        <f>RA!J21</f>
        <v>5.5784012977318804</v>
      </c>
      <c r="I17" s="20">
        <f>VLOOKUP(B17,RMS!B:D,3,FALSE)</f>
        <v>510395.29193805298</v>
      </c>
      <c r="J17" s="21">
        <f>VLOOKUP(B17,RMS!B:E,4,FALSE)</f>
        <v>481923.33350354002</v>
      </c>
      <c r="K17" s="22">
        <f t="shared" si="1"/>
        <v>-6.4338052994571626E-2</v>
      </c>
      <c r="L17" s="22">
        <f t="shared" si="2"/>
        <v>9.6459989435970783E-5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1766936.6668</v>
      </c>
      <c r="F18" s="25">
        <f>VLOOKUP(C18,RA!B22:I57,8,0)</f>
        <v>205804.7751</v>
      </c>
      <c r="G18" s="16">
        <f t="shared" si="0"/>
        <v>1561131.8917</v>
      </c>
      <c r="H18" s="27">
        <f>RA!J22</f>
        <v>11.647546794799499</v>
      </c>
      <c r="I18" s="20">
        <f>VLOOKUP(B18,RMS!B:D,3,FALSE)</f>
        <v>1766936.8046333301</v>
      </c>
      <c r="J18" s="21">
        <f>VLOOKUP(B18,RMS!B:E,4,FALSE)</f>
        <v>1561131.89</v>
      </c>
      <c r="K18" s="22">
        <f t="shared" si="1"/>
        <v>-0.13783333008177578</v>
      </c>
      <c r="L18" s="22">
        <f t="shared" si="2"/>
        <v>1.7000001389533281E-3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4582262.4084999999</v>
      </c>
      <c r="F19" s="25">
        <f>VLOOKUP(C19,RA!B23:I58,8,0)</f>
        <v>86399.245699999999</v>
      </c>
      <c r="G19" s="16">
        <f t="shared" si="0"/>
        <v>4495863.1628</v>
      </c>
      <c r="H19" s="27">
        <f>RA!J23</f>
        <v>1.88551501414959</v>
      </c>
      <c r="I19" s="20">
        <f>VLOOKUP(B19,RMS!B:D,3,FALSE)</f>
        <v>4582263.8313581198</v>
      </c>
      <c r="J19" s="21">
        <f>VLOOKUP(B19,RMS!B:E,4,FALSE)</f>
        <v>4495863.2049376098</v>
      </c>
      <c r="K19" s="22">
        <f t="shared" si="1"/>
        <v>-1.4228581199422479</v>
      </c>
      <c r="L19" s="22">
        <f t="shared" si="2"/>
        <v>-4.2137609794735909E-2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479535.63390000002</v>
      </c>
      <c r="F20" s="25">
        <f>VLOOKUP(C20,RA!B24:I59,8,0)</f>
        <v>59092.969299999997</v>
      </c>
      <c r="G20" s="16">
        <f t="shared" si="0"/>
        <v>420442.66460000002</v>
      </c>
      <c r="H20" s="27">
        <f>RA!J24</f>
        <v>12.3229568612878</v>
      </c>
      <c r="I20" s="20">
        <f>VLOOKUP(B20,RMS!B:D,3,FALSE)</f>
        <v>479535.64825541899</v>
      </c>
      <c r="J20" s="21">
        <f>VLOOKUP(B20,RMS!B:E,4,FALSE)</f>
        <v>420442.66891086899</v>
      </c>
      <c r="K20" s="22">
        <f t="shared" si="1"/>
        <v>-1.4355418970808387E-2</v>
      </c>
      <c r="L20" s="22">
        <f t="shared" si="2"/>
        <v>-4.3108689715154469E-3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394160.28519999998</v>
      </c>
      <c r="F21" s="25">
        <f>VLOOKUP(C21,RA!B25:I60,8,0)</f>
        <v>19181.242999999999</v>
      </c>
      <c r="G21" s="16">
        <f t="shared" si="0"/>
        <v>374979.04219999997</v>
      </c>
      <c r="H21" s="27">
        <f>RA!J25</f>
        <v>4.8663560790421299</v>
      </c>
      <c r="I21" s="20">
        <f>VLOOKUP(B21,RMS!B:D,3,FALSE)</f>
        <v>394160.28898341302</v>
      </c>
      <c r="J21" s="21">
        <f>VLOOKUP(B21,RMS!B:E,4,FALSE)</f>
        <v>374979.03183638002</v>
      </c>
      <c r="K21" s="22">
        <f t="shared" si="1"/>
        <v>-3.7834130343981087E-3</v>
      </c>
      <c r="L21" s="22">
        <f t="shared" si="2"/>
        <v>1.0363619949202985E-2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787854.64560000005</v>
      </c>
      <c r="F22" s="25">
        <f>VLOOKUP(C22,RA!B26:I61,8,0)</f>
        <v>133152.95970000001</v>
      </c>
      <c r="G22" s="16">
        <f t="shared" si="0"/>
        <v>654701.68590000004</v>
      </c>
      <c r="H22" s="27">
        <f>RA!J26</f>
        <v>16.900701219905301</v>
      </c>
      <c r="I22" s="20">
        <f>VLOOKUP(B22,RMS!B:D,3,FALSE)</f>
        <v>787854.65417631797</v>
      </c>
      <c r="J22" s="21">
        <f>VLOOKUP(B22,RMS!B:E,4,FALSE)</f>
        <v>654701.68365024298</v>
      </c>
      <c r="K22" s="22">
        <f t="shared" si="1"/>
        <v>-8.5763179231435061E-3</v>
      </c>
      <c r="L22" s="22">
        <f t="shared" si="2"/>
        <v>2.2497570607811213E-3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411756.2781</v>
      </c>
      <c r="F23" s="25">
        <f>VLOOKUP(C23,RA!B27:I62,8,0)</f>
        <v>117827.70080000001</v>
      </c>
      <c r="G23" s="16">
        <f t="shared" si="0"/>
        <v>293928.5773</v>
      </c>
      <c r="H23" s="27">
        <f>RA!J27</f>
        <v>28.6158844605119</v>
      </c>
      <c r="I23" s="20">
        <f>VLOOKUP(B23,RMS!B:D,3,FALSE)</f>
        <v>411756.28099745902</v>
      </c>
      <c r="J23" s="21">
        <f>VLOOKUP(B23,RMS!B:E,4,FALSE)</f>
        <v>293928.58214873902</v>
      </c>
      <c r="K23" s="22">
        <f t="shared" si="1"/>
        <v>-2.8974590240977705E-3</v>
      </c>
      <c r="L23" s="22">
        <f t="shared" si="2"/>
        <v>-4.8487390158697963E-3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1583081.9306999999</v>
      </c>
      <c r="F24" s="25">
        <f>VLOOKUP(C24,RA!B28:I63,8,0)</f>
        <v>-30892.952600000001</v>
      </c>
      <c r="G24" s="16">
        <f t="shared" si="0"/>
        <v>1613974.8832999999</v>
      </c>
      <c r="H24" s="27">
        <f>RA!J28</f>
        <v>-1.9514436998431199</v>
      </c>
      <c r="I24" s="20">
        <f>VLOOKUP(B24,RMS!B:D,3,FALSE)</f>
        <v>1583081.9303566399</v>
      </c>
      <c r="J24" s="21">
        <f>VLOOKUP(B24,RMS!B:E,4,FALSE)</f>
        <v>1613974.8557601799</v>
      </c>
      <c r="K24" s="22">
        <f t="shared" si="1"/>
        <v>3.4336000680923462E-4</v>
      </c>
      <c r="L24" s="22">
        <f t="shared" si="2"/>
        <v>2.7539819944649935E-2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1053426.9114000001</v>
      </c>
      <c r="F25" s="25">
        <f>VLOOKUP(C25,RA!B29:I64,8,0)</f>
        <v>141554.58489999999</v>
      </c>
      <c r="G25" s="16">
        <f t="shared" si="0"/>
        <v>911872.32650000008</v>
      </c>
      <c r="H25" s="27">
        <f>RA!J29</f>
        <v>13.437532625009</v>
      </c>
      <c r="I25" s="20">
        <f>VLOOKUP(B25,RMS!B:D,3,FALSE)</f>
        <v>1053426.90842301</v>
      </c>
      <c r="J25" s="21">
        <f>VLOOKUP(B25,RMS!B:E,4,FALSE)</f>
        <v>911872.27379775106</v>
      </c>
      <c r="K25" s="22">
        <f t="shared" si="1"/>
        <v>2.9769900720566511E-3</v>
      </c>
      <c r="L25" s="22">
        <f t="shared" si="2"/>
        <v>5.2702249027788639E-2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2305655.2239000001</v>
      </c>
      <c r="F26" s="25">
        <f>VLOOKUP(C26,RA!B30:I65,8,0)</f>
        <v>264266.3847</v>
      </c>
      <c r="G26" s="16">
        <f t="shared" si="0"/>
        <v>2041388.8392</v>
      </c>
      <c r="H26" s="27">
        <f>RA!J30</f>
        <v>11.461660961303499</v>
      </c>
      <c r="I26" s="20">
        <f>VLOOKUP(B26,RMS!B:D,3,FALSE)</f>
        <v>2305655.18289115</v>
      </c>
      <c r="J26" s="21">
        <f>VLOOKUP(B26,RMS!B:E,4,FALSE)</f>
        <v>2041388.7860968299</v>
      </c>
      <c r="K26" s="22">
        <f t="shared" si="1"/>
        <v>4.100885009393096E-2</v>
      </c>
      <c r="L26" s="22">
        <f t="shared" si="2"/>
        <v>5.3103170124813914E-2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3432440.5906000002</v>
      </c>
      <c r="F27" s="25">
        <f>VLOOKUP(C27,RA!B31:I66,8,0)</f>
        <v>-82142.792499999996</v>
      </c>
      <c r="G27" s="16">
        <f t="shared" si="0"/>
        <v>3514583.3831000002</v>
      </c>
      <c r="H27" s="27">
        <f>RA!J31</f>
        <v>-2.3931307864425801</v>
      </c>
      <c r="I27" s="20">
        <f>VLOOKUP(B27,RMS!B:D,3,FALSE)</f>
        <v>3432440.3261725702</v>
      </c>
      <c r="J27" s="21">
        <f>VLOOKUP(B27,RMS!B:E,4,FALSE)</f>
        <v>3514582.3504053098</v>
      </c>
      <c r="K27" s="22">
        <f t="shared" si="1"/>
        <v>0.26442742999643087</v>
      </c>
      <c r="L27" s="22">
        <f t="shared" si="2"/>
        <v>1.0326946903951466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200518.5674</v>
      </c>
      <c r="F28" s="25">
        <f>VLOOKUP(C28,RA!B32:I67,8,0)</f>
        <v>54603.489699999998</v>
      </c>
      <c r="G28" s="16">
        <f t="shared" si="0"/>
        <v>145915.07769999999</v>
      </c>
      <c r="H28" s="27">
        <f>RA!J32</f>
        <v>27.231138945390299</v>
      </c>
      <c r="I28" s="20">
        <f>VLOOKUP(B28,RMS!B:D,3,FALSE)</f>
        <v>200518.42361946899</v>
      </c>
      <c r="J28" s="21">
        <f>VLOOKUP(B28,RMS!B:E,4,FALSE)</f>
        <v>145915.05430881699</v>
      </c>
      <c r="K28" s="22">
        <f t="shared" si="1"/>
        <v>0.14378053101245314</v>
      </c>
      <c r="L28" s="22">
        <f t="shared" si="2"/>
        <v>2.3391183000057936E-2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32.051299999999998</v>
      </c>
      <c r="F29" s="25">
        <f>VLOOKUP(C29,RA!B33:I68,8,0)</f>
        <v>5.242</v>
      </c>
      <c r="G29" s="16">
        <f t="shared" si="0"/>
        <v>26.809299999999997</v>
      </c>
      <c r="H29" s="27">
        <f>RA!J33</f>
        <v>16.3550308411827</v>
      </c>
      <c r="I29" s="20">
        <f>VLOOKUP(B29,RMS!B:D,3,FALSE)</f>
        <v>32.051299999999998</v>
      </c>
      <c r="J29" s="21">
        <f>VLOOKUP(B29,RMS!B:E,4,FALSE)</f>
        <v>26.8093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275383.49449999997</v>
      </c>
      <c r="F31" s="25">
        <f>VLOOKUP(C31,RA!B35:I70,8,0)</f>
        <v>6677.0164999999997</v>
      </c>
      <c r="G31" s="16">
        <f t="shared" si="0"/>
        <v>268706.47799999994</v>
      </c>
      <c r="H31" s="27">
        <f>RA!J35</f>
        <v>2.4246247990000702</v>
      </c>
      <c r="I31" s="20">
        <f>VLOOKUP(B31,RMS!B:D,3,FALSE)</f>
        <v>275383.49449999997</v>
      </c>
      <c r="J31" s="21">
        <f>VLOOKUP(B31,RMS!B:E,4,FALSE)</f>
        <v>268706.47659999999</v>
      </c>
      <c r="K31" s="22">
        <f t="shared" si="1"/>
        <v>0</v>
      </c>
      <c r="L31" s="22">
        <f t="shared" si="2"/>
        <v>1.39999995008111E-3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861254.70429999998</v>
      </c>
      <c r="F35" s="25">
        <f>VLOOKUP(C35,RA!B8:I74,8,0)</f>
        <v>40775.968399999998</v>
      </c>
      <c r="G35" s="16">
        <f t="shared" si="0"/>
        <v>820478.73589999997</v>
      </c>
      <c r="H35" s="27">
        <f>RA!J39</f>
        <v>4.7344842584217197</v>
      </c>
      <c r="I35" s="20">
        <f>VLOOKUP(B35,RMS!B:D,3,FALSE)</f>
        <v>861254.70085470099</v>
      </c>
      <c r="J35" s="21">
        <f>VLOOKUP(B35,RMS!B:E,4,FALSE)</f>
        <v>820478.73076923098</v>
      </c>
      <c r="K35" s="22">
        <f t="shared" si="1"/>
        <v>3.4452989930287004E-3</v>
      </c>
      <c r="L35" s="22">
        <f t="shared" si="2"/>
        <v>5.1307689864188433E-3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1097695.3171999999</v>
      </c>
      <c r="F36" s="25">
        <f>VLOOKUP(C36,RA!B8:I75,8,0)</f>
        <v>42482.767999999996</v>
      </c>
      <c r="G36" s="16">
        <f t="shared" si="0"/>
        <v>1055212.5492</v>
      </c>
      <c r="H36" s="27">
        <f>RA!J40</f>
        <v>3.8701784852617398</v>
      </c>
      <c r="I36" s="20">
        <f>VLOOKUP(B36,RMS!B:D,3,FALSE)</f>
        <v>1097695.30647179</v>
      </c>
      <c r="J36" s="21">
        <f>VLOOKUP(B36,RMS!B:E,4,FALSE)</f>
        <v>1055212.54655726</v>
      </c>
      <c r="K36" s="22">
        <f t="shared" si="1"/>
        <v>1.0728209977969527E-2</v>
      </c>
      <c r="L36" s="22">
        <f t="shared" si="2"/>
        <v>2.6427400298416615E-3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22549.713100000001</v>
      </c>
      <c r="F39" s="25">
        <f>VLOOKUP(C39,RA!B8:I78,8,0)</f>
        <v>2151.5902999999998</v>
      </c>
      <c r="G39" s="16">
        <f t="shared" si="0"/>
        <v>20398.122800000001</v>
      </c>
      <c r="H39" s="27">
        <f>RA!J43</f>
        <v>9.5415417946049192</v>
      </c>
      <c r="I39" s="20">
        <f>VLOOKUP(B39,RMS!B:D,3,FALSE)</f>
        <v>22549.713183571599</v>
      </c>
      <c r="J39" s="21">
        <f>VLOOKUP(B39,RMS!B:E,4,FALSE)</f>
        <v>20398.1227592467</v>
      </c>
      <c r="K39" s="22">
        <f t="shared" si="1"/>
        <v>-8.3571598224807531E-5</v>
      </c>
      <c r="L39" s="22">
        <f t="shared" si="2"/>
        <v>4.0753300709184259E-5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39819782.43</v>
      </c>
      <c r="E7" s="62">
        <v>28829397</v>
      </c>
      <c r="F7" s="63">
        <v>138.12214813233899</v>
      </c>
      <c r="G7" s="62">
        <v>528148.74140000006</v>
      </c>
      <c r="H7" s="63">
        <v>7439.5015283851599</v>
      </c>
      <c r="I7" s="62">
        <v>2097111.8308000001</v>
      </c>
      <c r="J7" s="63">
        <v>5.2665075066307896</v>
      </c>
      <c r="K7" s="62">
        <v>39431.555999999997</v>
      </c>
      <c r="L7" s="63">
        <v>7.46599450288873</v>
      </c>
      <c r="M7" s="63">
        <v>52.183593130334501</v>
      </c>
      <c r="N7" s="62">
        <v>39819782.43</v>
      </c>
      <c r="O7" s="62">
        <v>2669003079.3449001</v>
      </c>
      <c r="P7" s="62">
        <v>1519002</v>
      </c>
      <c r="Q7" s="62">
        <v>1092613</v>
      </c>
      <c r="R7" s="63">
        <v>39.024704996187999</v>
      </c>
      <c r="S7" s="62">
        <v>26.214437130431701</v>
      </c>
      <c r="T7" s="62">
        <v>19.532531724224398</v>
      </c>
      <c r="U7" s="64">
        <v>25.489410178677598</v>
      </c>
      <c r="V7" s="52"/>
      <c r="W7" s="52"/>
    </row>
    <row r="8" spans="1:23" ht="14.25" thickBot="1">
      <c r="A8" s="49">
        <v>41760</v>
      </c>
      <c r="B8" s="39" t="s">
        <v>6</v>
      </c>
      <c r="C8" s="40"/>
      <c r="D8" s="65">
        <v>872567.90469999996</v>
      </c>
      <c r="E8" s="65">
        <v>664005</v>
      </c>
      <c r="F8" s="66">
        <v>131.40983948915999</v>
      </c>
      <c r="G8" s="65">
        <v>3658.3715000000002</v>
      </c>
      <c r="H8" s="66">
        <v>23751.265643743402</v>
      </c>
      <c r="I8" s="65">
        <v>211689.64019999999</v>
      </c>
      <c r="J8" s="66">
        <v>24.260534803051399</v>
      </c>
      <c r="K8" s="65">
        <v>804.2989</v>
      </c>
      <c r="L8" s="66">
        <v>21.9851619771256</v>
      </c>
      <c r="M8" s="66">
        <v>262.197724378337</v>
      </c>
      <c r="N8" s="65">
        <v>872567.90469999996</v>
      </c>
      <c r="O8" s="65">
        <v>106484596.4911</v>
      </c>
      <c r="P8" s="65">
        <v>30448</v>
      </c>
      <c r="Q8" s="65">
        <v>27868</v>
      </c>
      <c r="R8" s="66">
        <v>9.2579302425721295</v>
      </c>
      <c r="S8" s="65">
        <v>28.657642692459302</v>
      </c>
      <c r="T8" s="65">
        <v>22.487747028850301</v>
      </c>
      <c r="U8" s="67">
        <v>21.529669170006301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173242.53270000001</v>
      </c>
      <c r="E9" s="65">
        <v>138779</v>
      </c>
      <c r="F9" s="66">
        <v>124.833391723532</v>
      </c>
      <c r="G9" s="65">
        <v>187.69919999999999</v>
      </c>
      <c r="H9" s="66">
        <v>92197.960087203406</v>
      </c>
      <c r="I9" s="65">
        <v>41428.526299999998</v>
      </c>
      <c r="J9" s="66">
        <v>23.913600000145902</v>
      </c>
      <c r="K9" s="65">
        <v>18.77</v>
      </c>
      <c r="L9" s="66">
        <v>10.000042621385701</v>
      </c>
      <c r="M9" s="66">
        <v>2206.16709110282</v>
      </c>
      <c r="N9" s="65">
        <v>173242.53270000001</v>
      </c>
      <c r="O9" s="65">
        <v>17891763.881700002</v>
      </c>
      <c r="P9" s="65">
        <v>9055</v>
      </c>
      <c r="Q9" s="65">
        <v>5122</v>
      </c>
      <c r="R9" s="66">
        <v>76.786411557985204</v>
      </c>
      <c r="S9" s="65">
        <v>19.132250988404198</v>
      </c>
      <c r="T9" s="65">
        <v>17.6532713002733</v>
      </c>
      <c r="U9" s="67">
        <v>7.7302962888541096</v>
      </c>
      <c r="V9" s="52"/>
      <c r="W9" s="52"/>
    </row>
    <row r="10" spans="1:23" ht="14.25" thickBot="1">
      <c r="A10" s="50"/>
      <c r="B10" s="39" t="s">
        <v>8</v>
      </c>
      <c r="C10" s="40"/>
      <c r="D10" s="65">
        <v>374634.32209999999</v>
      </c>
      <c r="E10" s="65">
        <v>374521</v>
      </c>
      <c r="F10" s="66">
        <v>100.03025787606001</v>
      </c>
      <c r="G10" s="65">
        <v>377.6069</v>
      </c>
      <c r="H10" s="66">
        <v>99112.7850682813</v>
      </c>
      <c r="I10" s="65">
        <v>90375.333299999998</v>
      </c>
      <c r="J10" s="66">
        <v>24.123612805522999</v>
      </c>
      <c r="K10" s="65">
        <v>186.65819999999999</v>
      </c>
      <c r="L10" s="66">
        <v>49.431882733075099</v>
      </c>
      <c r="M10" s="66">
        <v>483.17553206877602</v>
      </c>
      <c r="N10" s="65">
        <v>374634.32209999999</v>
      </c>
      <c r="O10" s="65">
        <v>25403092.849599998</v>
      </c>
      <c r="P10" s="65">
        <v>140929</v>
      </c>
      <c r="Q10" s="65">
        <v>101969</v>
      </c>
      <c r="R10" s="66">
        <v>38.207690572624998</v>
      </c>
      <c r="S10" s="65">
        <v>2.6583195942637801</v>
      </c>
      <c r="T10" s="65">
        <v>1.54985931802803</v>
      </c>
      <c r="U10" s="67">
        <v>41.697780756972499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75960.247000000003</v>
      </c>
      <c r="E11" s="65">
        <v>61794</v>
      </c>
      <c r="F11" s="66">
        <v>122.92495549729701</v>
      </c>
      <c r="G11" s="65">
        <v>267.77749999999997</v>
      </c>
      <c r="H11" s="66">
        <v>28266.926646189499</v>
      </c>
      <c r="I11" s="65">
        <v>15371.9234</v>
      </c>
      <c r="J11" s="66">
        <v>20.2368001778615</v>
      </c>
      <c r="K11" s="65">
        <v>53.794899999999998</v>
      </c>
      <c r="L11" s="66">
        <v>20.0894025823678</v>
      </c>
      <c r="M11" s="66">
        <v>284.75057115079699</v>
      </c>
      <c r="N11" s="65">
        <v>75960.247000000003</v>
      </c>
      <c r="O11" s="65">
        <v>10871733.9333</v>
      </c>
      <c r="P11" s="65">
        <v>3664</v>
      </c>
      <c r="Q11" s="65">
        <v>2543</v>
      </c>
      <c r="R11" s="66">
        <v>44.081793157687798</v>
      </c>
      <c r="S11" s="65">
        <v>20.731508460698699</v>
      </c>
      <c r="T11" s="65">
        <v>19.023012898151801</v>
      </c>
      <c r="U11" s="67">
        <v>8.2410576431799303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563177.71129999997</v>
      </c>
      <c r="E12" s="65">
        <v>333669</v>
      </c>
      <c r="F12" s="66">
        <v>168.78334855800199</v>
      </c>
      <c r="G12" s="65">
        <v>1574.1025999999999</v>
      </c>
      <c r="H12" s="66">
        <v>35677.700341769298</v>
      </c>
      <c r="I12" s="65">
        <v>98600.592000000004</v>
      </c>
      <c r="J12" s="66">
        <v>17.5079002633817</v>
      </c>
      <c r="K12" s="65">
        <v>119.4871</v>
      </c>
      <c r="L12" s="66">
        <v>7.5908076131759099</v>
      </c>
      <c r="M12" s="66">
        <v>824.198636505531</v>
      </c>
      <c r="N12" s="65">
        <v>563177.71129999997</v>
      </c>
      <c r="O12" s="65">
        <v>31361099.8178</v>
      </c>
      <c r="P12" s="65">
        <v>5551</v>
      </c>
      <c r="Q12" s="65">
        <v>11850</v>
      </c>
      <c r="R12" s="66">
        <v>-53.156118143459899</v>
      </c>
      <c r="S12" s="65">
        <v>101.45518128265201</v>
      </c>
      <c r="T12" s="65">
        <v>145.255891375527</v>
      </c>
      <c r="U12" s="67">
        <v>-43.172472355894598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569565.32189999998</v>
      </c>
      <c r="E13" s="65">
        <v>365068</v>
      </c>
      <c r="F13" s="66">
        <v>156.01622763430399</v>
      </c>
      <c r="G13" s="65">
        <v>2447.0916999999999</v>
      </c>
      <c r="H13" s="66">
        <v>23175.1932385697</v>
      </c>
      <c r="I13" s="65">
        <v>65239.659699999997</v>
      </c>
      <c r="J13" s="66">
        <v>11.454289295979001</v>
      </c>
      <c r="K13" s="65">
        <v>736.47850000000005</v>
      </c>
      <c r="L13" s="66">
        <v>30.096072819829399</v>
      </c>
      <c r="M13" s="66">
        <v>87.583250834885206</v>
      </c>
      <c r="N13" s="65">
        <v>569565.32189999998</v>
      </c>
      <c r="O13" s="65">
        <v>52123620.5013</v>
      </c>
      <c r="P13" s="65">
        <v>22114</v>
      </c>
      <c r="Q13" s="65">
        <v>13186</v>
      </c>
      <c r="R13" s="66">
        <v>67.708175337479204</v>
      </c>
      <c r="S13" s="65">
        <v>25.7558705752012</v>
      </c>
      <c r="T13" s="65">
        <v>20.824743477931101</v>
      </c>
      <c r="U13" s="67">
        <v>19.145643253922799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327173.37650000001</v>
      </c>
      <c r="E14" s="65">
        <v>251170</v>
      </c>
      <c r="F14" s="66">
        <v>130.259735040013</v>
      </c>
      <c r="G14" s="65">
        <v>341.70909999999998</v>
      </c>
      <c r="H14" s="66">
        <v>95646.1702073489</v>
      </c>
      <c r="I14" s="65">
        <v>67454.358600000007</v>
      </c>
      <c r="J14" s="66">
        <v>20.617312851554701</v>
      </c>
      <c r="K14" s="65">
        <v>88.042900000000003</v>
      </c>
      <c r="L14" s="66">
        <v>25.765453714870301</v>
      </c>
      <c r="M14" s="66">
        <v>765.15330253774005</v>
      </c>
      <c r="N14" s="65">
        <v>327173.37650000001</v>
      </c>
      <c r="O14" s="65">
        <v>22859492.394900002</v>
      </c>
      <c r="P14" s="65">
        <v>4840</v>
      </c>
      <c r="Q14" s="65">
        <v>2086</v>
      </c>
      <c r="R14" s="66">
        <v>132.02301054649999</v>
      </c>
      <c r="S14" s="65">
        <v>67.597805061983493</v>
      </c>
      <c r="T14" s="65">
        <v>58.774937008629003</v>
      </c>
      <c r="U14" s="67">
        <v>13.052003752584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357271.94650000002</v>
      </c>
      <c r="E15" s="65">
        <v>174675</v>
      </c>
      <c r="F15" s="66">
        <v>204.535249177043</v>
      </c>
      <c r="G15" s="65">
        <v>1265.8965000000001</v>
      </c>
      <c r="H15" s="66">
        <v>28122.8402164</v>
      </c>
      <c r="I15" s="65">
        <v>21777.8439</v>
      </c>
      <c r="J15" s="66">
        <v>6.09559303867705</v>
      </c>
      <c r="K15" s="65">
        <v>347.96609999999998</v>
      </c>
      <c r="L15" s="66">
        <v>27.487721152558699</v>
      </c>
      <c r="M15" s="66">
        <v>61.586107957068201</v>
      </c>
      <c r="N15" s="65">
        <v>357271.94650000002</v>
      </c>
      <c r="O15" s="65">
        <v>17660757.004900001</v>
      </c>
      <c r="P15" s="65">
        <v>12246</v>
      </c>
      <c r="Q15" s="65">
        <v>6009</v>
      </c>
      <c r="R15" s="66">
        <v>103.794308537194</v>
      </c>
      <c r="S15" s="65">
        <v>29.174583251674001</v>
      </c>
      <c r="T15" s="65">
        <v>22.862837227492101</v>
      </c>
      <c r="U15" s="67">
        <v>21.634399949208401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3063549.6324999998</v>
      </c>
      <c r="E16" s="65">
        <v>1168510</v>
      </c>
      <c r="F16" s="66">
        <v>262.17573084526401</v>
      </c>
      <c r="G16" s="65">
        <v>15145.1068</v>
      </c>
      <c r="H16" s="66">
        <v>20127.983024193702</v>
      </c>
      <c r="I16" s="65">
        <v>-190375.24299999999</v>
      </c>
      <c r="J16" s="66">
        <v>-6.2142046265672803</v>
      </c>
      <c r="K16" s="65">
        <v>1153.1510000000001</v>
      </c>
      <c r="L16" s="66">
        <v>7.6140169576090404</v>
      </c>
      <c r="M16" s="66">
        <v>-166.09133929554801</v>
      </c>
      <c r="N16" s="65">
        <v>3063549.6324999998</v>
      </c>
      <c r="O16" s="65">
        <v>132932618.9375</v>
      </c>
      <c r="P16" s="65">
        <v>106964</v>
      </c>
      <c r="Q16" s="65">
        <v>59975</v>
      </c>
      <c r="R16" s="66">
        <v>78.347644852021702</v>
      </c>
      <c r="S16" s="65">
        <v>28.640941181145099</v>
      </c>
      <c r="T16" s="65">
        <v>15.102976426844499</v>
      </c>
      <c r="U16" s="67">
        <v>47.267876668846597</v>
      </c>
      <c r="V16" s="52"/>
      <c r="W16" s="52"/>
    </row>
    <row r="17" spans="1:21" ht="12" thickBot="1">
      <c r="A17" s="50"/>
      <c r="B17" s="39" t="s">
        <v>15</v>
      </c>
      <c r="C17" s="40"/>
      <c r="D17" s="65">
        <v>5808815.9500000002</v>
      </c>
      <c r="E17" s="65">
        <v>627740</v>
      </c>
      <c r="F17" s="66">
        <v>925.35380093669403</v>
      </c>
      <c r="G17" s="65">
        <v>5904.8712999999998</v>
      </c>
      <c r="H17" s="66">
        <v>98273.286306849695</v>
      </c>
      <c r="I17" s="65">
        <v>-56190.622199999998</v>
      </c>
      <c r="J17" s="66">
        <v>-0.96733349246501799</v>
      </c>
      <c r="K17" s="65">
        <v>959.57249999999999</v>
      </c>
      <c r="L17" s="66">
        <v>16.2505235296153</v>
      </c>
      <c r="M17" s="66">
        <v>-59.557974723118903</v>
      </c>
      <c r="N17" s="65">
        <v>5808815.9500000002</v>
      </c>
      <c r="O17" s="65">
        <v>152150897.71669999</v>
      </c>
      <c r="P17" s="65">
        <v>18909</v>
      </c>
      <c r="Q17" s="65">
        <v>14090</v>
      </c>
      <c r="R17" s="66">
        <v>34.201561391057503</v>
      </c>
      <c r="S17" s="65">
        <v>307.19847427151097</v>
      </c>
      <c r="T17" s="65">
        <v>44.483531483321499</v>
      </c>
      <c r="U17" s="67">
        <v>85.519611844163805</v>
      </c>
    </row>
    <row r="18" spans="1:21" ht="12" thickBot="1">
      <c r="A18" s="50"/>
      <c r="B18" s="39" t="s">
        <v>16</v>
      </c>
      <c r="C18" s="40"/>
      <c r="D18" s="65">
        <v>3246126.1647000001</v>
      </c>
      <c r="E18" s="65">
        <v>2582749</v>
      </c>
      <c r="F18" s="66">
        <v>125.684925817414</v>
      </c>
      <c r="G18" s="65">
        <v>24055.8904</v>
      </c>
      <c r="H18" s="66">
        <v>13394.101073473499</v>
      </c>
      <c r="I18" s="65">
        <v>295767.15500000003</v>
      </c>
      <c r="J18" s="66">
        <v>9.1113881591023809</v>
      </c>
      <c r="K18" s="65">
        <v>2679.1228999999998</v>
      </c>
      <c r="L18" s="66">
        <v>11.1370764309768</v>
      </c>
      <c r="M18" s="66">
        <v>109.397009036054</v>
      </c>
      <c r="N18" s="65">
        <v>3246126.1647000001</v>
      </c>
      <c r="O18" s="65">
        <v>359651841.48019999</v>
      </c>
      <c r="P18" s="65">
        <v>140668</v>
      </c>
      <c r="Q18" s="65">
        <v>104645</v>
      </c>
      <c r="R18" s="66">
        <v>34.424004969181503</v>
      </c>
      <c r="S18" s="65">
        <v>23.0765075546677</v>
      </c>
      <c r="T18" s="65">
        <v>23.849213368053899</v>
      </c>
      <c r="U18" s="67">
        <v>-3.34845215011693</v>
      </c>
    </row>
    <row r="19" spans="1:21" ht="12" thickBot="1">
      <c r="A19" s="50"/>
      <c r="B19" s="39" t="s">
        <v>17</v>
      </c>
      <c r="C19" s="40"/>
      <c r="D19" s="65">
        <v>1331380.1174000001</v>
      </c>
      <c r="E19" s="65">
        <v>864650</v>
      </c>
      <c r="F19" s="66">
        <v>153.97908025212499</v>
      </c>
      <c r="G19" s="65">
        <v>5676.8895000000002</v>
      </c>
      <c r="H19" s="66">
        <v>23352.6340067038</v>
      </c>
      <c r="I19" s="65">
        <v>173777.6292</v>
      </c>
      <c r="J19" s="66">
        <v>13.0524428695363</v>
      </c>
      <c r="K19" s="65">
        <v>759.38409999999999</v>
      </c>
      <c r="L19" s="66">
        <v>13.376763807010899</v>
      </c>
      <c r="M19" s="66">
        <v>227.84022617803001</v>
      </c>
      <c r="N19" s="65">
        <v>1331380.1174000001</v>
      </c>
      <c r="O19" s="65">
        <v>111925390.2429</v>
      </c>
      <c r="P19" s="65">
        <v>21276</v>
      </c>
      <c r="Q19" s="65">
        <v>14881</v>
      </c>
      <c r="R19" s="66">
        <v>42.974262482360103</v>
      </c>
      <c r="S19" s="65">
        <v>62.576617663094602</v>
      </c>
      <c r="T19" s="65">
        <v>70.792534997648005</v>
      </c>
      <c r="U19" s="67">
        <v>-13.129372665660901</v>
      </c>
    </row>
    <row r="20" spans="1:21" ht="12" thickBot="1">
      <c r="A20" s="50"/>
      <c r="B20" s="39" t="s">
        <v>18</v>
      </c>
      <c r="C20" s="40"/>
      <c r="D20" s="65">
        <v>3291377.5526000001</v>
      </c>
      <c r="E20" s="65">
        <v>1511678</v>
      </c>
      <c r="F20" s="66">
        <v>217.73006900940501</v>
      </c>
      <c r="G20" s="65">
        <v>13658.3928</v>
      </c>
      <c r="H20" s="66">
        <v>23997.839334361499</v>
      </c>
      <c r="I20" s="65">
        <v>172782.9474</v>
      </c>
      <c r="J20" s="66">
        <v>5.2495632797735796</v>
      </c>
      <c r="K20" s="65">
        <v>622.07960000000003</v>
      </c>
      <c r="L20" s="66">
        <v>4.5545593036392997</v>
      </c>
      <c r="M20" s="66">
        <v>276.75054414258199</v>
      </c>
      <c r="N20" s="65">
        <v>3291377.5526000001</v>
      </c>
      <c r="O20" s="65">
        <v>155349683.47</v>
      </c>
      <c r="P20" s="65">
        <v>63169</v>
      </c>
      <c r="Q20" s="65">
        <v>35125</v>
      </c>
      <c r="R20" s="66">
        <v>79.840569395017795</v>
      </c>
      <c r="S20" s="65">
        <v>52.104316240560998</v>
      </c>
      <c r="T20" s="65">
        <v>24.617326713167301</v>
      </c>
      <c r="U20" s="67">
        <v>52.753766886583399</v>
      </c>
    </row>
    <row r="21" spans="1:21" ht="12" thickBot="1">
      <c r="A21" s="50"/>
      <c r="B21" s="39" t="s">
        <v>19</v>
      </c>
      <c r="C21" s="40"/>
      <c r="D21" s="65">
        <v>510395.22759999998</v>
      </c>
      <c r="E21" s="65">
        <v>426220</v>
      </c>
      <c r="F21" s="66">
        <v>119.749243958519</v>
      </c>
      <c r="G21" s="65">
        <v>4415.5195999999996</v>
      </c>
      <c r="H21" s="66">
        <v>11459.1204169946</v>
      </c>
      <c r="I21" s="65">
        <v>28471.894</v>
      </c>
      <c r="J21" s="66">
        <v>5.5784012977318804</v>
      </c>
      <c r="K21" s="65">
        <v>590.24609999999996</v>
      </c>
      <c r="L21" s="66">
        <v>13.3675343667368</v>
      </c>
      <c r="M21" s="66">
        <v>47.237326769291698</v>
      </c>
      <c r="N21" s="65">
        <v>510395.22759999998</v>
      </c>
      <c r="O21" s="65">
        <v>64766400.459399998</v>
      </c>
      <c r="P21" s="65">
        <v>44482</v>
      </c>
      <c r="Q21" s="65">
        <v>34049</v>
      </c>
      <c r="R21" s="66">
        <v>30.6411348350906</v>
      </c>
      <c r="S21" s="65">
        <v>11.474196924598701</v>
      </c>
      <c r="T21" s="65">
        <v>11.325759105994299</v>
      </c>
      <c r="U21" s="67">
        <v>1.2936662982154801</v>
      </c>
    </row>
    <row r="22" spans="1:21" ht="12" thickBot="1">
      <c r="A22" s="50"/>
      <c r="B22" s="39" t="s">
        <v>20</v>
      </c>
      <c r="C22" s="40"/>
      <c r="D22" s="65">
        <v>1766936.6668</v>
      </c>
      <c r="E22" s="65">
        <v>1347778</v>
      </c>
      <c r="F22" s="66">
        <v>131.09997839406799</v>
      </c>
      <c r="G22" s="65">
        <v>10341.672200000001</v>
      </c>
      <c r="H22" s="66">
        <v>16985.599239937201</v>
      </c>
      <c r="I22" s="65">
        <v>205804.7751</v>
      </c>
      <c r="J22" s="66">
        <v>11.647546794799499</v>
      </c>
      <c r="K22" s="65">
        <v>1478.7523000000001</v>
      </c>
      <c r="L22" s="66">
        <v>14.298967047128</v>
      </c>
      <c r="M22" s="66">
        <v>138.17461031168</v>
      </c>
      <c r="N22" s="65">
        <v>1766936.6668</v>
      </c>
      <c r="O22" s="65">
        <v>175204710.21180001</v>
      </c>
      <c r="P22" s="65">
        <v>109258</v>
      </c>
      <c r="Q22" s="65">
        <v>79035</v>
      </c>
      <c r="R22" s="66">
        <v>38.240020244195598</v>
      </c>
      <c r="S22" s="65">
        <v>16.1721491039558</v>
      </c>
      <c r="T22" s="65">
        <v>16.725783814765599</v>
      </c>
      <c r="U22" s="67">
        <v>-3.4233836656527799</v>
      </c>
    </row>
    <row r="23" spans="1:21" ht="12" thickBot="1">
      <c r="A23" s="50"/>
      <c r="B23" s="39" t="s">
        <v>21</v>
      </c>
      <c r="C23" s="40"/>
      <c r="D23" s="65">
        <v>4582262.4084999999</v>
      </c>
      <c r="E23" s="65">
        <v>3463536</v>
      </c>
      <c r="F23" s="66">
        <v>132.30012358757099</v>
      </c>
      <c r="G23" s="65">
        <v>30851.562999999998</v>
      </c>
      <c r="H23" s="66">
        <v>14752.610250248899</v>
      </c>
      <c r="I23" s="65">
        <v>86399.245699999999</v>
      </c>
      <c r="J23" s="66">
        <v>1.88551501414959</v>
      </c>
      <c r="K23" s="65">
        <v>3533.37</v>
      </c>
      <c r="L23" s="66">
        <v>11.452807107374101</v>
      </c>
      <c r="M23" s="66">
        <v>23.452362956610799</v>
      </c>
      <c r="N23" s="65">
        <v>4582262.4084999999</v>
      </c>
      <c r="O23" s="65">
        <v>362577147.3398</v>
      </c>
      <c r="P23" s="65">
        <v>126928</v>
      </c>
      <c r="Q23" s="65">
        <v>82058</v>
      </c>
      <c r="R23" s="66">
        <v>54.680835506592899</v>
      </c>
      <c r="S23" s="65">
        <v>36.101273229705001</v>
      </c>
      <c r="T23" s="65">
        <v>37.981225893879902</v>
      </c>
      <c r="U23" s="67">
        <v>-5.2074414445528099</v>
      </c>
    </row>
    <row r="24" spans="1:21" ht="12" thickBot="1">
      <c r="A24" s="50"/>
      <c r="B24" s="39" t="s">
        <v>22</v>
      </c>
      <c r="C24" s="40"/>
      <c r="D24" s="65">
        <v>479535.63390000002</v>
      </c>
      <c r="E24" s="65">
        <v>326071</v>
      </c>
      <c r="F24" s="66">
        <v>147.06479076642799</v>
      </c>
      <c r="G24" s="65">
        <v>2935.1550000000002</v>
      </c>
      <c r="H24" s="66">
        <v>16237.6596431875</v>
      </c>
      <c r="I24" s="65">
        <v>59092.969299999997</v>
      </c>
      <c r="J24" s="66">
        <v>12.3229568612878</v>
      </c>
      <c r="K24" s="65">
        <v>445.04329999999999</v>
      </c>
      <c r="L24" s="66">
        <v>15.1625144157634</v>
      </c>
      <c r="M24" s="66">
        <v>131.780269470409</v>
      </c>
      <c r="N24" s="65">
        <v>479535.63390000002</v>
      </c>
      <c r="O24" s="65">
        <v>42419326.274499997</v>
      </c>
      <c r="P24" s="65">
        <v>45012</v>
      </c>
      <c r="Q24" s="65">
        <v>30096</v>
      </c>
      <c r="R24" s="66">
        <v>49.561403508771903</v>
      </c>
      <c r="S24" s="65">
        <v>10.653506484937401</v>
      </c>
      <c r="T24" s="65">
        <v>9.4285942849548103</v>
      </c>
      <c r="U24" s="67">
        <v>11.4977374042472</v>
      </c>
    </row>
    <row r="25" spans="1:21" ht="12" thickBot="1">
      <c r="A25" s="50"/>
      <c r="B25" s="39" t="s">
        <v>23</v>
      </c>
      <c r="C25" s="40"/>
      <c r="D25" s="65">
        <v>394160.28519999998</v>
      </c>
      <c r="E25" s="65">
        <v>308458</v>
      </c>
      <c r="F25" s="66">
        <v>127.784101952292</v>
      </c>
      <c r="G25" s="65">
        <v>2495.6232</v>
      </c>
      <c r="H25" s="66">
        <v>15694.0623889055</v>
      </c>
      <c r="I25" s="65">
        <v>19181.242999999999</v>
      </c>
      <c r="J25" s="66">
        <v>4.8663560790421299</v>
      </c>
      <c r="K25" s="65">
        <v>294.6456</v>
      </c>
      <c r="L25" s="66">
        <v>11.806493864939201</v>
      </c>
      <c r="M25" s="66">
        <v>64.099370226468693</v>
      </c>
      <c r="N25" s="65">
        <v>394160.28519999998</v>
      </c>
      <c r="O25" s="65">
        <v>43692694.933700003</v>
      </c>
      <c r="P25" s="65">
        <v>31428</v>
      </c>
      <c r="Q25" s="65">
        <v>24220</v>
      </c>
      <c r="R25" s="66">
        <v>29.760528488852199</v>
      </c>
      <c r="S25" s="65">
        <v>12.541691650757301</v>
      </c>
      <c r="T25" s="65">
        <v>11.350001870355101</v>
      </c>
      <c r="U25" s="67">
        <v>9.5018264966692492</v>
      </c>
    </row>
    <row r="26" spans="1:21" ht="12" thickBot="1">
      <c r="A26" s="50"/>
      <c r="B26" s="39" t="s">
        <v>24</v>
      </c>
      <c r="C26" s="40"/>
      <c r="D26" s="65">
        <v>787854.64560000005</v>
      </c>
      <c r="E26" s="65">
        <v>560653</v>
      </c>
      <c r="F26" s="66">
        <v>140.52446800427401</v>
      </c>
      <c r="G26" s="65">
        <v>6088.9686000000002</v>
      </c>
      <c r="H26" s="66">
        <v>12839.0492439064</v>
      </c>
      <c r="I26" s="65">
        <v>133152.95970000001</v>
      </c>
      <c r="J26" s="66">
        <v>16.900701219905301</v>
      </c>
      <c r="K26" s="65">
        <v>1088.0744999999999</v>
      </c>
      <c r="L26" s="66">
        <v>17.8696027435582</v>
      </c>
      <c r="M26" s="66">
        <v>121.374855490134</v>
      </c>
      <c r="N26" s="65">
        <v>787854.64560000005</v>
      </c>
      <c r="O26" s="65">
        <v>86073627.555399999</v>
      </c>
      <c r="P26" s="65">
        <v>60449</v>
      </c>
      <c r="Q26" s="65">
        <v>52219</v>
      </c>
      <c r="R26" s="66">
        <v>15.760546927363601</v>
      </c>
      <c r="S26" s="65">
        <v>13.0333776505815</v>
      </c>
      <c r="T26" s="65">
        <v>12.8213875160382</v>
      </c>
      <c r="U26" s="67">
        <v>1.6265172407844799</v>
      </c>
    </row>
    <row r="27" spans="1:21" ht="12" thickBot="1">
      <c r="A27" s="50"/>
      <c r="B27" s="39" t="s">
        <v>25</v>
      </c>
      <c r="C27" s="40"/>
      <c r="D27" s="65">
        <v>411756.2781</v>
      </c>
      <c r="E27" s="65">
        <v>354457</v>
      </c>
      <c r="F27" s="66">
        <v>116.165367900761</v>
      </c>
      <c r="G27" s="65">
        <v>1861.3502000000001</v>
      </c>
      <c r="H27" s="66">
        <v>22021.376090324098</v>
      </c>
      <c r="I27" s="65">
        <v>117827.70080000001</v>
      </c>
      <c r="J27" s="66">
        <v>28.6158844605119</v>
      </c>
      <c r="K27" s="65">
        <v>621.08579999999995</v>
      </c>
      <c r="L27" s="66">
        <v>33.367487751633199</v>
      </c>
      <c r="M27" s="66">
        <v>188.71243715441599</v>
      </c>
      <c r="N27" s="65">
        <v>411756.2781</v>
      </c>
      <c r="O27" s="65">
        <v>35787385.5031</v>
      </c>
      <c r="P27" s="65">
        <v>52895</v>
      </c>
      <c r="Q27" s="65">
        <v>39815</v>
      </c>
      <c r="R27" s="66">
        <v>32.851940223533802</v>
      </c>
      <c r="S27" s="65">
        <v>7.7844083202571097</v>
      </c>
      <c r="T27" s="65">
        <v>7.6858048223031501</v>
      </c>
      <c r="U27" s="67">
        <v>1.26667941733439</v>
      </c>
    </row>
    <row r="28" spans="1:21" ht="12" thickBot="1">
      <c r="A28" s="50"/>
      <c r="B28" s="39" t="s">
        <v>26</v>
      </c>
      <c r="C28" s="40"/>
      <c r="D28" s="65">
        <v>1583081.9306999999</v>
      </c>
      <c r="E28" s="65">
        <v>1226313</v>
      </c>
      <c r="F28" s="66">
        <v>129.09281159867001</v>
      </c>
      <c r="G28" s="65">
        <v>15703.82</v>
      </c>
      <c r="H28" s="66">
        <v>9980.8716013046505</v>
      </c>
      <c r="I28" s="65">
        <v>-30892.952600000001</v>
      </c>
      <c r="J28" s="66">
        <v>-1.9514436998431199</v>
      </c>
      <c r="K28" s="65">
        <v>-466.56</v>
      </c>
      <c r="L28" s="66">
        <v>-2.9709968657307599</v>
      </c>
      <c r="M28" s="66">
        <v>65.2143188443073</v>
      </c>
      <c r="N28" s="65">
        <v>1583081.9306999999</v>
      </c>
      <c r="O28" s="65">
        <v>121995251.09639999</v>
      </c>
      <c r="P28" s="65">
        <v>74863</v>
      </c>
      <c r="Q28" s="65">
        <v>62557</v>
      </c>
      <c r="R28" s="66">
        <v>19.671659446584702</v>
      </c>
      <c r="S28" s="65">
        <v>21.1463864752949</v>
      </c>
      <c r="T28" s="65">
        <v>19.0934134741116</v>
      </c>
      <c r="U28" s="67">
        <v>9.7083868375418696</v>
      </c>
    </row>
    <row r="29" spans="1:21" ht="12" thickBot="1">
      <c r="A29" s="50"/>
      <c r="B29" s="39" t="s">
        <v>27</v>
      </c>
      <c r="C29" s="40"/>
      <c r="D29" s="65">
        <v>1053426.9114000001</v>
      </c>
      <c r="E29" s="65">
        <v>991890</v>
      </c>
      <c r="F29" s="66">
        <v>106.20400562562401</v>
      </c>
      <c r="G29" s="65">
        <v>12669.580400000001</v>
      </c>
      <c r="H29" s="66">
        <v>8214.6156237344694</v>
      </c>
      <c r="I29" s="65">
        <v>141554.58489999999</v>
      </c>
      <c r="J29" s="66">
        <v>13.437532625009</v>
      </c>
      <c r="K29" s="65">
        <v>1287.4268999999999</v>
      </c>
      <c r="L29" s="66">
        <v>10.161559099463201</v>
      </c>
      <c r="M29" s="66">
        <v>108.95155134633301</v>
      </c>
      <c r="N29" s="65">
        <v>1053426.9114000001</v>
      </c>
      <c r="O29" s="65">
        <v>87110011.514400005</v>
      </c>
      <c r="P29" s="65">
        <v>151154</v>
      </c>
      <c r="Q29" s="65">
        <v>131089</v>
      </c>
      <c r="R29" s="66">
        <v>15.306394892019901</v>
      </c>
      <c r="S29" s="65">
        <v>6.9692294706061402</v>
      </c>
      <c r="T29" s="65">
        <v>6.7241846630914903</v>
      </c>
      <c r="U29" s="67">
        <v>3.5160961272428501</v>
      </c>
    </row>
    <row r="30" spans="1:21" ht="12" thickBot="1">
      <c r="A30" s="50"/>
      <c r="B30" s="39" t="s">
        <v>28</v>
      </c>
      <c r="C30" s="40"/>
      <c r="D30" s="65">
        <v>2305655.2239000001</v>
      </c>
      <c r="E30" s="65">
        <v>2002210</v>
      </c>
      <c r="F30" s="66">
        <v>115.155514351641</v>
      </c>
      <c r="G30" s="65">
        <v>18470.637599999998</v>
      </c>
      <c r="H30" s="66">
        <v>12382.8133918885</v>
      </c>
      <c r="I30" s="65">
        <v>264266.3847</v>
      </c>
      <c r="J30" s="66">
        <v>11.461660961303499</v>
      </c>
      <c r="K30" s="65">
        <v>2027.5205000000001</v>
      </c>
      <c r="L30" s="66">
        <v>10.9769924780507</v>
      </c>
      <c r="M30" s="66">
        <v>129.33968568998401</v>
      </c>
      <c r="N30" s="65">
        <v>2305655.2239000001</v>
      </c>
      <c r="O30" s="65">
        <v>150606225.5438</v>
      </c>
      <c r="P30" s="65">
        <v>103532</v>
      </c>
      <c r="Q30" s="65">
        <v>78419</v>
      </c>
      <c r="R30" s="66">
        <v>32.024126806003601</v>
      </c>
      <c r="S30" s="65">
        <v>22.2699766632539</v>
      </c>
      <c r="T30" s="65">
        <v>21.0682667886609</v>
      </c>
      <c r="U30" s="67">
        <v>5.39609849064556</v>
      </c>
    </row>
    <row r="31" spans="1:21" ht="12" thickBot="1">
      <c r="A31" s="50"/>
      <c r="B31" s="39" t="s">
        <v>29</v>
      </c>
      <c r="C31" s="40"/>
      <c r="D31" s="65">
        <v>3432440.5906000002</v>
      </c>
      <c r="E31" s="65">
        <v>1765910</v>
      </c>
      <c r="F31" s="66">
        <v>194.372340073956</v>
      </c>
      <c r="G31" s="65">
        <v>37814.536899999999</v>
      </c>
      <c r="H31" s="66">
        <v>8977.0398687600991</v>
      </c>
      <c r="I31" s="65">
        <v>-82142.792499999996</v>
      </c>
      <c r="J31" s="66">
        <v>-2.3931307864425801</v>
      </c>
      <c r="K31" s="65">
        <v>-1872.1528000000001</v>
      </c>
      <c r="L31" s="66">
        <v>-4.9508812046300603</v>
      </c>
      <c r="M31" s="66">
        <v>42.876115507238502</v>
      </c>
      <c r="N31" s="65">
        <v>3432440.5906000002</v>
      </c>
      <c r="O31" s="65">
        <v>140382607.61219999</v>
      </c>
      <c r="P31" s="65">
        <v>78628</v>
      </c>
      <c r="Q31" s="65">
        <v>34044</v>
      </c>
      <c r="R31" s="66">
        <v>130.95993420279601</v>
      </c>
      <c r="S31" s="65">
        <v>43.654176509640301</v>
      </c>
      <c r="T31" s="65">
        <v>27.361367309951799</v>
      </c>
      <c r="U31" s="67">
        <v>37.3224522883635</v>
      </c>
    </row>
    <row r="32" spans="1:21" ht="12" thickBot="1">
      <c r="A32" s="50"/>
      <c r="B32" s="39" t="s">
        <v>30</v>
      </c>
      <c r="C32" s="40"/>
      <c r="D32" s="65">
        <v>200518.5674</v>
      </c>
      <c r="E32" s="65">
        <v>182915</v>
      </c>
      <c r="F32" s="66">
        <v>109.62390585791201</v>
      </c>
      <c r="G32" s="65">
        <v>2468.1286</v>
      </c>
      <c r="H32" s="66">
        <v>8024.31602632051</v>
      </c>
      <c r="I32" s="65">
        <v>54603.489699999998</v>
      </c>
      <c r="J32" s="66">
        <v>27.231138945390299</v>
      </c>
      <c r="K32" s="65">
        <v>533.64829999999995</v>
      </c>
      <c r="L32" s="66">
        <v>21.6215759584002</v>
      </c>
      <c r="M32" s="66">
        <v>101.32111617333</v>
      </c>
      <c r="N32" s="65">
        <v>200518.5674</v>
      </c>
      <c r="O32" s="65">
        <v>20489021.381700002</v>
      </c>
      <c r="P32" s="65">
        <v>36119</v>
      </c>
      <c r="Q32" s="65">
        <v>27967</v>
      </c>
      <c r="R32" s="66">
        <v>29.148639467944399</v>
      </c>
      <c r="S32" s="65">
        <v>5.5516090534067999</v>
      </c>
      <c r="T32" s="65">
        <v>5.0845742696749703</v>
      </c>
      <c r="U32" s="67">
        <v>8.4126021706305298</v>
      </c>
    </row>
    <row r="33" spans="1:21" ht="12" thickBot="1">
      <c r="A33" s="50"/>
      <c r="B33" s="39" t="s">
        <v>31</v>
      </c>
      <c r="C33" s="40"/>
      <c r="D33" s="65">
        <v>32.051299999999998</v>
      </c>
      <c r="E33" s="68"/>
      <c r="F33" s="68"/>
      <c r="G33" s="68"/>
      <c r="H33" s="68"/>
      <c r="I33" s="65">
        <v>5.242</v>
      </c>
      <c r="J33" s="66">
        <v>16.3550308411827</v>
      </c>
      <c r="K33" s="68"/>
      <c r="L33" s="68"/>
      <c r="M33" s="68"/>
      <c r="N33" s="65">
        <v>32.051299999999998</v>
      </c>
      <c r="O33" s="65">
        <v>4734.8141999999998</v>
      </c>
      <c r="P33" s="65">
        <v>4</v>
      </c>
      <c r="Q33" s="65">
        <v>5</v>
      </c>
      <c r="R33" s="66">
        <v>-20</v>
      </c>
      <c r="S33" s="65">
        <v>8.0128249999999994</v>
      </c>
      <c r="T33" s="65">
        <v>4.8718199999999996</v>
      </c>
      <c r="U33" s="67">
        <v>39.199720448156597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4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275383.49449999997</v>
      </c>
      <c r="E35" s="65">
        <v>160387</v>
      </c>
      <c r="F35" s="66">
        <v>171.699386172196</v>
      </c>
      <c r="G35" s="65">
        <v>309.41000000000003</v>
      </c>
      <c r="H35" s="66">
        <v>88902.777705956498</v>
      </c>
      <c r="I35" s="65">
        <v>6677.0164999999997</v>
      </c>
      <c r="J35" s="66">
        <v>2.4246247990000702</v>
      </c>
      <c r="K35" s="65">
        <v>48.83</v>
      </c>
      <c r="L35" s="66">
        <v>15.7816489447658</v>
      </c>
      <c r="M35" s="66">
        <v>135.740047102191</v>
      </c>
      <c r="N35" s="65">
        <v>275383.49449999997</v>
      </c>
      <c r="O35" s="65">
        <v>23542556.539000001</v>
      </c>
      <c r="P35" s="65">
        <v>19865</v>
      </c>
      <c r="Q35" s="65">
        <v>15107</v>
      </c>
      <c r="R35" s="66">
        <v>31.4953332892037</v>
      </c>
      <c r="S35" s="65">
        <v>13.862748275862099</v>
      </c>
      <c r="T35" s="65">
        <v>13.541738995167799</v>
      </c>
      <c r="U35" s="67">
        <v>2.3156251149219398</v>
      </c>
    </row>
    <row r="36" spans="1:21" ht="12" customHeight="1" thickBot="1">
      <c r="A36" s="50"/>
      <c r="B36" s="39" t="s">
        <v>37</v>
      </c>
      <c r="C36" s="40"/>
      <c r="D36" s="68"/>
      <c r="E36" s="65">
        <v>1661072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1808771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1142254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861254.70429999998</v>
      </c>
      <c r="E39" s="65">
        <v>571672</v>
      </c>
      <c r="F39" s="66">
        <v>150.65539405463301</v>
      </c>
      <c r="G39" s="65">
        <v>80046.154200000004</v>
      </c>
      <c r="H39" s="66">
        <v>975.94763659488797</v>
      </c>
      <c r="I39" s="65">
        <v>40775.968399999998</v>
      </c>
      <c r="J39" s="66">
        <v>4.7344842584217197</v>
      </c>
      <c r="K39" s="65">
        <v>4358.5646999999999</v>
      </c>
      <c r="L39" s="66">
        <v>5.4450644675693898</v>
      </c>
      <c r="M39" s="66">
        <v>8.35536609104369</v>
      </c>
      <c r="N39" s="65">
        <v>861254.70429999998</v>
      </c>
      <c r="O39" s="65">
        <v>38688239.347199999</v>
      </c>
      <c r="P39" s="65">
        <v>892</v>
      </c>
      <c r="Q39" s="65">
        <v>432</v>
      </c>
      <c r="R39" s="66">
        <v>106.48148148148201</v>
      </c>
      <c r="S39" s="65">
        <v>965.53217970851995</v>
      </c>
      <c r="T39" s="65">
        <v>604.96005717592595</v>
      </c>
      <c r="U39" s="67">
        <v>37.344392047238202</v>
      </c>
    </row>
    <row r="40" spans="1:21" ht="12" thickBot="1">
      <c r="A40" s="50"/>
      <c r="B40" s="39" t="s">
        <v>34</v>
      </c>
      <c r="C40" s="40"/>
      <c r="D40" s="65">
        <v>1097695.3171999999</v>
      </c>
      <c r="E40" s="65">
        <v>464796</v>
      </c>
      <c r="F40" s="66">
        <v>236.167117875369</v>
      </c>
      <c r="G40" s="65">
        <v>227115.21609999999</v>
      </c>
      <c r="H40" s="66">
        <v>383.320904715023</v>
      </c>
      <c r="I40" s="65">
        <v>42482.767999999996</v>
      </c>
      <c r="J40" s="66">
        <v>3.8701784852617398</v>
      </c>
      <c r="K40" s="65">
        <v>16934.254099999998</v>
      </c>
      <c r="L40" s="66">
        <v>7.4562393444144099</v>
      </c>
      <c r="M40" s="66">
        <v>1.50868846948505</v>
      </c>
      <c r="N40" s="65">
        <v>1097695.3171999999</v>
      </c>
      <c r="O40" s="65">
        <v>73742091.379299998</v>
      </c>
      <c r="P40" s="65">
        <v>3612</v>
      </c>
      <c r="Q40" s="65">
        <v>2104</v>
      </c>
      <c r="R40" s="66">
        <v>71.6730038022814</v>
      </c>
      <c r="S40" s="65">
        <v>303.902358028793</v>
      </c>
      <c r="T40" s="65">
        <v>247.75852989543699</v>
      </c>
      <c r="U40" s="67">
        <v>18.4742982902542</v>
      </c>
    </row>
    <row r="41" spans="1:21" ht="12" thickBot="1">
      <c r="A41" s="50"/>
      <c r="B41" s="39" t="s">
        <v>40</v>
      </c>
      <c r="C41" s="40"/>
      <c r="D41" s="68"/>
      <c r="E41" s="65">
        <v>693479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251547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22549.713100000001</v>
      </c>
      <c r="E43" s="70">
        <v>0</v>
      </c>
      <c r="F43" s="71"/>
      <c r="G43" s="71"/>
      <c r="H43" s="71"/>
      <c r="I43" s="70">
        <v>2151.5902999999998</v>
      </c>
      <c r="J43" s="72">
        <v>9.5415417946049192</v>
      </c>
      <c r="K43" s="71"/>
      <c r="L43" s="71"/>
      <c r="M43" s="71"/>
      <c r="N43" s="70">
        <v>22549.713100000001</v>
      </c>
      <c r="O43" s="70">
        <v>5254455.1171000004</v>
      </c>
      <c r="P43" s="70">
        <v>48</v>
      </c>
      <c r="Q43" s="70">
        <v>48</v>
      </c>
      <c r="R43" s="72">
        <v>0</v>
      </c>
      <c r="S43" s="70">
        <v>469.78568958333301</v>
      </c>
      <c r="T43" s="70">
        <v>1423.33456041667</v>
      </c>
      <c r="U43" s="73">
        <v>-202.975291069224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79516</v>
      </c>
      <c r="D2" s="32">
        <v>872568.532746154</v>
      </c>
      <c r="E2" s="32">
        <v>660878.27017606795</v>
      </c>
      <c r="F2" s="32">
        <v>211690.262570085</v>
      </c>
      <c r="G2" s="32">
        <v>660878.27017606795</v>
      </c>
      <c r="H2" s="32">
        <v>0.24260588667328201</v>
      </c>
    </row>
    <row r="3" spans="1:8" ht="14.25">
      <c r="A3" s="32">
        <v>2</v>
      </c>
      <c r="B3" s="33">
        <v>13</v>
      </c>
      <c r="C3" s="32">
        <v>17873.241999999998</v>
      </c>
      <c r="D3" s="32">
        <v>173242.58914738701</v>
      </c>
      <c r="E3" s="32">
        <v>131814.01527773199</v>
      </c>
      <c r="F3" s="32">
        <v>41428.573869654298</v>
      </c>
      <c r="G3" s="32">
        <v>131814.01527773199</v>
      </c>
      <c r="H3" s="32">
        <v>0.23913619666818101</v>
      </c>
    </row>
    <row r="4" spans="1:8" ht="14.25">
      <c r="A4" s="32">
        <v>3</v>
      </c>
      <c r="B4" s="33">
        <v>14</v>
      </c>
      <c r="C4" s="32">
        <v>237120</v>
      </c>
      <c r="D4" s="32">
        <v>374637.331144444</v>
      </c>
      <c r="E4" s="32">
        <v>284258.989076923</v>
      </c>
      <c r="F4" s="32">
        <v>90378.3420675214</v>
      </c>
      <c r="G4" s="32">
        <v>284258.989076923</v>
      </c>
      <c r="H4" s="32">
        <v>0.24124222162119599</v>
      </c>
    </row>
    <row r="5" spans="1:8" ht="14.25">
      <c r="A5" s="32">
        <v>4</v>
      </c>
      <c r="B5" s="33">
        <v>15</v>
      </c>
      <c r="C5" s="32">
        <v>5359</v>
      </c>
      <c r="D5" s="32">
        <v>75960.266077777793</v>
      </c>
      <c r="E5" s="32">
        <v>60588.323982905997</v>
      </c>
      <c r="F5" s="32">
        <v>15371.9420948718</v>
      </c>
      <c r="G5" s="32">
        <v>60588.323982905997</v>
      </c>
      <c r="H5" s="32">
        <v>0.20236819706676701</v>
      </c>
    </row>
    <row r="6" spans="1:8" ht="14.25">
      <c r="A6" s="32">
        <v>5</v>
      </c>
      <c r="B6" s="33">
        <v>16</v>
      </c>
      <c r="C6" s="32">
        <v>7638</v>
      </c>
      <c r="D6" s="32">
        <v>563177.70785982895</v>
      </c>
      <c r="E6" s="32">
        <v>464577.114350427</v>
      </c>
      <c r="F6" s="32">
        <v>98600.593509401704</v>
      </c>
      <c r="G6" s="32">
        <v>464577.114350427</v>
      </c>
      <c r="H6" s="32">
        <v>0.17507900638343901</v>
      </c>
    </row>
    <row r="7" spans="1:8" ht="14.25">
      <c r="A7" s="32">
        <v>6</v>
      </c>
      <c r="B7" s="33">
        <v>17</v>
      </c>
      <c r="C7" s="32">
        <v>48526</v>
      </c>
      <c r="D7" s="32">
        <v>569565.61610341899</v>
      </c>
      <c r="E7" s="32">
        <v>504325.661548718</v>
      </c>
      <c r="F7" s="32">
        <v>65239.954554700897</v>
      </c>
      <c r="G7" s="32">
        <v>504325.661548718</v>
      </c>
      <c r="H7" s="32">
        <v>0.114543351477268</v>
      </c>
    </row>
    <row r="8" spans="1:8" ht="14.25">
      <c r="A8" s="32">
        <v>7</v>
      </c>
      <c r="B8" s="33">
        <v>18</v>
      </c>
      <c r="C8" s="32">
        <v>112058</v>
      </c>
      <c r="D8" s="32">
        <v>327173.37382478599</v>
      </c>
      <c r="E8" s="32">
        <v>259719.01440341899</v>
      </c>
      <c r="F8" s="32">
        <v>67454.359421367495</v>
      </c>
      <c r="G8" s="32">
        <v>259719.01440341899</v>
      </c>
      <c r="H8" s="32">
        <v>0.20617313271186899</v>
      </c>
    </row>
    <row r="9" spans="1:8" ht="14.25">
      <c r="A9" s="32">
        <v>8</v>
      </c>
      <c r="B9" s="33">
        <v>19</v>
      </c>
      <c r="C9" s="32">
        <v>73240</v>
      </c>
      <c r="D9" s="32">
        <v>357272.271341026</v>
      </c>
      <c r="E9" s="32">
        <v>335494.10143076902</v>
      </c>
      <c r="F9" s="32">
        <v>21778.169910256402</v>
      </c>
      <c r="G9" s="32">
        <v>335494.10143076902</v>
      </c>
      <c r="H9" s="32">
        <v>6.0956787462155403E-2</v>
      </c>
    </row>
    <row r="10" spans="1:8" ht="14.25">
      <c r="A10" s="32">
        <v>9</v>
      </c>
      <c r="B10" s="33">
        <v>21</v>
      </c>
      <c r="C10" s="32">
        <v>754222</v>
      </c>
      <c r="D10" s="32">
        <v>3063549.1442</v>
      </c>
      <c r="E10" s="32">
        <v>3253924.8755000001</v>
      </c>
      <c r="F10" s="32">
        <v>-190375.73130000001</v>
      </c>
      <c r="G10" s="32">
        <v>3253924.8755000001</v>
      </c>
      <c r="H10" s="32">
        <v>-6.2142215560806298E-2</v>
      </c>
    </row>
    <row r="11" spans="1:8" ht="14.25">
      <c r="A11" s="32">
        <v>10</v>
      </c>
      <c r="B11" s="33">
        <v>22</v>
      </c>
      <c r="C11" s="32">
        <v>427583.40399999998</v>
      </c>
      <c r="D11" s="32">
        <v>5808816.1003999999</v>
      </c>
      <c r="E11" s="32">
        <v>5865006.5727000004</v>
      </c>
      <c r="F11" s="32">
        <v>-56190.472300000001</v>
      </c>
      <c r="G11" s="32">
        <v>5865006.5727000004</v>
      </c>
      <c r="H11" s="32">
        <v>-9.67330886858867E-3</v>
      </c>
    </row>
    <row r="12" spans="1:8" ht="14.25">
      <c r="A12" s="32">
        <v>11</v>
      </c>
      <c r="B12" s="33">
        <v>23</v>
      </c>
      <c r="C12" s="32">
        <v>451861.39500000002</v>
      </c>
      <c r="D12" s="32">
        <v>3246126.7722478602</v>
      </c>
      <c r="E12" s="32">
        <v>2950358.9761367501</v>
      </c>
      <c r="F12" s="32">
        <v>295767.79611111101</v>
      </c>
      <c r="G12" s="32">
        <v>2950358.9761367501</v>
      </c>
      <c r="H12" s="32">
        <v>9.1114062038402499E-2</v>
      </c>
    </row>
    <row r="13" spans="1:8" ht="14.25">
      <c r="A13" s="32">
        <v>12</v>
      </c>
      <c r="B13" s="33">
        <v>24</v>
      </c>
      <c r="C13" s="32">
        <v>35833.19</v>
      </c>
      <c r="D13" s="32">
        <v>1331380.1997290601</v>
      </c>
      <c r="E13" s="32">
        <v>1157602.48854615</v>
      </c>
      <c r="F13" s="32">
        <v>173777.711182906</v>
      </c>
      <c r="G13" s="32">
        <v>1157602.48854615</v>
      </c>
      <c r="H13" s="32">
        <v>0.13052448220145599</v>
      </c>
    </row>
    <row r="14" spans="1:8" ht="14.25">
      <c r="A14" s="32">
        <v>13</v>
      </c>
      <c r="B14" s="33">
        <v>25</v>
      </c>
      <c r="C14" s="32">
        <v>126922</v>
      </c>
      <c r="D14" s="32">
        <v>3291377.6546</v>
      </c>
      <c r="E14" s="32">
        <v>3118594.6052000001</v>
      </c>
      <c r="F14" s="32">
        <v>172783.04939999999</v>
      </c>
      <c r="G14" s="32">
        <v>3118594.6052000001</v>
      </c>
      <c r="H14" s="32">
        <v>5.2495662160955602E-2</v>
      </c>
    </row>
    <row r="15" spans="1:8" ht="14.25">
      <c r="A15" s="32">
        <v>14</v>
      </c>
      <c r="B15" s="33">
        <v>26</v>
      </c>
      <c r="C15" s="32">
        <v>114186</v>
      </c>
      <c r="D15" s="32">
        <v>510395.29193805298</v>
      </c>
      <c r="E15" s="32">
        <v>481923.33350354002</v>
      </c>
      <c r="F15" s="32">
        <v>28471.958434513301</v>
      </c>
      <c r="G15" s="32">
        <v>481923.33350354002</v>
      </c>
      <c r="H15" s="32">
        <v>5.5784132189779102E-2</v>
      </c>
    </row>
    <row r="16" spans="1:8" ht="14.25">
      <c r="A16" s="32">
        <v>15</v>
      </c>
      <c r="B16" s="33">
        <v>27</v>
      </c>
      <c r="C16" s="32">
        <v>286378.00900000002</v>
      </c>
      <c r="D16" s="32">
        <v>1766936.8046333301</v>
      </c>
      <c r="E16" s="32">
        <v>1561131.89</v>
      </c>
      <c r="F16" s="32">
        <v>205804.91463333301</v>
      </c>
      <c r="G16" s="32">
        <v>1561131.89</v>
      </c>
      <c r="H16" s="32">
        <v>0.11647553783115699</v>
      </c>
    </row>
    <row r="17" spans="1:8" ht="14.25">
      <c r="A17" s="32">
        <v>16</v>
      </c>
      <c r="B17" s="33">
        <v>29</v>
      </c>
      <c r="C17" s="32">
        <v>340943</v>
      </c>
      <c r="D17" s="32">
        <v>4582263.8313581198</v>
      </c>
      <c r="E17" s="32">
        <v>4495863.2049376098</v>
      </c>
      <c r="F17" s="32">
        <v>86400.626420512795</v>
      </c>
      <c r="G17" s="32">
        <v>4495863.2049376098</v>
      </c>
      <c r="H17" s="32">
        <v>1.8855445605126801E-2</v>
      </c>
    </row>
    <row r="18" spans="1:8" ht="14.25">
      <c r="A18" s="32">
        <v>17</v>
      </c>
      <c r="B18" s="33">
        <v>31</v>
      </c>
      <c r="C18" s="32">
        <v>78092.888999999996</v>
      </c>
      <c r="D18" s="32">
        <v>479535.64825541899</v>
      </c>
      <c r="E18" s="32">
        <v>420442.66891086899</v>
      </c>
      <c r="F18" s="32">
        <v>59092.9793445502</v>
      </c>
      <c r="G18" s="32">
        <v>420442.66891086899</v>
      </c>
      <c r="H18" s="32">
        <v>0.12322958587027701</v>
      </c>
    </row>
    <row r="19" spans="1:8" ht="14.25">
      <c r="A19" s="32">
        <v>18</v>
      </c>
      <c r="B19" s="33">
        <v>32</v>
      </c>
      <c r="C19" s="32">
        <v>34596.434000000001</v>
      </c>
      <c r="D19" s="32">
        <v>394160.28898341302</v>
      </c>
      <c r="E19" s="32">
        <v>374979.03183638002</v>
      </c>
      <c r="F19" s="32">
        <v>19181.2571470328</v>
      </c>
      <c r="G19" s="32">
        <v>374979.03183638002</v>
      </c>
      <c r="H19" s="32">
        <v>4.86635962148892E-2</v>
      </c>
    </row>
    <row r="20" spans="1:8" ht="14.25">
      <c r="A20" s="32">
        <v>19</v>
      </c>
      <c r="B20" s="33">
        <v>33</v>
      </c>
      <c r="C20" s="32">
        <v>90187.142000000007</v>
      </c>
      <c r="D20" s="32">
        <v>787854.65417631797</v>
      </c>
      <c r="E20" s="32">
        <v>654701.68365024298</v>
      </c>
      <c r="F20" s="32">
        <v>133152.97052607499</v>
      </c>
      <c r="G20" s="32">
        <v>654701.68365024298</v>
      </c>
      <c r="H20" s="32">
        <v>0.169007024100509</v>
      </c>
    </row>
    <row r="21" spans="1:8" ht="14.25">
      <c r="A21" s="32">
        <v>20</v>
      </c>
      <c r="B21" s="33">
        <v>34</v>
      </c>
      <c r="C21" s="32">
        <v>72326.994000000006</v>
      </c>
      <c r="D21" s="32">
        <v>411756.28099745902</v>
      </c>
      <c r="E21" s="32">
        <v>293928.58214873902</v>
      </c>
      <c r="F21" s="32">
        <v>117827.69884872</v>
      </c>
      <c r="G21" s="32">
        <v>293928.58214873902</v>
      </c>
      <c r="H21" s="32">
        <v>0.28615883785254798</v>
      </c>
    </row>
    <row r="22" spans="1:8" ht="14.25">
      <c r="A22" s="32">
        <v>21</v>
      </c>
      <c r="B22" s="33">
        <v>35</v>
      </c>
      <c r="C22" s="32">
        <v>92841.797000000006</v>
      </c>
      <c r="D22" s="32">
        <v>1583081.9303566399</v>
      </c>
      <c r="E22" s="32">
        <v>1613974.8557601799</v>
      </c>
      <c r="F22" s="32">
        <v>-30892.925403539801</v>
      </c>
      <c r="G22" s="32">
        <v>1613974.8557601799</v>
      </c>
      <c r="H22" s="32">
        <v>-1.9514419823224299E-2</v>
      </c>
    </row>
    <row r="23" spans="1:8" ht="14.25">
      <c r="A23" s="32">
        <v>22</v>
      </c>
      <c r="B23" s="33">
        <v>36</v>
      </c>
      <c r="C23" s="32">
        <v>228280.03400000001</v>
      </c>
      <c r="D23" s="32">
        <v>1053426.90842301</v>
      </c>
      <c r="E23" s="32">
        <v>911872.27379775106</v>
      </c>
      <c r="F23" s="32">
        <v>141554.63462525801</v>
      </c>
      <c r="G23" s="32">
        <v>911872.27379775106</v>
      </c>
      <c r="H23" s="32">
        <v>0.134375373833166</v>
      </c>
    </row>
    <row r="24" spans="1:8" ht="14.25">
      <c r="A24" s="32">
        <v>23</v>
      </c>
      <c r="B24" s="33">
        <v>37</v>
      </c>
      <c r="C24" s="32">
        <v>199418.717</v>
      </c>
      <c r="D24" s="32">
        <v>2305655.18289115</v>
      </c>
      <c r="E24" s="32">
        <v>2041388.7860968299</v>
      </c>
      <c r="F24" s="32">
        <v>264266.39679432299</v>
      </c>
      <c r="G24" s="32">
        <v>2041388.7860968299</v>
      </c>
      <c r="H24" s="32">
        <v>0.114616616897133</v>
      </c>
    </row>
    <row r="25" spans="1:8" ht="14.25">
      <c r="A25" s="32">
        <v>24</v>
      </c>
      <c r="B25" s="33">
        <v>38</v>
      </c>
      <c r="C25" s="32">
        <v>863085.02099999995</v>
      </c>
      <c r="D25" s="32">
        <v>3432440.3261725702</v>
      </c>
      <c r="E25" s="32">
        <v>3514582.3504053098</v>
      </c>
      <c r="F25" s="32">
        <v>-82142.024232743395</v>
      </c>
      <c r="G25" s="32">
        <v>3514582.3504053098</v>
      </c>
      <c r="H25" s="32">
        <v>-2.3931085882660599E-2</v>
      </c>
    </row>
    <row r="26" spans="1:8" ht="14.25">
      <c r="A26" s="32">
        <v>25</v>
      </c>
      <c r="B26" s="33">
        <v>39</v>
      </c>
      <c r="C26" s="32">
        <v>117154.715</v>
      </c>
      <c r="D26" s="32">
        <v>200518.42361946899</v>
      </c>
      <c r="E26" s="32">
        <v>145915.05430881699</v>
      </c>
      <c r="F26" s="32">
        <v>54603.369310651702</v>
      </c>
      <c r="G26" s="32">
        <v>145915.05430881699</v>
      </c>
      <c r="H26" s="32">
        <v>0.27231098432269002</v>
      </c>
    </row>
    <row r="27" spans="1:8" ht="14.25">
      <c r="A27" s="32">
        <v>26</v>
      </c>
      <c r="B27" s="33">
        <v>40</v>
      </c>
      <c r="C27" s="32">
        <v>8</v>
      </c>
      <c r="D27" s="32">
        <v>32.051299999999998</v>
      </c>
      <c r="E27" s="32">
        <v>26.8093</v>
      </c>
      <c r="F27" s="32">
        <v>5.242</v>
      </c>
      <c r="G27" s="32">
        <v>26.8093</v>
      </c>
      <c r="H27" s="32">
        <v>0.16355030841182699</v>
      </c>
    </row>
    <row r="28" spans="1:8" ht="14.25">
      <c r="A28" s="32">
        <v>27</v>
      </c>
      <c r="B28" s="33">
        <v>42</v>
      </c>
      <c r="C28" s="32">
        <v>23804.727999999999</v>
      </c>
      <c r="D28" s="32">
        <v>275383.49449999997</v>
      </c>
      <c r="E28" s="32">
        <v>268706.47659999999</v>
      </c>
      <c r="F28" s="32">
        <v>6677.0178999999998</v>
      </c>
      <c r="G28" s="32">
        <v>268706.47659999999</v>
      </c>
      <c r="H28" s="32">
        <v>2.4246253073820299E-2</v>
      </c>
    </row>
    <row r="29" spans="1:8" ht="14.25">
      <c r="A29" s="32">
        <v>28</v>
      </c>
      <c r="B29" s="33">
        <v>75</v>
      </c>
      <c r="C29" s="32">
        <v>895</v>
      </c>
      <c r="D29" s="32">
        <v>861254.70085470099</v>
      </c>
      <c r="E29" s="32">
        <v>820478.73076923098</v>
      </c>
      <c r="F29" s="32">
        <v>40775.9700854701</v>
      </c>
      <c r="G29" s="32">
        <v>820478.73076923098</v>
      </c>
      <c r="H29" s="32">
        <v>4.7344844730605698E-2</v>
      </c>
    </row>
    <row r="30" spans="1:8" ht="14.25">
      <c r="A30" s="32">
        <v>29</v>
      </c>
      <c r="B30" s="33">
        <v>76</v>
      </c>
      <c r="C30" s="32">
        <v>4073</v>
      </c>
      <c r="D30" s="32">
        <v>1097695.30647179</v>
      </c>
      <c r="E30" s="32">
        <v>1055212.54655726</v>
      </c>
      <c r="F30" s="32">
        <v>42482.759914529903</v>
      </c>
      <c r="G30" s="32">
        <v>1055212.54655726</v>
      </c>
      <c r="H30" s="32">
        <v>3.8701777865004901E-2</v>
      </c>
    </row>
    <row r="31" spans="1:8" ht="14.25">
      <c r="A31" s="32">
        <v>30</v>
      </c>
      <c r="B31" s="33">
        <v>99</v>
      </c>
      <c r="C31" s="32">
        <v>48</v>
      </c>
      <c r="D31" s="32">
        <v>22549.713183571599</v>
      </c>
      <c r="E31" s="32">
        <v>20398.1227592467</v>
      </c>
      <c r="F31" s="32">
        <v>2151.5904243249402</v>
      </c>
      <c r="G31" s="32">
        <v>20398.1227592467</v>
      </c>
      <c r="H31" s="32">
        <v>9.5415423105800798E-2</v>
      </c>
    </row>
    <row r="32" spans="1:8" ht="14.25">
      <c r="A32" s="32">
        <v>31</v>
      </c>
      <c r="B32" s="33">
        <v>99</v>
      </c>
      <c r="C32" s="32">
        <v>28</v>
      </c>
      <c r="D32" s="32">
        <v>19969.115800620199</v>
      </c>
      <c r="E32" s="32">
        <v>17645.2800847137</v>
      </c>
      <c r="F32" s="32">
        <v>2323.8357159065099</v>
      </c>
      <c r="G32" s="32">
        <v>17645.2800847137</v>
      </c>
      <c r="H32" s="32">
        <v>0.116371487806903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2014-05-02T03:13:54Z</dcterms:modified>
</cp:coreProperties>
</file>