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F37" i="2"/>
  <c r="F38"/>
  <c r="F33"/>
  <c r="F34"/>
  <c r="E37"/>
  <c r="K37" s="1"/>
  <c r="E38"/>
  <c r="E34"/>
  <c r="E33"/>
  <c r="F39"/>
  <c r="E13"/>
  <c r="F36"/>
  <c r="F35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4"/>
  <c r="E39"/>
  <c r="E36"/>
  <c r="E35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K32" s="1"/>
  <c r="E5"/>
  <c r="E4"/>
  <c r="I31"/>
  <c r="I35"/>
  <c r="I36"/>
  <c r="I39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1"/>
  <c r="J35"/>
  <c r="J36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G35" l="1"/>
  <c r="L35" s="1"/>
  <c r="G36"/>
  <c r="L36" s="1"/>
  <c r="G31"/>
  <c r="L31" s="1"/>
  <c r="G39"/>
  <c r="L39" s="1"/>
  <c r="G37"/>
  <c r="L37" s="1"/>
  <c r="G33"/>
  <c r="L33" s="1"/>
  <c r="G30"/>
  <c r="L30" s="1"/>
  <c r="G38"/>
  <c r="L38" s="1"/>
  <c r="G34"/>
  <c r="L34" s="1"/>
  <c r="K38"/>
  <c r="K34"/>
  <c r="G29"/>
  <c r="L29" s="1"/>
  <c r="G32"/>
  <c r="L32" s="1"/>
  <c r="K33"/>
  <c r="I3"/>
  <c r="K3" s="1"/>
  <c r="K30"/>
  <c r="K5"/>
  <c r="K7"/>
  <c r="K39"/>
  <c r="G19"/>
  <c r="L19" s="1"/>
  <c r="G11"/>
  <c r="L11" s="1"/>
  <c r="G7"/>
  <c r="L7" s="1"/>
  <c r="G5"/>
  <c r="L5" s="1"/>
  <c r="K36"/>
  <c r="K28"/>
  <c r="K26"/>
  <c r="K24"/>
  <c r="K22"/>
  <c r="K20"/>
  <c r="K18"/>
  <c r="K16"/>
  <c r="K14"/>
  <c r="K12"/>
  <c r="K10"/>
  <c r="K8"/>
  <c r="K6"/>
  <c r="K4"/>
  <c r="K23"/>
  <c r="K21"/>
  <c r="G27"/>
  <c r="L27" s="1"/>
  <c r="G23"/>
  <c r="L23" s="1"/>
  <c r="G21"/>
  <c r="L21" s="1"/>
  <c r="G18"/>
  <c r="L18" s="1"/>
  <c r="K29"/>
  <c r="K15"/>
  <c r="K13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G3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<sst xmlns="http://schemas.openxmlformats.org/spreadsheetml/2006/main" count="114" uniqueCount="71">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</sst>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12" Type="http://schemas.openxmlformats.org/officeDocument/2006/relationships/image" Target="cid:78be76ce13" TargetMode="External"/><Relationship Id="rId33" Type="http://schemas.openxmlformats.org/officeDocument/2006/relationships/hyperlink" Target="cid:ac87b7b92" TargetMode="External"/><Relationship Id="rId108" Type="http://schemas.openxmlformats.org/officeDocument/2006/relationships/image" Target="cid:8476340b13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15" Type="http://schemas.openxmlformats.org/officeDocument/2006/relationships/hyperlink" Target="cid:558610092" TargetMode="External"/><Relationship Id="rId336" Type="http://schemas.openxmlformats.org/officeDocument/2006/relationships/image" Target="cid:9876b3db13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75" Type="http://schemas.openxmlformats.org/officeDocument/2006/relationships/hyperlink" Target="cid:185a1b86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61" Type="http://schemas.openxmlformats.org/officeDocument/2006/relationships/hyperlink" Target="cid:55eaf9a2" TargetMode="External"/><Relationship Id="rId182" Type="http://schemas.openxmlformats.org/officeDocument/2006/relationships/image" Target="cid:482d451d13" TargetMode="External"/><Relationship Id="rId217" Type="http://schemas.openxmlformats.org/officeDocument/2006/relationships/hyperlink" Target="cid:dd85b6102" TargetMode="External"/><Relationship Id="rId378" Type="http://schemas.openxmlformats.org/officeDocument/2006/relationships/image" Target="cid:51e44aa513" TargetMode="External"/><Relationship Id="rId399" Type="http://schemas.openxmlformats.org/officeDocument/2006/relationships/hyperlink" Target="cid:25d8489d2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26" Type="http://schemas.openxmlformats.org/officeDocument/2006/relationships/image" Target="cid:798fde1113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65" Type="http://schemas.openxmlformats.org/officeDocument/2006/relationships/hyperlink" Target="cid:38f9f0f2" TargetMode="External"/><Relationship Id="rId86" Type="http://schemas.openxmlformats.org/officeDocument/2006/relationships/image" Target="cid:321b9fbf13" TargetMode="External"/><Relationship Id="rId130" Type="http://schemas.openxmlformats.org/officeDocument/2006/relationships/image" Target="cid:bd29a19c13" TargetMode="External"/><Relationship Id="rId151" Type="http://schemas.openxmlformats.org/officeDocument/2006/relationships/hyperlink" Target="cid:ecaa39042" TargetMode="External"/><Relationship Id="rId368" Type="http://schemas.openxmlformats.org/officeDocument/2006/relationships/image" Target="cid:29a565a913" TargetMode="External"/><Relationship Id="rId389" Type="http://schemas.openxmlformats.org/officeDocument/2006/relationships/hyperlink" Target="cid:fbcceaee2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28" Type="http://schemas.openxmlformats.org/officeDocument/2006/relationships/image" Target="cid:fd20b79113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281" Type="http://schemas.openxmlformats.org/officeDocument/2006/relationships/hyperlink" Target="cid:c547f7a92" TargetMode="External"/><Relationship Id="rId316" Type="http://schemas.openxmlformats.org/officeDocument/2006/relationships/image" Target="cid:5586102e13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141" Type="http://schemas.openxmlformats.org/officeDocument/2006/relationships/hyperlink" Target="cid:e12978772" TargetMode="External"/><Relationship Id="rId358" Type="http://schemas.openxmlformats.org/officeDocument/2006/relationships/image" Target="cid:db6b853c13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8" Type="http://schemas.openxmlformats.org/officeDocument/2006/relationships/image" Target="cid:dd85b63513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25" Type="http://schemas.openxmlformats.org/officeDocument/2006/relationships/hyperlink" Target="cid:964fe8f22" TargetMode="External"/><Relationship Id="rId250" Type="http://schemas.openxmlformats.org/officeDocument/2006/relationships/image" Target="cid:4fda174d13" TargetMode="External"/><Relationship Id="rId271" Type="http://schemas.openxmlformats.org/officeDocument/2006/relationships/hyperlink" Target="cid:bb0725832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24" Type="http://schemas.openxmlformats.org/officeDocument/2006/relationships/image" Target="cid:97a883f9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48" Type="http://schemas.openxmlformats.org/officeDocument/2006/relationships/image" Target="cid:c1af07a713" TargetMode="External"/><Relationship Id="rId369" Type="http://schemas.openxmlformats.org/officeDocument/2006/relationships/hyperlink" Target="cid:2dd545122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15" Type="http://schemas.openxmlformats.org/officeDocument/2006/relationships/hyperlink" Target="cid:723deda52" TargetMode="External"/><Relationship Id="rId240" Type="http://schemas.openxmlformats.org/officeDocument/2006/relationships/image" Target="cid:25a2b89113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17" Type="http://schemas.openxmlformats.org/officeDocument/2006/relationships/hyperlink" Target="cid:5588ec4e2" TargetMode="External"/><Relationship Id="rId338" Type="http://schemas.openxmlformats.org/officeDocument/2006/relationships/image" Target="cid:9d975cd113" TargetMode="External"/><Relationship Id="rId359" Type="http://schemas.openxmlformats.org/officeDocument/2006/relationships/hyperlink" Target="cid:9d9111c2" TargetMode="External"/><Relationship Id="rId8" Type="http://schemas.openxmlformats.org/officeDocument/2006/relationships/image" Target="cid:7393133f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1" Type="http://schemas.openxmlformats.org/officeDocument/2006/relationships/hyperlink" Target="cid:53f9d4bf2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28" Type="http://schemas.openxmlformats.org/officeDocument/2006/relationships/image" Target="cid:88fc8e9d13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381" Type="http://schemas.openxmlformats.org/officeDocument/2006/relationships/hyperlink" Target="cid:b9568b732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241" Type="http://schemas.openxmlformats.org/officeDocument/2006/relationships/hyperlink" Target="cid:2accc0ce2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283" Type="http://schemas.openxmlformats.org/officeDocument/2006/relationships/hyperlink" Target="cid:d51f220c2" TargetMode="External"/><Relationship Id="rId318" Type="http://schemas.openxmlformats.org/officeDocument/2006/relationships/image" Target="cid:5588ec7013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64" Type="http://schemas.openxmlformats.org/officeDocument/2006/relationships/image" Target="cid:a6fd2fd13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371" Type="http://schemas.openxmlformats.org/officeDocument/2006/relationships/hyperlink" Target="cid:4276af462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273" Type="http://schemas.openxmlformats.org/officeDocument/2006/relationships/hyperlink" Target="cid:bb0832652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329" Type="http://schemas.openxmlformats.org/officeDocument/2006/relationships/hyperlink" Target="cid:89df9e5f2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17" Type="http://schemas.openxmlformats.org/officeDocument/2006/relationships/hyperlink" Target="cid:81b7b20d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284" Type="http://schemas.openxmlformats.org/officeDocument/2006/relationships/image" Target="cid:d51f223613" TargetMode="External"/><Relationship Id="rId319" Type="http://schemas.openxmlformats.org/officeDocument/2006/relationships/hyperlink" Target="cid:64f5efd42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330" Type="http://schemas.openxmlformats.org/officeDocument/2006/relationships/image" Target="cid:89dfa1d4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72" Type="http://schemas.openxmlformats.org/officeDocument/2006/relationships/image" Target="cid:4276af6213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28" Type="http://schemas.openxmlformats.org/officeDocument/2006/relationships/image" Target="cid:a5bfdea013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4" Type="http://schemas.openxmlformats.org/officeDocument/2006/relationships/image" Target="cid:bb08328813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320" Type="http://schemas.openxmlformats.org/officeDocument/2006/relationships/image" Target="cid:64f5effa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341" Type="http://schemas.openxmlformats.org/officeDocument/2006/relationships/hyperlink" Target="cid:b23869842" TargetMode="External"/><Relationship Id="rId362" Type="http://schemas.openxmlformats.org/officeDocument/2006/relationships/image" Target="cid:193e37f713" TargetMode="External"/><Relationship Id="rId383" Type="http://schemas.openxmlformats.org/officeDocument/2006/relationships/hyperlink" Target="cid:cd6ed5c92" TargetMode="External"/><Relationship Id="rId418" Type="http://schemas.openxmlformats.org/officeDocument/2006/relationships/image" Target="cid:81b7b22f13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310" Type="http://schemas.openxmlformats.org/officeDocument/2006/relationships/image" Target="cid:2c472238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331" Type="http://schemas.openxmlformats.org/officeDocument/2006/relationships/hyperlink" Target="cid:8e511c9c2" TargetMode="External"/><Relationship Id="rId352" Type="http://schemas.openxmlformats.org/officeDocument/2006/relationships/image" Target="cid:cd2d50ae13" TargetMode="External"/><Relationship Id="rId373" Type="http://schemas.openxmlformats.org/officeDocument/2006/relationships/hyperlink" Target="cid:488d1aa72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42" Type="http://schemas.openxmlformats.org/officeDocument/2006/relationships/image" Target="cid:b23869a713" TargetMode="External"/><Relationship Id="rId363" Type="http://schemas.openxmlformats.org/officeDocument/2006/relationships/hyperlink" Target="cid:1e6ccfd42" TargetMode="External"/><Relationship Id="rId384" Type="http://schemas.openxmlformats.org/officeDocument/2006/relationships/image" Target="cid:cd6ed5f013" TargetMode="External"/><Relationship Id="rId419" Type="http://schemas.openxmlformats.org/officeDocument/2006/relationships/hyperlink" Target="cid:87b1650d2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353" Type="http://schemas.openxmlformats.org/officeDocument/2006/relationships/hyperlink" Target="cid:d12328e62" TargetMode="External"/><Relationship Id="rId374" Type="http://schemas.openxmlformats.org/officeDocument/2006/relationships/image" Target="cid:488d1ad013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29" sqref="I29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>
      <c r="A2" s="11" t="s">
        <v>3</v>
      </c>
      <c r="B2" s="12"/>
      <c r="C2" s="57" t="s">
        <v>4</v>
      </c>
      <c r="D2" s="57"/>
      <c r="E2" s="13"/>
      <c r="F2" s="24"/>
      <c r="G2" s="14"/>
      <c r="H2" s="24"/>
      <c r="I2" s="20"/>
      <c r="J2" s="21"/>
      <c r="K2" s="22"/>
      <c r="L2" s="22"/>
    </row>
    <row r="3" spans="1:12">
      <c r="A3" s="58" t="s">
        <v>5</v>
      </c>
      <c r="B3" s="58"/>
      <c r="C3" s="58"/>
      <c r="D3" s="58"/>
      <c r="E3" s="15">
        <f>RA!D7</f>
        <v>25666233.615800001</v>
      </c>
      <c r="F3" s="25">
        <f>RA!I7</f>
        <v>2313900.8648999999</v>
      </c>
      <c r="G3" s="16">
        <f>E3-F3</f>
        <v>23352332.7509</v>
      </c>
      <c r="H3" s="27">
        <f>RA!J7</f>
        <v>9.0153502829319496</v>
      </c>
      <c r="I3" s="20">
        <f>SUM(I4:I39)</f>
        <v>25666237.644458365</v>
      </c>
      <c r="J3" s="21">
        <f>SUM(J4:J39)</f>
        <v>23352331.247920889</v>
      </c>
      <c r="K3" s="22">
        <f>E3-I3</f>
        <v>-4.0286583639681339</v>
      </c>
      <c r="L3" s="22">
        <f>G3-J3</f>
        <v>1.5029791109263897</v>
      </c>
    </row>
    <row r="4" spans="1:12">
      <c r="A4" s="59">
        <f>RA!A8</f>
        <v>41762</v>
      </c>
      <c r="B4" s="12">
        <v>12</v>
      </c>
      <c r="C4" s="56" t="s">
        <v>6</v>
      </c>
      <c r="D4" s="56"/>
      <c r="E4" s="15">
        <f>VLOOKUP(C4,RA!B8:D39,3,0)</f>
        <v>750611.26450000005</v>
      </c>
      <c r="F4" s="25">
        <f>VLOOKUP(C4,RA!B8:I43,8,0)</f>
        <v>195071.11910000001</v>
      </c>
      <c r="G4" s="16">
        <f t="shared" ref="G4:G39" si="0">E4-F4</f>
        <v>555540.14540000004</v>
      </c>
      <c r="H4" s="27">
        <f>RA!J8</f>
        <v>25.9883015784397</v>
      </c>
      <c r="I4" s="20">
        <f>VLOOKUP(B4,RMS!B:D,3,FALSE)</f>
        <v>750611.814742735</v>
      </c>
      <c r="J4" s="21">
        <f>VLOOKUP(B4,RMS!B:E,4,FALSE)</f>
        <v>555540.15212564101</v>
      </c>
      <c r="K4" s="22">
        <f t="shared" ref="K4:K39" si="1">E4-I4</f>
        <v>-0.55024273495655507</v>
      </c>
      <c r="L4" s="22">
        <f t="shared" ref="L4:L39" si="2">G4-J4</f>
        <v>-6.7256409674882889E-3</v>
      </c>
    </row>
    <row r="5" spans="1:12">
      <c r="A5" s="59"/>
      <c r="B5" s="12">
        <v>13</v>
      </c>
      <c r="C5" s="56" t="s">
        <v>7</v>
      </c>
      <c r="D5" s="56"/>
      <c r="E5" s="15">
        <f>VLOOKUP(C5,RA!B8:D40,3,0)</f>
        <v>162105.2953</v>
      </c>
      <c r="F5" s="25">
        <f>VLOOKUP(C5,RA!B9:I44,8,0)</f>
        <v>33077.063999999998</v>
      </c>
      <c r="G5" s="16">
        <f t="shared" si="0"/>
        <v>129028.2313</v>
      </c>
      <c r="H5" s="27">
        <f>RA!J9</f>
        <v>20.4046782918386</v>
      </c>
      <c r="I5" s="20">
        <f>VLOOKUP(B5,RMS!B:D,3,FALSE)</f>
        <v>162105.34282425701</v>
      </c>
      <c r="J5" s="21">
        <f>VLOOKUP(B5,RMS!B:E,4,FALSE)</f>
        <v>129028.225739936</v>
      </c>
      <c r="K5" s="22">
        <f t="shared" si="1"/>
        <v>-4.7524257010081783E-2</v>
      </c>
      <c r="L5" s="22">
        <f t="shared" si="2"/>
        <v>5.5600640043849126E-3</v>
      </c>
    </row>
    <row r="6" spans="1:12">
      <c r="A6" s="59"/>
      <c r="B6" s="12">
        <v>14</v>
      </c>
      <c r="C6" s="56" t="s">
        <v>8</v>
      </c>
      <c r="D6" s="56"/>
      <c r="E6" s="15">
        <f>VLOOKUP(C6,RA!B10:D41,3,0)</f>
        <v>254936.41260000001</v>
      </c>
      <c r="F6" s="25">
        <f>VLOOKUP(C6,RA!B10:I45,8,0)</f>
        <v>61651.303800000002</v>
      </c>
      <c r="G6" s="16">
        <f t="shared" si="0"/>
        <v>193285.10880000002</v>
      </c>
      <c r="H6" s="27">
        <f>RA!J10</f>
        <v>24.183012215180099</v>
      </c>
      <c r="I6" s="20">
        <f>VLOOKUP(B6,RMS!B:D,3,FALSE)</f>
        <v>254938.92206239299</v>
      </c>
      <c r="J6" s="21">
        <f>VLOOKUP(B6,RMS!B:E,4,FALSE)</f>
        <v>193285.10916410299</v>
      </c>
      <c r="K6" s="22">
        <f t="shared" si="1"/>
        <v>-2.5094623929762747</v>
      </c>
      <c r="L6" s="22">
        <f t="shared" si="2"/>
        <v>-3.6410297616384923E-4</v>
      </c>
    </row>
    <row r="7" spans="1:12">
      <c r="A7" s="59"/>
      <c r="B7" s="12">
        <v>15</v>
      </c>
      <c r="C7" s="56" t="s">
        <v>9</v>
      </c>
      <c r="D7" s="56"/>
      <c r="E7" s="15">
        <f>VLOOKUP(C7,RA!B10:D42,3,0)</f>
        <v>76832.816600000006</v>
      </c>
      <c r="F7" s="25">
        <f>VLOOKUP(C7,RA!B11:I46,8,0)</f>
        <v>15618.8297</v>
      </c>
      <c r="G7" s="16">
        <f t="shared" si="0"/>
        <v>61213.986900000004</v>
      </c>
      <c r="H7" s="27">
        <f>RA!J11</f>
        <v>20.328331553056699</v>
      </c>
      <c r="I7" s="20">
        <f>VLOOKUP(B7,RMS!B:D,3,FALSE)</f>
        <v>76832.826094017102</v>
      </c>
      <c r="J7" s="21">
        <f>VLOOKUP(B7,RMS!B:E,4,FALSE)</f>
        <v>61213.987214529901</v>
      </c>
      <c r="K7" s="22">
        <f t="shared" si="1"/>
        <v>-9.4940170965855941E-3</v>
      </c>
      <c r="L7" s="22">
        <f t="shared" si="2"/>
        <v>-3.145298978779465E-4</v>
      </c>
    </row>
    <row r="8" spans="1:12">
      <c r="A8" s="59"/>
      <c r="B8" s="12">
        <v>16</v>
      </c>
      <c r="C8" s="56" t="s">
        <v>10</v>
      </c>
      <c r="D8" s="56"/>
      <c r="E8" s="15">
        <f>VLOOKUP(C8,RA!B12:D43,3,0)</f>
        <v>499443.76500000001</v>
      </c>
      <c r="F8" s="25">
        <f>VLOOKUP(C8,RA!B12:I47,8,0)</f>
        <v>96209.643800000005</v>
      </c>
      <c r="G8" s="16">
        <f t="shared" si="0"/>
        <v>403234.12119999999</v>
      </c>
      <c r="H8" s="27">
        <f>RA!J12</f>
        <v>19.2633586686181</v>
      </c>
      <c r="I8" s="20">
        <f>VLOOKUP(B8,RMS!B:D,3,FALSE)</f>
        <v>499443.766341026</v>
      </c>
      <c r="J8" s="21">
        <f>VLOOKUP(B8,RMS!B:E,4,FALSE)</f>
        <v>403234.12655299099</v>
      </c>
      <c r="K8" s="22">
        <f t="shared" si="1"/>
        <v>-1.3410259853117168E-3</v>
      </c>
      <c r="L8" s="22">
        <f t="shared" si="2"/>
        <v>-5.3529909928329289E-3</v>
      </c>
    </row>
    <row r="9" spans="1:12">
      <c r="A9" s="59"/>
      <c r="B9" s="12">
        <v>17</v>
      </c>
      <c r="C9" s="56" t="s">
        <v>11</v>
      </c>
      <c r="D9" s="56"/>
      <c r="E9" s="15">
        <f>VLOOKUP(C9,RA!B12:D44,3,0)</f>
        <v>435021.71250000002</v>
      </c>
      <c r="F9" s="25">
        <f>VLOOKUP(C9,RA!B13:I48,8,0)</f>
        <v>89450.910399999993</v>
      </c>
      <c r="G9" s="16">
        <f t="shared" si="0"/>
        <v>345570.80210000003</v>
      </c>
      <c r="H9" s="27">
        <f>RA!J13</f>
        <v>20.5624013307152</v>
      </c>
      <c r="I9" s="20">
        <f>VLOOKUP(B9,RMS!B:D,3,FALSE)</f>
        <v>435021.963852991</v>
      </c>
      <c r="J9" s="21">
        <f>VLOOKUP(B9,RMS!B:E,4,FALSE)</f>
        <v>345570.80303504301</v>
      </c>
      <c r="K9" s="22">
        <f t="shared" si="1"/>
        <v>-0.25135299097746611</v>
      </c>
      <c r="L9" s="22">
        <f t="shared" si="2"/>
        <v>-9.350429754704237E-4</v>
      </c>
    </row>
    <row r="10" spans="1:12">
      <c r="A10" s="59"/>
      <c r="B10" s="12">
        <v>18</v>
      </c>
      <c r="C10" s="56" t="s">
        <v>12</v>
      </c>
      <c r="D10" s="56"/>
      <c r="E10" s="15">
        <f>VLOOKUP(C10,RA!B14:D45,3,0)</f>
        <v>253959.63380000001</v>
      </c>
      <c r="F10" s="25">
        <f>VLOOKUP(C10,RA!B14:I49,8,0)</f>
        <v>53743.296000000002</v>
      </c>
      <c r="G10" s="16">
        <f t="shared" si="0"/>
        <v>200216.33780000001</v>
      </c>
      <c r="H10" s="27">
        <f>RA!J14</f>
        <v>21.162141083541002</v>
      </c>
      <c r="I10" s="20">
        <f>VLOOKUP(B10,RMS!B:D,3,FALSE)</f>
        <v>253959.62847093999</v>
      </c>
      <c r="J10" s="21">
        <f>VLOOKUP(B10,RMS!B:E,4,FALSE)</f>
        <v>200216.333735897</v>
      </c>
      <c r="K10" s="22">
        <f t="shared" si="1"/>
        <v>5.3290600189939141E-3</v>
      </c>
      <c r="L10" s="22">
        <f t="shared" si="2"/>
        <v>4.0641030063852668E-3</v>
      </c>
    </row>
    <row r="11" spans="1:12">
      <c r="A11" s="59"/>
      <c r="B11" s="12">
        <v>19</v>
      </c>
      <c r="C11" s="56" t="s">
        <v>13</v>
      </c>
      <c r="D11" s="56"/>
      <c r="E11" s="15">
        <f>VLOOKUP(C11,RA!B14:D46,3,0)</f>
        <v>224264.58</v>
      </c>
      <c r="F11" s="25">
        <f>VLOOKUP(C11,RA!B15:I50,8,0)</f>
        <v>40243.672200000001</v>
      </c>
      <c r="G11" s="16">
        <f t="shared" si="0"/>
        <v>184020.90779999999</v>
      </c>
      <c r="H11" s="27">
        <f>RA!J15</f>
        <v>17.944729479795701</v>
      </c>
      <c r="I11" s="20">
        <f>VLOOKUP(B11,RMS!B:D,3,FALSE)</f>
        <v>224264.73708376099</v>
      </c>
      <c r="J11" s="21">
        <f>VLOOKUP(B11,RMS!B:E,4,FALSE)</f>
        <v>184020.91197094001</v>
      </c>
      <c r="K11" s="22">
        <f t="shared" si="1"/>
        <v>-0.15708376100519672</v>
      </c>
      <c r="L11" s="22">
        <f t="shared" si="2"/>
        <v>-4.1709400247782469E-3</v>
      </c>
    </row>
    <row r="12" spans="1:12">
      <c r="A12" s="59"/>
      <c r="B12" s="12">
        <v>21</v>
      </c>
      <c r="C12" s="56" t="s">
        <v>14</v>
      </c>
      <c r="D12" s="56"/>
      <c r="E12" s="15">
        <f>VLOOKUP(C12,RA!B16:D47,3,0)</f>
        <v>1278693.7904999999</v>
      </c>
      <c r="F12" s="25">
        <f>VLOOKUP(C12,RA!B16:I51,8,0)</f>
        <v>7457.1598999999997</v>
      </c>
      <c r="G12" s="16">
        <f t="shared" si="0"/>
        <v>1271236.6305999998</v>
      </c>
      <c r="H12" s="27">
        <f>RA!J16</f>
        <v>0.58318574434338</v>
      </c>
      <c r="I12" s="20">
        <f>VLOOKUP(B12,RMS!B:D,3,FALSE)</f>
        <v>1278693.3925999999</v>
      </c>
      <c r="J12" s="21">
        <f>VLOOKUP(B12,RMS!B:E,4,FALSE)</f>
        <v>1271236.6306</v>
      </c>
      <c r="K12" s="22">
        <f t="shared" si="1"/>
        <v>0.39789999998174608</v>
      </c>
      <c r="L12" s="22">
        <f t="shared" si="2"/>
        <v>0</v>
      </c>
    </row>
    <row r="13" spans="1:12">
      <c r="A13" s="59"/>
      <c r="B13" s="12">
        <v>22</v>
      </c>
      <c r="C13" s="56" t="s">
        <v>15</v>
      </c>
      <c r="D13" s="56"/>
      <c r="E13" s="15">
        <f>VLOOKUP(C13,RA!B16:D48,3,0)</f>
        <v>748534.25699999998</v>
      </c>
      <c r="F13" s="25">
        <f>VLOOKUP(C13,RA!B17:I52,8,0)</f>
        <v>52500.719299999997</v>
      </c>
      <c r="G13" s="16">
        <f t="shared" si="0"/>
        <v>696033.53769999999</v>
      </c>
      <c r="H13" s="27">
        <f>RA!J17</f>
        <v>7.0138031504949501</v>
      </c>
      <c r="I13" s="20">
        <f>VLOOKUP(B13,RMS!B:D,3,FALSE)</f>
        <v>748534.35774017102</v>
      </c>
      <c r="J13" s="21">
        <f>VLOOKUP(B13,RMS!B:E,4,FALSE)</f>
        <v>696033.53846581199</v>
      </c>
      <c r="K13" s="22">
        <f t="shared" si="1"/>
        <v>-0.10074017103761435</v>
      </c>
      <c r="L13" s="22">
        <f t="shared" si="2"/>
        <v>-7.6581200119107962E-4</v>
      </c>
    </row>
    <row r="14" spans="1:12">
      <c r="A14" s="59"/>
      <c r="B14" s="12">
        <v>23</v>
      </c>
      <c r="C14" s="56" t="s">
        <v>16</v>
      </c>
      <c r="D14" s="56"/>
      <c r="E14" s="15">
        <f>VLOOKUP(C14,RA!B18:D49,3,0)</f>
        <v>2224582.7338999999</v>
      </c>
      <c r="F14" s="25">
        <f>VLOOKUP(C14,RA!B18:I53,8,0)</f>
        <v>307088.70329999999</v>
      </c>
      <c r="G14" s="16">
        <f t="shared" si="0"/>
        <v>1917494.0305999999</v>
      </c>
      <c r="H14" s="27">
        <f>RA!J18</f>
        <v>13.804328273358101</v>
      </c>
      <c r="I14" s="20">
        <f>VLOOKUP(B14,RMS!B:D,3,FALSE)</f>
        <v>2224583.2841615402</v>
      </c>
      <c r="J14" s="21">
        <f>VLOOKUP(B14,RMS!B:E,4,FALSE)</f>
        <v>1917494.0242401699</v>
      </c>
      <c r="K14" s="22">
        <f t="shared" si="1"/>
        <v>-0.55026154033839703</v>
      </c>
      <c r="L14" s="22">
        <f t="shared" si="2"/>
        <v>6.3598300330340862E-3</v>
      </c>
    </row>
    <row r="15" spans="1:12">
      <c r="A15" s="59"/>
      <c r="B15" s="12">
        <v>24</v>
      </c>
      <c r="C15" s="56" t="s">
        <v>17</v>
      </c>
      <c r="D15" s="56"/>
      <c r="E15" s="15">
        <f>VLOOKUP(C15,RA!B18:D50,3,0)</f>
        <v>1102892.9689</v>
      </c>
      <c r="F15" s="25">
        <f>VLOOKUP(C15,RA!B19:I54,8,0)</f>
        <v>143935.22339999999</v>
      </c>
      <c r="G15" s="16">
        <f t="shared" si="0"/>
        <v>958957.74549999996</v>
      </c>
      <c r="H15" s="27">
        <f>RA!J19</f>
        <v>13.0506973440548</v>
      </c>
      <c r="I15" s="20">
        <f>VLOOKUP(B15,RMS!B:D,3,FALSE)</f>
        <v>1102893.0528581201</v>
      </c>
      <c r="J15" s="21">
        <f>VLOOKUP(B15,RMS!B:E,4,FALSE)</f>
        <v>958957.74586324801</v>
      </c>
      <c r="K15" s="22">
        <f t="shared" si="1"/>
        <v>-8.3958120085299015E-2</v>
      </c>
      <c r="L15" s="22">
        <f t="shared" si="2"/>
        <v>-3.6324805114418268E-4</v>
      </c>
    </row>
    <row r="16" spans="1:12">
      <c r="A16" s="59"/>
      <c r="B16" s="12">
        <v>25</v>
      </c>
      <c r="C16" s="56" t="s">
        <v>18</v>
      </c>
      <c r="D16" s="56"/>
      <c r="E16" s="15">
        <f>VLOOKUP(C16,RA!B20:D51,3,0)</f>
        <v>3052714.2914999998</v>
      </c>
      <c r="F16" s="25">
        <f>VLOOKUP(C16,RA!B20:I55,8,0)</f>
        <v>170435.24410000001</v>
      </c>
      <c r="G16" s="16">
        <f t="shared" si="0"/>
        <v>2882279.0473999996</v>
      </c>
      <c r="H16" s="27">
        <f>RA!J20</f>
        <v>5.5830722375350099</v>
      </c>
      <c r="I16" s="20">
        <f>VLOOKUP(B16,RMS!B:D,3,FALSE)</f>
        <v>3052714.4202999999</v>
      </c>
      <c r="J16" s="21">
        <f>VLOOKUP(B16,RMS!B:E,4,FALSE)</f>
        <v>2882279.0474</v>
      </c>
      <c r="K16" s="22">
        <f t="shared" si="1"/>
        <v>-0.12880000006407499</v>
      </c>
      <c r="L16" s="22">
        <f t="shared" si="2"/>
        <v>0</v>
      </c>
    </row>
    <row r="17" spans="1:12">
      <c r="A17" s="59"/>
      <c r="B17" s="12">
        <v>26</v>
      </c>
      <c r="C17" s="56" t="s">
        <v>19</v>
      </c>
      <c r="D17" s="56"/>
      <c r="E17" s="15">
        <f>VLOOKUP(C17,RA!B20:D52,3,0)</f>
        <v>430385.11359999998</v>
      </c>
      <c r="F17" s="25">
        <f>VLOOKUP(C17,RA!B21:I56,8,0)</f>
        <v>22503.616300000002</v>
      </c>
      <c r="G17" s="16">
        <f t="shared" si="0"/>
        <v>407881.49729999999</v>
      </c>
      <c r="H17" s="27">
        <f>RA!J21</f>
        <v>5.2287162331815402</v>
      </c>
      <c r="I17" s="20">
        <f>VLOOKUP(B17,RMS!B:D,3,FALSE)</f>
        <v>430385.13476367103</v>
      </c>
      <c r="J17" s="21">
        <f>VLOOKUP(B17,RMS!B:E,4,FALSE)</f>
        <v>407881.49719775398</v>
      </c>
      <c r="K17" s="22">
        <f t="shared" si="1"/>
        <v>-2.1163671044632792E-2</v>
      </c>
      <c r="L17" s="22">
        <f t="shared" si="2"/>
        <v>1.0224600555375218E-4</v>
      </c>
    </row>
    <row r="18" spans="1:12">
      <c r="A18" s="59"/>
      <c r="B18" s="12">
        <v>27</v>
      </c>
      <c r="C18" s="56" t="s">
        <v>20</v>
      </c>
      <c r="D18" s="56"/>
      <c r="E18" s="15">
        <f>VLOOKUP(C18,RA!B22:D53,3,0)</f>
        <v>1477749.6658999999</v>
      </c>
      <c r="F18" s="25">
        <f>VLOOKUP(C18,RA!B22:I57,8,0)</f>
        <v>168824.6973</v>
      </c>
      <c r="G18" s="16">
        <f t="shared" si="0"/>
        <v>1308924.9685999998</v>
      </c>
      <c r="H18" s="27">
        <f>RA!J22</f>
        <v>11.424444964917701</v>
      </c>
      <c r="I18" s="20">
        <f>VLOOKUP(B18,RMS!B:D,3,FALSE)</f>
        <v>1477749.76056667</v>
      </c>
      <c r="J18" s="21">
        <f>VLOOKUP(B18,RMS!B:E,4,FALSE)</f>
        <v>1308924.9701</v>
      </c>
      <c r="K18" s="22">
        <f t="shared" si="1"/>
        <v>-9.4666670076549053E-2</v>
      </c>
      <c r="L18" s="22">
        <f t="shared" si="2"/>
        <v>-1.5000002458691597E-3</v>
      </c>
    </row>
    <row r="19" spans="1:12">
      <c r="A19" s="59"/>
      <c r="B19" s="12">
        <v>29</v>
      </c>
      <c r="C19" s="56" t="s">
        <v>21</v>
      </c>
      <c r="D19" s="56"/>
      <c r="E19" s="15">
        <f>VLOOKUP(C19,RA!B22:D54,3,0)</f>
        <v>3715045.6797000002</v>
      </c>
      <c r="F19" s="25">
        <f>VLOOKUP(C19,RA!B23:I58,8,0)</f>
        <v>131043.5569</v>
      </c>
      <c r="G19" s="16">
        <f t="shared" si="0"/>
        <v>3584002.1228</v>
      </c>
      <c r="H19" s="27">
        <f>RA!J23</f>
        <v>3.5273740405415999</v>
      </c>
      <c r="I19" s="20">
        <f>VLOOKUP(B19,RMS!B:D,3,FALSE)</f>
        <v>3715046.8804829102</v>
      </c>
      <c r="J19" s="21">
        <f>VLOOKUP(B19,RMS!B:E,4,FALSE)</f>
        <v>3584002.1619307701</v>
      </c>
      <c r="K19" s="22">
        <f t="shared" si="1"/>
        <v>-1.200782909989357</v>
      </c>
      <c r="L19" s="22">
        <f t="shared" si="2"/>
        <v>-3.91307701356709E-2</v>
      </c>
    </row>
    <row r="20" spans="1:12">
      <c r="A20" s="59"/>
      <c r="B20" s="12">
        <v>31</v>
      </c>
      <c r="C20" s="56" t="s">
        <v>22</v>
      </c>
      <c r="D20" s="56"/>
      <c r="E20" s="15">
        <f>VLOOKUP(C20,RA!B24:D55,3,0)</f>
        <v>337807.34940000001</v>
      </c>
      <c r="F20" s="25">
        <f>VLOOKUP(C20,RA!B24:I59,8,0)</f>
        <v>43243.430699999997</v>
      </c>
      <c r="G20" s="16">
        <f t="shared" si="0"/>
        <v>294563.91870000004</v>
      </c>
      <c r="H20" s="27">
        <f>RA!J24</f>
        <v>12.801210742397201</v>
      </c>
      <c r="I20" s="20">
        <f>VLOOKUP(B20,RMS!B:D,3,FALSE)</f>
        <v>337807.35714756802</v>
      </c>
      <c r="J20" s="21">
        <f>VLOOKUP(B20,RMS!B:E,4,FALSE)</f>
        <v>294563.91705969902</v>
      </c>
      <c r="K20" s="22">
        <f t="shared" si="1"/>
        <v>-7.7475680154748261E-3</v>
      </c>
      <c r="L20" s="22">
        <f t="shared" si="2"/>
        <v>1.640301023144275E-3</v>
      </c>
    </row>
    <row r="21" spans="1:12">
      <c r="A21" s="59"/>
      <c r="B21" s="12">
        <v>32</v>
      </c>
      <c r="C21" s="56" t="s">
        <v>23</v>
      </c>
      <c r="D21" s="56"/>
      <c r="E21" s="15">
        <f>VLOOKUP(C21,RA!B24:D56,3,0)</f>
        <v>292100.85070000001</v>
      </c>
      <c r="F21" s="25">
        <f>VLOOKUP(C21,RA!B25:I60,8,0)</f>
        <v>11633.811900000001</v>
      </c>
      <c r="G21" s="16">
        <f t="shared" si="0"/>
        <v>280467.03879999998</v>
      </c>
      <c r="H21" s="27">
        <f>RA!J25</f>
        <v>3.98280657934421</v>
      </c>
      <c r="I21" s="20">
        <f>VLOOKUP(B21,RMS!B:D,3,FALSE)</f>
        <v>292100.85159180802</v>
      </c>
      <c r="J21" s="21">
        <f>VLOOKUP(B21,RMS!B:E,4,FALSE)</f>
        <v>280467.043352384</v>
      </c>
      <c r="K21" s="22">
        <f t="shared" si="1"/>
        <v>-8.918080129660666E-4</v>
      </c>
      <c r="L21" s="22">
        <f t="shared" si="2"/>
        <v>-4.5523840235546231E-3</v>
      </c>
    </row>
    <row r="22" spans="1:12">
      <c r="A22" s="59"/>
      <c r="B22" s="12">
        <v>33</v>
      </c>
      <c r="C22" s="56" t="s">
        <v>24</v>
      </c>
      <c r="D22" s="56"/>
      <c r="E22" s="15">
        <f>VLOOKUP(C22,RA!B26:D57,3,0)</f>
        <v>663859.63619999995</v>
      </c>
      <c r="F22" s="25">
        <f>VLOOKUP(C22,RA!B26:I61,8,0)</f>
        <v>120596.63959999999</v>
      </c>
      <c r="G22" s="16">
        <f t="shared" si="0"/>
        <v>543262.99659999995</v>
      </c>
      <c r="H22" s="27">
        <f>RA!J26</f>
        <v>18.1659846485482</v>
      </c>
      <c r="I22" s="20">
        <f>VLOOKUP(B22,RMS!B:D,3,FALSE)</f>
        <v>663859.63913009595</v>
      </c>
      <c r="J22" s="21">
        <f>VLOOKUP(B22,RMS!B:E,4,FALSE)</f>
        <v>543263.04173451301</v>
      </c>
      <c r="K22" s="22">
        <f t="shared" si="1"/>
        <v>-2.9300960013642907E-3</v>
      </c>
      <c r="L22" s="22">
        <f t="shared" si="2"/>
        <v>-4.5134513056837022E-2</v>
      </c>
    </row>
    <row r="23" spans="1:12">
      <c r="A23" s="59"/>
      <c r="B23" s="12">
        <v>34</v>
      </c>
      <c r="C23" s="56" t="s">
        <v>25</v>
      </c>
      <c r="D23" s="56"/>
      <c r="E23" s="15">
        <f>VLOOKUP(C23,RA!B26:D58,3,0)</f>
        <v>334541.7769</v>
      </c>
      <c r="F23" s="25">
        <f>VLOOKUP(C23,RA!B27:I62,8,0)</f>
        <v>97245.212799999994</v>
      </c>
      <c r="G23" s="16">
        <f t="shared" si="0"/>
        <v>237296.56410000002</v>
      </c>
      <c r="H23" s="27">
        <f>RA!J27</f>
        <v>29.068182067158698</v>
      </c>
      <c r="I23" s="20">
        <f>VLOOKUP(B23,RMS!B:D,3,FALSE)</f>
        <v>334541.75943916501</v>
      </c>
      <c r="J23" s="21">
        <f>VLOOKUP(B23,RMS!B:E,4,FALSE)</f>
        <v>237296.55281075701</v>
      </c>
      <c r="K23" s="22">
        <f t="shared" si="1"/>
        <v>1.7460834991652519E-2</v>
      </c>
      <c r="L23" s="22">
        <f t="shared" si="2"/>
        <v>1.1289243004284799E-2</v>
      </c>
    </row>
    <row r="24" spans="1:12">
      <c r="A24" s="59"/>
      <c r="B24" s="12">
        <v>35</v>
      </c>
      <c r="C24" s="56" t="s">
        <v>26</v>
      </c>
      <c r="D24" s="56"/>
      <c r="E24" s="15">
        <f>VLOOKUP(C24,RA!B28:D59,3,0)</f>
        <v>942280.67020000005</v>
      </c>
      <c r="F24" s="25">
        <f>VLOOKUP(C24,RA!B28:I63,8,0)</f>
        <v>57208.489500000003</v>
      </c>
      <c r="G24" s="16">
        <f t="shared" si="0"/>
        <v>885072.18070000003</v>
      </c>
      <c r="H24" s="27">
        <f>RA!J28</f>
        <v>6.0712791113350004</v>
      </c>
      <c r="I24" s="20">
        <f>VLOOKUP(B24,RMS!B:D,3,FALSE)</f>
        <v>942280.67006902699</v>
      </c>
      <c r="J24" s="21">
        <f>VLOOKUP(B24,RMS!B:E,4,FALSE)</f>
        <v>885072.12431061896</v>
      </c>
      <c r="K24" s="22">
        <f t="shared" si="1"/>
        <v>1.3097305782139301E-4</v>
      </c>
      <c r="L24" s="22">
        <f t="shared" si="2"/>
        <v>5.6389381061308086E-2</v>
      </c>
    </row>
    <row r="25" spans="1:12">
      <c r="A25" s="59"/>
      <c r="B25" s="12">
        <v>36</v>
      </c>
      <c r="C25" s="56" t="s">
        <v>27</v>
      </c>
      <c r="D25" s="56"/>
      <c r="E25" s="15">
        <f>VLOOKUP(C25,RA!B28:D60,3,0)</f>
        <v>925517.1165</v>
      </c>
      <c r="F25" s="25">
        <f>VLOOKUP(C25,RA!B29:I64,8,0)</f>
        <v>113245.5413</v>
      </c>
      <c r="G25" s="16">
        <f t="shared" si="0"/>
        <v>812271.57519999996</v>
      </c>
      <c r="H25" s="27">
        <f>RA!J29</f>
        <v>12.235920792935399</v>
      </c>
      <c r="I25" s="20">
        <f>VLOOKUP(B25,RMS!B:D,3,FALSE)</f>
        <v>925517.11379026505</v>
      </c>
      <c r="J25" s="21">
        <f>VLOOKUP(B25,RMS!B:E,4,FALSE)</f>
        <v>812271.58095165796</v>
      </c>
      <c r="K25" s="22">
        <f t="shared" si="1"/>
        <v>2.7097349520772696E-3</v>
      </c>
      <c r="L25" s="22">
        <f t="shared" si="2"/>
        <v>-5.7516579981893301E-3</v>
      </c>
    </row>
    <row r="26" spans="1:12">
      <c r="A26" s="59"/>
      <c r="B26" s="12">
        <v>37</v>
      </c>
      <c r="C26" s="56" t="s">
        <v>28</v>
      </c>
      <c r="D26" s="56"/>
      <c r="E26" s="15">
        <f>VLOOKUP(C26,RA!B30:D61,3,0)</f>
        <v>1794324.0423000001</v>
      </c>
      <c r="F26" s="25">
        <f>VLOOKUP(C26,RA!B30:I65,8,0)</f>
        <v>182211.50349999999</v>
      </c>
      <c r="G26" s="16">
        <f t="shared" si="0"/>
        <v>1612112.5388000002</v>
      </c>
      <c r="H26" s="27">
        <f>RA!J30</f>
        <v>10.1548827973367</v>
      </c>
      <c r="I26" s="20">
        <f>VLOOKUP(B26,RMS!B:D,3,FALSE)</f>
        <v>1794324.0217831901</v>
      </c>
      <c r="J26" s="21">
        <f>VLOOKUP(B26,RMS!B:E,4,FALSE)</f>
        <v>1612112.5496038599</v>
      </c>
      <c r="K26" s="22">
        <f t="shared" si="1"/>
        <v>2.051681000739336E-2</v>
      </c>
      <c r="L26" s="22">
        <f t="shared" si="2"/>
        <v>-1.0803859680891037E-2</v>
      </c>
    </row>
    <row r="27" spans="1:12">
      <c r="A27" s="59"/>
      <c r="B27" s="12">
        <v>38</v>
      </c>
      <c r="C27" s="56" t="s">
        <v>29</v>
      </c>
      <c r="D27" s="56"/>
      <c r="E27" s="15">
        <f>VLOOKUP(C27,RA!B30:D62,3,0)</f>
        <v>2112686.6858999999</v>
      </c>
      <c r="F27" s="25">
        <f>VLOOKUP(C27,RA!B31:I66,8,0)</f>
        <v>-17010.4483</v>
      </c>
      <c r="G27" s="16">
        <f t="shared" si="0"/>
        <v>2129697.1341999997</v>
      </c>
      <c r="H27" s="27">
        <f>RA!J31</f>
        <v>-0.80515716852513697</v>
      </c>
      <c r="I27" s="20">
        <f>VLOOKUP(B27,RMS!B:D,3,FALSE)</f>
        <v>2112686.5504451301</v>
      </c>
      <c r="J27" s="21">
        <f>VLOOKUP(B27,RMS!B:E,4,FALSE)</f>
        <v>2129696.6095106201</v>
      </c>
      <c r="K27" s="22">
        <f t="shared" si="1"/>
        <v>0.13545486982911825</v>
      </c>
      <c r="L27" s="22">
        <f t="shared" si="2"/>
        <v>0.52468937961384654</v>
      </c>
    </row>
    <row r="28" spans="1:12">
      <c r="A28" s="59"/>
      <c r="B28" s="12">
        <v>39</v>
      </c>
      <c r="C28" s="56" t="s">
        <v>30</v>
      </c>
      <c r="D28" s="56"/>
      <c r="E28" s="15">
        <f>VLOOKUP(C28,RA!B32:D63,3,0)</f>
        <v>163702.96789999999</v>
      </c>
      <c r="F28" s="25">
        <f>VLOOKUP(C28,RA!B32:I67,8,0)</f>
        <v>47230.782099999997</v>
      </c>
      <c r="G28" s="16">
        <f t="shared" si="0"/>
        <v>116472.18579999999</v>
      </c>
      <c r="H28" s="27">
        <f>RA!J32</f>
        <v>28.851512410484499</v>
      </c>
      <c r="I28" s="20">
        <f>VLOOKUP(B28,RMS!B:D,3,FALSE)</f>
        <v>163702.86728466101</v>
      </c>
      <c r="J28" s="21">
        <f>VLOOKUP(B28,RMS!B:E,4,FALSE)</f>
        <v>116472.16662945</v>
      </c>
      <c r="K28" s="22">
        <f t="shared" si="1"/>
        <v>0.10061533897533081</v>
      </c>
      <c r="L28" s="22">
        <f t="shared" si="2"/>
        <v>1.9170549989212304E-2</v>
      </c>
    </row>
    <row r="29" spans="1:12">
      <c r="A29" s="59"/>
      <c r="B29" s="12">
        <v>40</v>
      </c>
      <c r="C29" s="56" t="s">
        <v>31</v>
      </c>
      <c r="D29" s="56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</row>
    <row r="30" spans="1:12">
      <c r="A30" s="59"/>
      <c r="B30" s="12">
        <v>41</v>
      </c>
      <c r="C30" s="56" t="s">
        <v>36</v>
      </c>
      <c r="D30" s="56"/>
      <c r="E30" s="15">
        <f>VLOOKUP(C30,RA!B34:D65,3,0)</f>
        <v>1</v>
      </c>
      <c r="F30" s="25">
        <f>VLOOKUP(C30,RA!B34:I69,8,0)</f>
        <v>0</v>
      </c>
      <c r="G30" s="16">
        <f t="shared" si="0"/>
        <v>1</v>
      </c>
      <c r="H30" s="27">
        <f>RA!J34</f>
        <v>0</v>
      </c>
      <c r="I30" s="20">
        <v>0</v>
      </c>
      <c r="J30" s="21">
        <v>0</v>
      </c>
      <c r="K30" s="22">
        <f t="shared" si="1"/>
        <v>1</v>
      </c>
      <c r="L30" s="22">
        <f t="shared" si="2"/>
        <v>1</v>
      </c>
    </row>
    <row r="31" spans="1:12">
      <c r="A31" s="59"/>
      <c r="B31" s="12">
        <v>42</v>
      </c>
      <c r="C31" s="56" t="s">
        <v>32</v>
      </c>
      <c r="D31" s="56"/>
      <c r="E31" s="15">
        <f>VLOOKUP(C31,RA!B34:D66,3,0)</f>
        <v>154170.72990000001</v>
      </c>
      <c r="F31" s="25">
        <f>VLOOKUP(C31,RA!B35:I70,8,0)</f>
        <v>6662.9889000000003</v>
      </c>
      <c r="G31" s="16">
        <f t="shared" si="0"/>
        <v>147507.74100000001</v>
      </c>
      <c r="H31" s="27">
        <f>RA!J35</f>
        <v>4.3218248394632504</v>
      </c>
      <c r="I31" s="20">
        <f>VLOOKUP(B31,RMS!B:D,3,FALSE)</f>
        <v>154170.72949999999</v>
      </c>
      <c r="J31" s="21">
        <f>VLOOKUP(B31,RMS!B:E,4,FALSE)</f>
        <v>147507.73499999999</v>
      </c>
      <c r="K31" s="22">
        <f t="shared" si="1"/>
        <v>4.0000001899898052E-4</v>
      </c>
      <c r="L31" s="22">
        <f t="shared" si="2"/>
        <v>6.0000000230502337E-3</v>
      </c>
    </row>
    <row r="32" spans="1:12">
      <c r="A32" s="59"/>
      <c r="B32" s="12">
        <v>71</v>
      </c>
      <c r="C32" s="56" t="s">
        <v>37</v>
      </c>
      <c r="D32" s="56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>
      <c r="A33" s="59"/>
      <c r="B33" s="12">
        <v>72</v>
      </c>
      <c r="C33" s="56" t="s">
        <v>38</v>
      </c>
      <c r="D33" s="56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>
      <c r="A34" s="59"/>
      <c r="B34" s="12">
        <v>73</v>
      </c>
      <c r="C34" s="56" t="s">
        <v>39</v>
      </c>
      <c r="D34" s="56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>
      <c r="A35" s="59"/>
      <c r="B35" s="12">
        <v>75</v>
      </c>
      <c r="C35" s="56" t="s">
        <v>33</v>
      </c>
      <c r="D35" s="56"/>
      <c r="E35" s="15">
        <f>VLOOKUP(C35,RA!B8:D70,3,0)</f>
        <v>512611.28279999999</v>
      </c>
      <c r="F35" s="25">
        <f>VLOOKUP(C35,RA!B8:I74,8,0)</f>
        <v>21012.601200000001</v>
      </c>
      <c r="G35" s="16">
        <f t="shared" si="0"/>
        <v>491598.68160000001</v>
      </c>
      <c r="H35" s="27">
        <f>RA!J39</f>
        <v>4.0991296729218201</v>
      </c>
      <c r="I35" s="20">
        <f>VLOOKUP(B35,RMS!B:D,3,FALSE)</f>
        <v>512611.282051282</v>
      </c>
      <c r="J35" s="21">
        <f>VLOOKUP(B35,RMS!B:E,4,FALSE)</f>
        <v>491598.68504273501</v>
      </c>
      <c r="K35" s="22">
        <f t="shared" si="1"/>
        <v>7.487179827876389E-4</v>
      </c>
      <c r="L35" s="22">
        <f t="shared" si="2"/>
        <v>-3.442735003773123E-3</v>
      </c>
    </row>
    <row r="36" spans="1:12">
      <c r="A36" s="59"/>
      <c r="B36" s="12">
        <v>76</v>
      </c>
      <c r="C36" s="56" t="s">
        <v>34</v>
      </c>
      <c r="D36" s="56"/>
      <c r="E36" s="15">
        <f>VLOOKUP(C36,RA!B8:D71,3,0)</f>
        <v>712743.88040000002</v>
      </c>
      <c r="F36" s="25">
        <f>VLOOKUP(C36,RA!B8:I75,8,0)</f>
        <v>36956.566899999998</v>
      </c>
      <c r="G36" s="16">
        <f t="shared" si="0"/>
        <v>675787.31350000005</v>
      </c>
      <c r="H36" s="27">
        <f>RA!J40</f>
        <v>5.1851117794599002</v>
      </c>
      <c r="I36" s="20">
        <f>VLOOKUP(B36,RMS!B:D,3,FALSE)</f>
        <v>712743.87171709398</v>
      </c>
      <c r="J36" s="21">
        <f>VLOOKUP(B36,RMS!B:E,4,FALSE)</f>
        <v>675787.31644615403</v>
      </c>
      <c r="K36" s="22">
        <f t="shared" si="1"/>
        <v>8.6829060455784202E-3</v>
      </c>
      <c r="L36" s="22">
        <f t="shared" si="2"/>
        <v>-2.9461539816111326E-3</v>
      </c>
    </row>
    <row r="37" spans="1:12">
      <c r="A37" s="59"/>
      <c r="B37" s="12">
        <v>77</v>
      </c>
      <c r="C37" s="56" t="s">
        <v>40</v>
      </c>
      <c r="D37" s="56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59"/>
      <c r="B38" s="12">
        <v>78</v>
      </c>
      <c r="C38" s="56" t="s">
        <v>41</v>
      </c>
      <c r="D38" s="56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59"/>
      <c r="B39" s="12">
        <v>99</v>
      </c>
      <c r="C39" s="56" t="s">
        <v>35</v>
      </c>
      <c r="D39" s="56"/>
      <c r="E39" s="15">
        <f>VLOOKUP(C39,RA!B8:D74,3,0)</f>
        <v>32111.645400000001</v>
      </c>
      <c r="F39" s="25">
        <f>VLOOKUP(C39,RA!B8:I78,8,0)</f>
        <v>4808.9853000000003</v>
      </c>
      <c r="G39" s="16">
        <f t="shared" si="0"/>
        <v>27302.660100000001</v>
      </c>
      <c r="H39" s="27">
        <f>RA!J43</f>
        <v>14.9758296097776</v>
      </c>
      <c r="I39" s="20">
        <f>VLOOKUP(B39,RMS!B:D,3,FALSE)</f>
        <v>32111.6455638757</v>
      </c>
      <c r="J39" s="21">
        <f>VLOOKUP(B39,RMS!B:E,4,FALSE)</f>
        <v>27302.660131608802</v>
      </c>
      <c r="K39" s="22">
        <f t="shared" si="1"/>
        <v>-1.6387569849030115E-4</v>
      </c>
      <c r="L39" s="22">
        <f t="shared" si="2"/>
        <v>-3.1608800782123581E-5</v>
      </c>
    </row>
  </sheetData>
  <mergeCells count="39"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topLeftCell="A7" workbookViewId="0">
      <selection sqref="A1:XFD1048576"/>
    </sheetView>
  </sheetViews>
  <sheetFormatPr defaultRowHeight="11.25"/>
  <cols>
    <col min="1" max="1" width="7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35" t="s">
        <v>47</v>
      </c>
      <c r="W1" s="64"/>
    </row>
    <row r="2" spans="1:23" ht="12.75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35"/>
      <c r="W2" s="64"/>
    </row>
    <row r="3" spans="1:23" ht="23.25" thickBot="1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36" t="s">
        <v>48</v>
      </c>
      <c r="W3" s="64"/>
    </row>
    <row r="4" spans="1:23" ht="12.75" thickTop="1" thickBot="1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W4" s="64"/>
    </row>
    <row r="5" spans="1:23" ht="12.75" thickTop="1" thickBot="1">
      <c r="A5" s="37"/>
      <c r="B5" s="38"/>
      <c r="C5" s="39"/>
      <c r="D5" s="40" t="s">
        <v>0</v>
      </c>
      <c r="E5" s="40" t="s">
        <v>60</v>
      </c>
      <c r="F5" s="40" t="s">
        <v>61</v>
      </c>
      <c r="G5" s="40" t="s">
        <v>49</v>
      </c>
      <c r="H5" s="40" t="s">
        <v>50</v>
      </c>
      <c r="I5" s="40" t="s">
        <v>1</v>
      </c>
      <c r="J5" s="40" t="s">
        <v>2</v>
      </c>
      <c r="K5" s="40" t="s">
        <v>51</v>
      </c>
      <c r="L5" s="40" t="s">
        <v>52</v>
      </c>
      <c r="M5" s="40" t="s">
        <v>53</v>
      </c>
      <c r="N5" s="40" t="s">
        <v>54</v>
      </c>
      <c r="O5" s="40" t="s">
        <v>55</v>
      </c>
      <c r="P5" s="40" t="s">
        <v>62</v>
      </c>
      <c r="Q5" s="40" t="s">
        <v>63</v>
      </c>
      <c r="R5" s="40" t="s">
        <v>56</v>
      </c>
      <c r="S5" s="40" t="s">
        <v>57</v>
      </c>
      <c r="T5" s="40" t="s">
        <v>58</v>
      </c>
      <c r="U5" s="41" t="s">
        <v>59</v>
      </c>
    </row>
    <row r="6" spans="1:23" ht="12" thickBot="1">
      <c r="A6" s="42" t="s">
        <v>3</v>
      </c>
      <c r="B6" s="65" t="s">
        <v>4</v>
      </c>
      <c r="C6" s="66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3" ht="12" thickBot="1">
      <c r="A7" s="67" t="s">
        <v>5</v>
      </c>
      <c r="B7" s="68"/>
      <c r="C7" s="69"/>
      <c r="D7" s="44">
        <v>25666233.615800001</v>
      </c>
      <c r="E7" s="44">
        <v>39593028</v>
      </c>
      <c r="F7" s="45">
        <v>64.825134404471399</v>
      </c>
      <c r="G7" s="44">
        <v>19499935.147799999</v>
      </c>
      <c r="H7" s="45">
        <v>31.622148593123299</v>
      </c>
      <c r="I7" s="44">
        <v>2313900.8648999999</v>
      </c>
      <c r="J7" s="45">
        <v>9.0153502829319496</v>
      </c>
      <c r="K7" s="44">
        <v>2449923.7976000002</v>
      </c>
      <c r="L7" s="45">
        <v>12.5637535665158</v>
      </c>
      <c r="M7" s="45">
        <v>-5.5521291247201003E-2</v>
      </c>
      <c r="N7" s="44">
        <v>93153968.079099998</v>
      </c>
      <c r="O7" s="44">
        <v>2722337264.994</v>
      </c>
      <c r="P7" s="44">
        <v>1213153</v>
      </c>
      <c r="Q7" s="44">
        <v>1288889</v>
      </c>
      <c r="R7" s="45">
        <v>-5.8760684589596197</v>
      </c>
      <c r="S7" s="44">
        <v>21.156633677532799</v>
      </c>
      <c r="T7" s="44">
        <v>21.466512658033398</v>
      </c>
      <c r="U7" s="46">
        <v>-1.46468944551245</v>
      </c>
    </row>
    <row r="8" spans="1:23" ht="12" thickBot="1">
      <c r="A8" s="70">
        <v>41762</v>
      </c>
      <c r="B8" s="60" t="s">
        <v>6</v>
      </c>
      <c r="C8" s="61"/>
      <c r="D8" s="47">
        <v>750611.26450000005</v>
      </c>
      <c r="E8" s="47">
        <v>840881</v>
      </c>
      <c r="F8" s="48">
        <v>89.264862031607294</v>
      </c>
      <c r="G8" s="47">
        <v>620974.90879999998</v>
      </c>
      <c r="H8" s="48">
        <v>20.876263092580601</v>
      </c>
      <c r="I8" s="47">
        <v>195071.11910000001</v>
      </c>
      <c r="J8" s="48">
        <v>25.9883015784397</v>
      </c>
      <c r="K8" s="47">
        <v>135354.5809</v>
      </c>
      <c r="L8" s="48">
        <v>21.797109509877799</v>
      </c>
      <c r="M8" s="48">
        <v>0.44118594142091599</v>
      </c>
      <c r="N8" s="47">
        <v>2370087.2283000001</v>
      </c>
      <c r="O8" s="47">
        <v>107982115.81470001</v>
      </c>
      <c r="P8" s="47">
        <v>28067</v>
      </c>
      <c r="Q8" s="47">
        <v>28329</v>
      </c>
      <c r="R8" s="48">
        <v>-0.924847329591583</v>
      </c>
      <c r="S8" s="47">
        <v>26.743551662094301</v>
      </c>
      <c r="T8" s="47">
        <v>26.365493278972099</v>
      </c>
      <c r="U8" s="49">
        <v>1.4136431387235999</v>
      </c>
    </row>
    <row r="9" spans="1:23" ht="12" thickBot="1">
      <c r="A9" s="71"/>
      <c r="B9" s="60" t="s">
        <v>7</v>
      </c>
      <c r="C9" s="61"/>
      <c r="D9" s="47">
        <v>162105.2953</v>
      </c>
      <c r="E9" s="47">
        <v>163113</v>
      </c>
      <c r="F9" s="48">
        <v>99.382204545315204</v>
      </c>
      <c r="G9" s="47">
        <v>104103.90640000001</v>
      </c>
      <c r="H9" s="48">
        <v>55.714901491919399</v>
      </c>
      <c r="I9" s="47">
        <v>33077.063999999998</v>
      </c>
      <c r="J9" s="48">
        <v>20.4046782918386</v>
      </c>
      <c r="K9" s="47">
        <v>22350.386600000002</v>
      </c>
      <c r="L9" s="48">
        <v>21.469306362167401</v>
      </c>
      <c r="M9" s="48">
        <v>0.47993252161463701</v>
      </c>
      <c r="N9" s="47">
        <v>496322.54229999997</v>
      </c>
      <c r="O9" s="47">
        <v>18214843.8913</v>
      </c>
      <c r="P9" s="47">
        <v>7263</v>
      </c>
      <c r="Q9" s="47">
        <v>7705</v>
      </c>
      <c r="R9" s="48">
        <v>-5.7365347177157702</v>
      </c>
      <c r="S9" s="47">
        <v>22.3193302079031</v>
      </c>
      <c r="T9" s="47">
        <v>20.892240661907898</v>
      </c>
      <c r="U9" s="49">
        <v>6.3939622412589197</v>
      </c>
    </row>
    <row r="10" spans="1:23" ht="12" thickBot="1">
      <c r="A10" s="71"/>
      <c r="B10" s="60" t="s">
        <v>8</v>
      </c>
      <c r="C10" s="61"/>
      <c r="D10" s="47">
        <v>254936.41260000001</v>
      </c>
      <c r="E10" s="47">
        <v>304047</v>
      </c>
      <c r="F10" s="48">
        <v>83.847698743944207</v>
      </c>
      <c r="G10" s="47">
        <v>173709.25150000001</v>
      </c>
      <c r="H10" s="48">
        <v>46.7604116640846</v>
      </c>
      <c r="I10" s="47">
        <v>61651.303800000002</v>
      </c>
      <c r="J10" s="48">
        <v>24.183012215180099</v>
      </c>
      <c r="K10" s="47">
        <v>37709.574999999997</v>
      </c>
      <c r="L10" s="48">
        <v>21.708443663404999</v>
      </c>
      <c r="M10" s="48">
        <v>0.63489786877735999</v>
      </c>
      <c r="N10" s="47">
        <v>922429.88679999998</v>
      </c>
      <c r="O10" s="47">
        <v>25950888.414299998</v>
      </c>
      <c r="P10" s="47">
        <v>112838</v>
      </c>
      <c r="Q10" s="47">
        <v>119342</v>
      </c>
      <c r="R10" s="48">
        <v>-5.44988352801193</v>
      </c>
      <c r="S10" s="47">
        <v>2.25931346354951</v>
      </c>
      <c r="T10" s="47">
        <v>2.4539487531631798</v>
      </c>
      <c r="U10" s="49">
        <v>-8.6147979354702606</v>
      </c>
    </row>
    <row r="11" spans="1:23" ht="12" thickBot="1">
      <c r="A11" s="71"/>
      <c r="B11" s="60" t="s">
        <v>9</v>
      </c>
      <c r="C11" s="61"/>
      <c r="D11" s="47">
        <v>76832.816600000006</v>
      </c>
      <c r="E11" s="47">
        <v>65225</v>
      </c>
      <c r="F11" s="48">
        <v>117.796575852817</v>
      </c>
      <c r="G11" s="47">
        <v>57289.175499999998</v>
      </c>
      <c r="H11" s="48">
        <v>34.114020544771201</v>
      </c>
      <c r="I11" s="47">
        <v>15618.8297</v>
      </c>
      <c r="J11" s="48">
        <v>20.328331553056699</v>
      </c>
      <c r="K11" s="47">
        <v>12630.3212</v>
      </c>
      <c r="L11" s="48">
        <v>22.046610183803399</v>
      </c>
      <c r="M11" s="48">
        <v>0.236613816282043</v>
      </c>
      <c r="N11" s="47">
        <v>224479.62169999999</v>
      </c>
      <c r="O11" s="47">
        <v>11020253.308</v>
      </c>
      <c r="P11" s="47">
        <v>3422</v>
      </c>
      <c r="Q11" s="47">
        <v>3404</v>
      </c>
      <c r="R11" s="48">
        <v>0.52878965922444898</v>
      </c>
      <c r="S11" s="47">
        <v>22.452605669199301</v>
      </c>
      <c r="T11" s="47">
        <v>21.0595059048179</v>
      </c>
      <c r="U11" s="49">
        <v>6.20462401961883</v>
      </c>
    </row>
    <row r="12" spans="1:23" ht="12" thickBot="1">
      <c r="A12" s="71"/>
      <c r="B12" s="60" t="s">
        <v>10</v>
      </c>
      <c r="C12" s="61"/>
      <c r="D12" s="47">
        <v>499443.76500000001</v>
      </c>
      <c r="E12" s="47">
        <v>477532</v>
      </c>
      <c r="F12" s="48">
        <v>104.58854380439401</v>
      </c>
      <c r="G12" s="47">
        <v>206702.82250000001</v>
      </c>
      <c r="H12" s="48">
        <v>141.624066357391</v>
      </c>
      <c r="I12" s="47">
        <v>96209.643800000005</v>
      </c>
      <c r="J12" s="48">
        <v>19.2633586686181</v>
      </c>
      <c r="K12" s="47">
        <v>28008.4732</v>
      </c>
      <c r="L12" s="48">
        <v>13.550116472163801</v>
      </c>
      <c r="M12" s="48">
        <v>2.4350192212547999</v>
      </c>
      <c r="N12" s="47">
        <v>1501717.4809000001</v>
      </c>
      <c r="O12" s="47">
        <v>32299639.587400001</v>
      </c>
      <c r="P12" s="47">
        <v>4747</v>
      </c>
      <c r="Q12" s="47">
        <v>4246</v>
      </c>
      <c r="R12" s="48">
        <v>11.799340555817199</v>
      </c>
      <c r="S12" s="47">
        <v>105.212505793133</v>
      </c>
      <c r="T12" s="47">
        <v>103.41403782383399</v>
      </c>
      <c r="U12" s="49">
        <v>1.70936710968034</v>
      </c>
    </row>
    <row r="13" spans="1:23" ht="12" thickBot="1">
      <c r="A13" s="71"/>
      <c r="B13" s="60" t="s">
        <v>11</v>
      </c>
      <c r="C13" s="61"/>
      <c r="D13" s="47">
        <v>435021.71250000002</v>
      </c>
      <c r="E13" s="47">
        <v>410531</v>
      </c>
      <c r="F13" s="48">
        <v>105.965618308971</v>
      </c>
      <c r="G13" s="47">
        <v>333050.49780000001</v>
      </c>
      <c r="H13" s="48">
        <v>30.6173434279731</v>
      </c>
      <c r="I13" s="47">
        <v>89450.910399999993</v>
      </c>
      <c r="J13" s="48">
        <v>20.5624013307152</v>
      </c>
      <c r="K13" s="47">
        <v>88850.086599999995</v>
      </c>
      <c r="L13" s="48">
        <v>26.677662152408899</v>
      </c>
      <c r="M13" s="48">
        <v>6.7622196329970002E-3</v>
      </c>
      <c r="N13" s="47">
        <v>1450563.3276</v>
      </c>
      <c r="O13" s="47">
        <v>53004618.506999999</v>
      </c>
      <c r="P13" s="47">
        <v>15608</v>
      </c>
      <c r="Q13" s="47">
        <v>16919</v>
      </c>
      <c r="R13" s="48">
        <v>-7.7486849104557098</v>
      </c>
      <c r="S13" s="47">
        <v>27.871714024859099</v>
      </c>
      <c r="T13" s="47">
        <v>26.3594948401206</v>
      </c>
      <c r="U13" s="49">
        <v>5.4256411478307802</v>
      </c>
    </row>
    <row r="14" spans="1:23" ht="12" thickBot="1">
      <c r="A14" s="71"/>
      <c r="B14" s="60" t="s">
        <v>12</v>
      </c>
      <c r="C14" s="61"/>
      <c r="D14" s="47">
        <v>253959.63380000001</v>
      </c>
      <c r="E14" s="47">
        <v>249922</v>
      </c>
      <c r="F14" s="48">
        <v>101.615557573963</v>
      </c>
      <c r="G14" s="47">
        <v>177734.20079999999</v>
      </c>
      <c r="H14" s="48">
        <v>42.887318623484703</v>
      </c>
      <c r="I14" s="47">
        <v>53743.296000000002</v>
      </c>
      <c r="J14" s="48">
        <v>21.162141083541002</v>
      </c>
      <c r="K14" s="47">
        <v>37554.9355</v>
      </c>
      <c r="L14" s="48">
        <v>21.1298305733851</v>
      </c>
      <c r="M14" s="48">
        <v>0.43105813615363597</v>
      </c>
      <c r="N14" s="47">
        <v>834118.09979999997</v>
      </c>
      <c r="O14" s="47">
        <v>23366437.1182</v>
      </c>
      <c r="P14" s="47">
        <v>4071</v>
      </c>
      <c r="Q14" s="47">
        <v>3950</v>
      </c>
      <c r="R14" s="48">
        <v>3.0632911392405102</v>
      </c>
      <c r="S14" s="47">
        <v>62.382616998280497</v>
      </c>
      <c r="T14" s="47">
        <v>64.046858101265798</v>
      </c>
      <c r="U14" s="49">
        <v>-2.66779622764331</v>
      </c>
    </row>
    <row r="15" spans="1:23" ht="12" thickBot="1">
      <c r="A15" s="71"/>
      <c r="B15" s="60" t="s">
        <v>13</v>
      </c>
      <c r="C15" s="61"/>
      <c r="D15" s="47">
        <v>224264.58</v>
      </c>
      <c r="E15" s="47">
        <v>193431</v>
      </c>
      <c r="F15" s="48">
        <v>115.94035082277399</v>
      </c>
      <c r="G15" s="47">
        <v>136732.38819999999</v>
      </c>
      <c r="H15" s="48">
        <v>64.017160054255598</v>
      </c>
      <c r="I15" s="47">
        <v>40243.672200000001</v>
      </c>
      <c r="J15" s="48">
        <v>17.944729479795701</v>
      </c>
      <c r="K15" s="47">
        <v>32241.218000000001</v>
      </c>
      <c r="L15" s="48">
        <v>23.579795851177899</v>
      </c>
      <c r="M15" s="48">
        <v>0.248205703643082</v>
      </c>
      <c r="N15" s="47">
        <v>824271.41429999995</v>
      </c>
      <c r="O15" s="47">
        <v>18127756.4727</v>
      </c>
      <c r="P15" s="47">
        <v>7395</v>
      </c>
      <c r="Q15" s="47">
        <v>8283</v>
      </c>
      <c r="R15" s="48">
        <v>-10.7207533502354</v>
      </c>
      <c r="S15" s="47">
        <v>30.3265152129817</v>
      </c>
      <c r="T15" s="47">
        <v>29.305189882892702</v>
      </c>
      <c r="U15" s="49">
        <v>3.3677635656993599</v>
      </c>
    </row>
    <row r="16" spans="1:23" ht="12" thickBot="1">
      <c r="A16" s="71"/>
      <c r="B16" s="60" t="s">
        <v>14</v>
      </c>
      <c r="C16" s="61"/>
      <c r="D16" s="47">
        <v>1278693.7904999999</v>
      </c>
      <c r="E16" s="47">
        <v>1569977</v>
      </c>
      <c r="F16" s="48">
        <v>81.446657530651706</v>
      </c>
      <c r="G16" s="47">
        <v>922894.973</v>
      </c>
      <c r="H16" s="48">
        <v>38.552471073000397</v>
      </c>
      <c r="I16" s="47">
        <v>7457.1598999999997</v>
      </c>
      <c r="J16" s="48">
        <v>0.58318574434338</v>
      </c>
      <c r="K16" s="47">
        <v>86223.916599999997</v>
      </c>
      <c r="L16" s="48">
        <v>9.3427658750504392</v>
      </c>
      <c r="M16" s="48">
        <v>-0.91351402030837503</v>
      </c>
      <c r="N16" s="47">
        <v>5711934.8354000002</v>
      </c>
      <c r="O16" s="47">
        <v>135581004.14039999</v>
      </c>
      <c r="P16" s="47">
        <v>66104</v>
      </c>
      <c r="Q16" s="47">
        <v>76140</v>
      </c>
      <c r="R16" s="48">
        <v>-13.1809824008406</v>
      </c>
      <c r="S16" s="47">
        <v>19.343667410444201</v>
      </c>
      <c r="T16" s="47">
        <v>17.9891175781455</v>
      </c>
      <c r="U16" s="49">
        <v>7.0025492248035501</v>
      </c>
    </row>
    <row r="17" spans="1:21" ht="12" thickBot="1">
      <c r="A17" s="71"/>
      <c r="B17" s="60" t="s">
        <v>15</v>
      </c>
      <c r="C17" s="61"/>
      <c r="D17" s="47">
        <v>748534.25699999998</v>
      </c>
      <c r="E17" s="47">
        <v>675470</v>
      </c>
      <c r="F17" s="48">
        <v>110.816802670733</v>
      </c>
      <c r="G17" s="47">
        <v>555729.03940000001</v>
      </c>
      <c r="H17" s="48">
        <v>34.694105207848203</v>
      </c>
      <c r="I17" s="47">
        <v>52500.719299999997</v>
      </c>
      <c r="J17" s="48">
        <v>7.0138031504949501</v>
      </c>
      <c r="K17" s="47">
        <v>87485.4712</v>
      </c>
      <c r="L17" s="48">
        <v>15.7424689007533</v>
      </c>
      <c r="M17" s="48">
        <v>-0.39989213546123098</v>
      </c>
      <c r="N17" s="47">
        <v>7844932.0466</v>
      </c>
      <c r="O17" s="47">
        <v>154187013.81330001</v>
      </c>
      <c r="P17" s="47">
        <v>14008</v>
      </c>
      <c r="Q17" s="47">
        <v>16084</v>
      </c>
      <c r="R17" s="48">
        <v>-12.907237005720001</v>
      </c>
      <c r="S17" s="47">
        <v>53.436197672758396</v>
      </c>
      <c r="T17" s="47">
        <v>80.053583660780902</v>
      </c>
      <c r="U17" s="49">
        <v>-49.811526918562798</v>
      </c>
    </row>
    <row r="18" spans="1:21" ht="12" thickBot="1">
      <c r="A18" s="71"/>
      <c r="B18" s="60" t="s">
        <v>16</v>
      </c>
      <c r="C18" s="61"/>
      <c r="D18" s="47">
        <v>2224582.7338999999</v>
      </c>
      <c r="E18" s="47">
        <v>2863356</v>
      </c>
      <c r="F18" s="48">
        <v>77.691447863975</v>
      </c>
      <c r="G18" s="47">
        <v>2117757.8089000001</v>
      </c>
      <c r="H18" s="48">
        <v>5.0442465399519198</v>
      </c>
      <c r="I18" s="47">
        <v>307088.70329999999</v>
      </c>
      <c r="J18" s="48">
        <v>13.804328273358101</v>
      </c>
      <c r="K18" s="47">
        <v>324753.73139999999</v>
      </c>
      <c r="L18" s="48">
        <v>15.3347908828481</v>
      </c>
      <c r="M18" s="48">
        <v>-5.4395150515581997E-2</v>
      </c>
      <c r="N18" s="47">
        <v>7932065.2134999996</v>
      </c>
      <c r="O18" s="47">
        <v>364337780.52899998</v>
      </c>
      <c r="P18" s="47">
        <v>110188</v>
      </c>
      <c r="Q18" s="47">
        <v>117825</v>
      </c>
      <c r="R18" s="48">
        <v>-6.4816465096541496</v>
      </c>
      <c r="S18" s="47">
        <v>20.188974606127701</v>
      </c>
      <c r="T18" s="47">
        <v>20.8899326535116</v>
      </c>
      <c r="U18" s="49">
        <v>-3.4719843927640799</v>
      </c>
    </row>
    <row r="19" spans="1:21" ht="12" thickBot="1">
      <c r="A19" s="71"/>
      <c r="B19" s="60" t="s">
        <v>17</v>
      </c>
      <c r="C19" s="61"/>
      <c r="D19" s="47">
        <v>1102892.9689</v>
      </c>
      <c r="E19" s="47">
        <v>1060456</v>
      </c>
      <c r="F19" s="48">
        <v>104.001766117595</v>
      </c>
      <c r="G19" s="47">
        <v>698279.9497</v>
      </c>
      <c r="H19" s="48">
        <v>57.944241328113897</v>
      </c>
      <c r="I19" s="47">
        <v>143935.22339999999</v>
      </c>
      <c r="J19" s="48">
        <v>13.0506973440548</v>
      </c>
      <c r="K19" s="47">
        <v>93382.374100000001</v>
      </c>
      <c r="L19" s="48">
        <v>13.373199980913</v>
      </c>
      <c r="M19" s="48">
        <v>0.54135322417338305</v>
      </c>
      <c r="N19" s="47">
        <v>3516315.7735000001</v>
      </c>
      <c r="O19" s="47">
        <v>114110325.899</v>
      </c>
      <c r="P19" s="47">
        <v>17992</v>
      </c>
      <c r="Q19" s="47">
        <v>17892</v>
      </c>
      <c r="R19" s="48">
        <v>0.55890900961323997</v>
      </c>
      <c r="S19" s="47">
        <v>61.299075639172997</v>
      </c>
      <c r="T19" s="47">
        <v>60.4763406662195</v>
      </c>
      <c r="U19" s="49">
        <v>1.3421653823890101</v>
      </c>
    </row>
    <row r="20" spans="1:21" ht="12" thickBot="1">
      <c r="A20" s="71"/>
      <c r="B20" s="60" t="s">
        <v>18</v>
      </c>
      <c r="C20" s="61"/>
      <c r="D20" s="47">
        <v>3052714.2914999998</v>
      </c>
      <c r="E20" s="47">
        <v>1717478</v>
      </c>
      <c r="F20" s="48">
        <v>177.74401136433801</v>
      </c>
      <c r="G20" s="47">
        <v>1111633.6200000001</v>
      </c>
      <c r="H20" s="48">
        <v>174.615146265547</v>
      </c>
      <c r="I20" s="47">
        <v>170435.24410000001</v>
      </c>
      <c r="J20" s="48">
        <v>5.5830722375350099</v>
      </c>
      <c r="K20" s="47">
        <v>60542.643499999998</v>
      </c>
      <c r="L20" s="48">
        <v>5.4462767597835002</v>
      </c>
      <c r="M20" s="48">
        <v>1.8151272268116301</v>
      </c>
      <c r="N20" s="47">
        <v>9130597.3838</v>
      </c>
      <c r="O20" s="47">
        <v>161188903.3012</v>
      </c>
      <c r="P20" s="47">
        <v>57366</v>
      </c>
      <c r="Q20" s="47">
        <v>55720</v>
      </c>
      <c r="R20" s="48">
        <v>2.9540559942570002</v>
      </c>
      <c r="S20" s="47">
        <v>53.214696710595099</v>
      </c>
      <c r="T20" s="47">
        <v>50.0090728589375</v>
      </c>
      <c r="U20" s="49">
        <v>6.02394460517396</v>
      </c>
    </row>
    <row r="21" spans="1:21" ht="12" thickBot="1">
      <c r="A21" s="71"/>
      <c r="B21" s="60" t="s">
        <v>19</v>
      </c>
      <c r="C21" s="61"/>
      <c r="D21" s="47">
        <v>430385.11359999998</v>
      </c>
      <c r="E21" s="47">
        <v>477784</v>
      </c>
      <c r="F21" s="48">
        <v>90.079432044605895</v>
      </c>
      <c r="G21" s="47">
        <v>401561.63949999999</v>
      </c>
      <c r="H21" s="48">
        <v>7.1778455073271399</v>
      </c>
      <c r="I21" s="47">
        <v>22503.616300000002</v>
      </c>
      <c r="J21" s="48">
        <v>5.2287162331815402</v>
      </c>
      <c r="K21" s="47">
        <v>63194.379699999998</v>
      </c>
      <c r="L21" s="48">
        <v>15.737155515822099</v>
      </c>
      <c r="M21" s="48">
        <v>-0.64389845415319402</v>
      </c>
      <c r="N21" s="47">
        <v>1380256.8872</v>
      </c>
      <c r="O21" s="47">
        <v>65636262.119000003</v>
      </c>
      <c r="P21" s="47">
        <v>38209</v>
      </c>
      <c r="Q21" s="47">
        <v>39180</v>
      </c>
      <c r="R21" s="48">
        <v>-2.4783052577845899</v>
      </c>
      <c r="S21" s="47">
        <v>11.263972195032601</v>
      </c>
      <c r="T21" s="47">
        <v>11.216859264931101</v>
      </c>
      <c r="U21" s="49">
        <v>0.41826213067421802</v>
      </c>
    </row>
    <row r="22" spans="1:21" ht="12" thickBot="1">
      <c r="A22" s="71"/>
      <c r="B22" s="60" t="s">
        <v>20</v>
      </c>
      <c r="C22" s="61"/>
      <c r="D22" s="47">
        <v>1477749.6658999999</v>
      </c>
      <c r="E22" s="47">
        <v>1524660</v>
      </c>
      <c r="F22" s="48">
        <v>96.923226548869906</v>
      </c>
      <c r="G22" s="47">
        <v>1266450.7098000001</v>
      </c>
      <c r="H22" s="48">
        <v>16.684341085281499</v>
      </c>
      <c r="I22" s="47">
        <v>168824.6973</v>
      </c>
      <c r="J22" s="48">
        <v>11.424444964917701</v>
      </c>
      <c r="K22" s="47">
        <v>173789.85370000001</v>
      </c>
      <c r="L22" s="48">
        <v>13.722591203525401</v>
      </c>
      <c r="M22" s="48">
        <v>-2.8569886528422E-2</v>
      </c>
      <c r="N22" s="47">
        <v>4826681.8151000002</v>
      </c>
      <c r="O22" s="47">
        <v>178264455.3601</v>
      </c>
      <c r="P22" s="47">
        <v>86809</v>
      </c>
      <c r="Q22" s="47">
        <v>94010</v>
      </c>
      <c r="R22" s="48">
        <v>-7.6598234230401001</v>
      </c>
      <c r="S22" s="47">
        <v>17.023000678501099</v>
      </c>
      <c r="T22" s="47">
        <v>16.827948967131199</v>
      </c>
      <c r="U22" s="49">
        <v>1.14581274508353</v>
      </c>
    </row>
    <row r="23" spans="1:21" ht="12" thickBot="1">
      <c r="A23" s="71"/>
      <c r="B23" s="60" t="s">
        <v>21</v>
      </c>
      <c r="C23" s="61"/>
      <c r="D23" s="47">
        <v>3715045.6797000002</v>
      </c>
      <c r="E23" s="47">
        <v>4655140</v>
      </c>
      <c r="F23" s="48">
        <v>79.805240652268196</v>
      </c>
      <c r="G23" s="47">
        <v>2950865.3838</v>
      </c>
      <c r="H23" s="48">
        <v>25.8968199666201</v>
      </c>
      <c r="I23" s="47">
        <v>131043.5569</v>
      </c>
      <c r="J23" s="48">
        <v>3.5273740405415999</v>
      </c>
      <c r="K23" s="47">
        <v>333471.11070000002</v>
      </c>
      <c r="L23" s="48">
        <v>11.3007903556268</v>
      </c>
      <c r="M23" s="48">
        <v>-0.60703175568965395</v>
      </c>
      <c r="N23" s="47">
        <v>12110527.496099999</v>
      </c>
      <c r="O23" s="47">
        <v>370105412.42739999</v>
      </c>
      <c r="P23" s="47">
        <v>108082</v>
      </c>
      <c r="Q23" s="47">
        <v>111161</v>
      </c>
      <c r="R23" s="48">
        <v>-2.7698563345057998</v>
      </c>
      <c r="S23" s="47">
        <v>34.372473489572698</v>
      </c>
      <c r="T23" s="47">
        <v>34.303572367107201</v>
      </c>
      <c r="U23" s="49">
        <v>0.20045436208265999</v>
      </c>
    </row>
    <row r="24" spans="1:21" ht="12" thickBot="1">
      <c r="A24" s="71"/>
      <c r="B24" s="60" t="s">
        <v>22</v>
      </c>
      <c r="C24" s="61"/>
      <c r="D24" s="47">
        <v>337807.34940000001</v>
      </c>
      <c r="E24" s="47">
        <v>386848</v>
      </c>
      <c r="F24" s="48">
        <v>87.323018188022203</v>
      </c>
      <c r="G24" s="47">
        <v>285000.61629999999</v>
      </c>
      <c r="H24" s="48">
        <v>18.5286382133343</v>
      </c>
      <c r="I24" s="47">
        <v>43243.430699999997</v>
      </c>
      <c r="J24" s="48">
        <v>12.801210742397201</v>
      </c>
      <c r="K24" s="47">
        <v>42463.396800000002</v>
      </c>
      <c r="L24" s="48">
        <v>14.8994052543738</v>
      </c>
      <c r="M24" s="48">
        <v>1.8369559639186E-2</v>
      </c>
      <c r="N24" s="47">
        <v>1182988.9149</v>
      </c>
      <c r="O24" s="47">
        <v>43122779.555500001</v>
      </c>
      <c r="P24" s="47">
        <v>34592</v>
      </c>
      <c r="Q24" s="47">
        <v>36973</v>
      </c>
      <c r="R24" s="48">
        <v>-6.4398344738052096</v>
      </c>
      <c r="S24" s="47">
        <v>9.7654761043015696</v>
      </c>
      <c r="T24" s="47">
        <v>9.8895391664187393</v>
      </c>
      <c r="U24" s="49">
        <v>-1.2704251261494199</v>
      </c>
    </row>
    <row r="25" spans="1:21" ht="12" thickBot="1">
      <c r="A25" s="71"/>
      <c r="B25" s="60" t="s">
        <v>23</v>
      </c>
      <c r="C25" s="61"/>
      <c r="D25" s="47">
        <v>292100.85070000001</v>
      </c>
      <c r="E25" s="47">
        <v>344861</v>
      </c>
      <c r="F25" s="48">
        <v>84.701039172304206</v>
      </c>
      <c r="G25" s="47">
        <v>244685.364</v>
      </c>
      <c r="H25" s="48">
        <v>19.378145846107898</v>
      </c>
      <c r="I25" s="47">
        <v>11633.811900000001</v>
      </c>
      <c r="J25" s="48">
        <v>3.98280657934421</v>
      </c>
      <c r="K25" s="47">
        <v>26869.724200000001</v>
      </c>
      <c r="L25" s="48">
        <v>10.9813369139643</v>
      </c>
      <c r="M25" s="48">
        <v>-0.56702897977642797</v>
      </c>
      <c r="N25" s="47">
        <v>1023001.098</v>
      </c>
      <c r="O25" s="47">
        <v>44321535.7465</v>
      </c>
      <c r="P25" s="47">
        <v>23972</v>
      </c>
      <c r="Q25" s="47">
        <v>26079</v>
      </c>
      <c r="R25" s="48">
        <v>-8.0792975190766594</v>
      </c>
      <c r="S25" s="47">
        <v>12.1850847113299</v>
      </c>
      <c r="T25" s="47">
        <v>12.9123034663906</v>
      </c>
      <c r="U25" s="49">
        <v>-5.9681058629368202</v>
      </c>
    </row>
    <row r="26" spans="1:21" ht="12" thickBot="1">
      <c r="A26" s="71"/>
      <c r="B26" s="60" t="s">
        <v>24</v>
      </c>
      <c r="C26" s="61"/>
      <c r="D26" s="47">
        <v>663859.63619999995</v>
      </c>
      <c r="E26" s="47">
        <v>717265</v>
      </c>
      <c r="F26" s="48">
        <v>92.554305061588096</v>
      </c>
      <c r="G26" s="47">
        <v>565043.43079999997</v>
      </c>
      <c r="H26" s="48">
        <v>17.488249577575601</v>
      </c>
      <c r="I26" s="47">
        <v>120596.63959999999</v>
      </c>
      <c r="J26" s="48">
        <v>18.1659846485482</v>
      </c>
      <c r="K26" s="47">
        <v>120328.1971</v>
      </c>
      <c r="L26" s="48">
        <v>21.295389087107299</v>
      </c>
      <c r="M26" s="48">
        <v>2.2309193228990001E-3</v>
      </c>
      <c r="N26" s="47">
        <v>2171860.9186</v>
      </c>
      <c r="O26" s="47">
        <v>87457633.828400001</v>
      </c>
      <c r="P26" s="47">
        <v>49948</v>
      </c>
      <c r="Q26" s="47">
        <v>52681</v>
      </c>
      <c r="R26" s="48">
        <v>-5.1878286289174502</v>
      </c>
      <c r="S26" s="47">
        <v>13.2910153799952</v>
      </c>
      <c r="T26" s="47">
        <v>13.6699500161348</v>
      </c>
      <c r="U26" s="49">
        <v>-2.8510585933863499</v>
      </c>
    </row>
    <row r="27" spans="1:21" ht="12" thickBot="1">
      <c r="A27" s="71"/>
      <c r="B27" s="60" t="s">
        <v>25</v>
      </c>
      <c r="C27" s="61"/>
      <c r="D27" s="47">
        <v>334541.7769</v>
      </c>
      <c r="E27" s="47">
        <v>405375</v>
      </c>
      <c r="F27" s="48">
        <v>82.526494455750907</v>
      </c>
      <c r="G27" s="47">
        <v>342475.5906</v>
      </c>
      <c r="H27" s="48">
        <v>-2.3166070569001298</v>
      </c>
      <c r="I27" s="47">
        <v>97245.212799999994</v>
      </c>
      <c r="J27" s="48">
        <v>29.068182067158698</v>
      </c>
      <c r="K27" s="47">
        <v>100133.53140000001</v>
      </c>
      <c r="L27" s="48">
        <v>29.238151316002099</v>
      </c>
      <c r="M27" s="48">
        <v>-2.8844669309246E-2</v>
      </c>
      <c r="N27" s="47">
        <v>1106176.7534</v>
      </c>
      <c r="O27" s="47">
        <v>36481805.978399999</v>
      </c>
      <c r="P27" s="47">
        <v>44831</v>
      </c>
      <c r="Q27" s="47">
        <v>45955</v>
      </c>
      <c r="R27" s="48">
        <v>-2.44587096072244</v>
      </c>
      <c r="S27" s="47">
        <v>7.4622867413173903</v>
      </c>
      <c r="T27" s="47">
        <v>7.8311108345120202</v>
      </c>
      <c r="U27" s="49">
        <v>-4.94250765187721</v>
      </c>
    </row>
    <row r="28" spans="1:21" ht="12" thickBot="1">
      <c r="A28" s="71"/>
      <c r="B28" s="60" t="s">
        <v>26</v>
      </c>
      <c r="C28" s="61"/>
      <c r="D28" s="47">
        <v>942280.67020000005</v>
      </c>
      <c r="E28" s="47">
        <v>1316496</v>
      </c>
      <c r="F28" s="48">
        <v>71.574898077928097</v>
      </c>
      <c r="G28" s="47">
        <v>1030905.5416</v>
      </c>
      <c r="H28" s="48">
        <v>-8.5967984285399393</v>
      </c>
      <c r="I28" s="47">
        <v>57208.489500000003</v>
      </c>
      <c r="J28" s="48">
        <v>6.0712791113350004</v>
      </c>
      <c r="K28" s="47">
        <v>90943.354500000001</v>
      </c>
      <c r="L28" s="48">
        <v>8.8216961525740594</v>
      </c>
      <c r="M28" s="48">
        <v>-0.37094370650249098</v>
      </c>
      <c r="N28" s="47">
        <v>3848278.8957000002</v>
      </c>
      <c r="O28" s="47">
        <v>124260448.0614</v>
      </c>
      <c r="P28" s="47">
        <v>53049</v>
      </c>
      <c r="Q28" s="47">
        <v>64734</v>
      </c>
      <c r="R28" s="48">
        <v>-18.0507924738159</v>
      </c>
      <c r="S28" s="47">
        <v>17.762458674056099</v>
      </c>
      <c r="T28" s="47">
        <v>20.436189557265099</v>
      </c>
      <c r="U28" s="49">
        <v>-15.0527071295277</v>
      </c>
    </row>
    <row r="29" spans="1:21" ht="12" thickBot="1">
      <c r="A29" s="71"/>
      <c r="B29" s="60" t="s">
        <v>27</v>
      </c>
      <c r="C29" s="61"/>
      <c r="D29" s="47">
        <v>925517.1165</v>
      </c>
      <c r="E29" s="47">
        <v>983656</v>
      </c>
      <c r="F29" s="48">
        <v>94.089510611433298</v>
      </c>
      <c r="G29" s="47">
        <v>986290.70129999996</v>
      </c>
      <c r="H29" s="48">
        <v>-6.1618328875955397</v>
      </c>
      <c r="I29" s="47">
        <v>113245.5413</v>
      </c>
      <c r="J29" s="48">
        <v>12.235920792935399</v>
      </c>
      <c r="K29" s="47">
        <v>152689.7556</v>
      </c>
      <c r="L29" s="48">
        <v>15.481212121207699</v>
      </c>
      <c r="M29" s="48">
        <v>-0.25832914687041397</v>
      </c>
      <c r="N29" s="47">
        <v>2907656.3097000001</v>
      </c>
      <c r="O29" s="47">
        <v>88964240.912699997</v>
      </c>
      <c r="P29" s="47">
        <v>133625</v>
      </c>
      <c r="Q29" s="47">
        <v>137212</v>
      </c>
      <c r="R29" s="48">
        <v>-2.6142028394018002</v>
      </c>
      <c r="S29" s="47">
        <v>6.92622725163704</v>
      </c>
      <c r="T29" s="47">
        <v>6.7684479622773503</v>
      </c>
      <c r="U29" s="49">
        <v>2.2779975826291201</v>
      </c>
    </row>
    <row r="30" spans="1:21" ht="12" thickBot="1">
      <c r="A30" s="71"/>
      <c r="B30" s="60" t="s">
        <v>28</v>
      </c>
      <c r="C30" s="61"/>
      <c r="D30" s="47">
        <v>1794324.0423000001</v>
      </c>
      <c r="E30" s="47">
        <v>2171916</v>
      </c>
      <c r="F30" s="48">
        <v>82.614799204941605</v>
      </c>
      <c r="G30" s="47">
        <v>1813804.6188000001</v>
      </c>
      <c r="H30" s="48">
        <v>-1.07401736097066</v>
      </c>
      <c r="I30" s="47">
        <v>182211.50349999999</v>
      </c>
      <c r="J30" s="48">
        <v>10.1548827973367</v>
      </c>
      <c r="K30" s="47">
        <v>194759.9057</v>
      </c>
      <c r="L30" s="48">
        <v>10.73764526131</v>
      </c>
      <c r="M30" s="48">
        <v>-6.4430110267814006E-2</v>
      </c>
      <c r="N30" s="47">
        <v>6072598.9398999996</v>
      </c>
      <c r="O30" s="47">
        <v>154373169.25979999</v>
      </c>
      <c r="P30" s="47">
        <v>86676</v>
      </c>
      <c r="Q30" s="47">
        <v>91366</v>
      </c>
      <c r="R30" s="48">
        <v>-5.13320053411553</v>
      </c>
      <c r="S30" s="47">
        <v>20.701509556278602</v>
      </c>
      <c r="T30" s="47">
        <v>21.590303545082399</v>
      </c>
      <c r="U30" s="49">
        <v>-4.2933776707810196</v>
      </c>
    </row>
    <row r="31" spans="1:21" ht="12" thickBot="1">
      <c r="A31" s="71"/>
      <c r="B31" s="60" t="s">
        <v>29</v>
      </c>
      <c r="C31" s="61"/>
      <c r="D31" s="47">
        <v>2112686.6858999999</v>
      </c>
      <c r="E31" s="47">
        <v>2687395</v>
      </c>
      <c r="F31" s="48">
        <v>78.614669071721906</v>
      </c>
      <c r="G31" s="47">
        <v>1260784.1000000001</v>
      </c>
      <c r="H31" s="48">
        <v>67.569267878616202</v>
      </c>
      <c r="I31" s="47">
        <v>-17010.4483</v>
      </c>
      <c r="J31" s="48">
        <v>-0.80515716852513697</v>
      </c>
      <c r="K31" s="47">
        <v>-12189.577300000001</v>
      </c>
      <c r="L31" s="48">
        <v>-0.96682511303878305</v>
      </c>
      <c r="M31" s="48">
        <v>0.39549123659932001</v>
      </c>
      <c r="N31" s="47">
        <v>7907435.4973999998</v>
      </c>
      <c r="O31" s="47">
        <v>144857602.51899999</v>
      </c>
      <c r="P31" s="47">
        <v>57283</v>
      </c>
      <c r="Q31" s="47">
        <v>63653</v>
      </c>
      <c r="R31" s="48">
        <v>-10.0073837839536</v>
      </c>
      <c r="S31" s="47">
        <v>36.881564965172899</v>
      </c>
      <c r="T31" s="47">
        <v>37.112284117009402</v>
      </c>
      <c r="U31" s="49">
        <v>-0.62556768416514597</v>
      </c>
    </row>
    <row r="32" spans="1:21" ht="12" thickBot="1">
      <c r="A32" s="71"/>
      <c r="B32" s="60" t="s">
        <v>30</v>
      </c>
      <c r="C32" s="61"/>
      <c r="D32" s="47">
        <v>163702.96789999999</v>
      </c>
      <c r="E32" s="47">
        <v>217513</v>
      </c>
      <c r="F32" s="48">
        <v>75.261233995209494</v>
      </c>
      <c r="G32" s="47">
        <v>183622.4564</v>
      </c>
      <c r="H32" s="48">
        <v>-10.848067763894701</v>
      </c>
      <c r="I32" s="47">
        <v>47230.782099999997</v>
      </c>
      <c r="J32" s="48">
        <v>28.851512410484499</v>
      </c>
      <c r="K32" s="47">
        <v>45411.2736</v>
      </c>
      <c r="L32" s="48">
        <v>24.730784289845701</v>
      </c>
      <c r="M32" s="48">
        <v>4.0067330329181E-2</v>
      </c>
      <c r="N32" s="47">
        <v>537004.1274</v>
      </c>
      <c r="O32" s="47">
        <v>20825506.9417</v>
      </c>
      <c r="P32" s="47">
        <v>32024</v>
      </c>
      <c r="Q32" s="47">
        <v>32329</v>
      </c>
      <c r="R32" s="48">
        <v>-0.94342540752884196</v>
      </c>
      <c r="S32" s="47">
        <v>5.1118838339995003</v>
      </c>
      <c r="T32" s="47">
        <v>5.3445077824863096</v>
      </c>
      <c r="U32" s="49">
        <v>-4.5506501329238898</v>
      </c>
    </row>
    <row r="33" spans="1:21" ht="12" thickBot="1">
      <c r="A33" s="71"/>
      <c r="B33" s="60" t="s">
        <v>31</v>
      </c>
      <c r="C33" s="61"/>
      <c r="D33" s="50"/>
      <c r="E33" s="50"/>
      <c r="F33" s="50"/>
      <c r="G33" s="47">
        <v>94.7864</v>
      </c>
      <c r="H33" s="50"/>
      <c r="I33" s="50"/>
      <c r="J33" s="50"/>
      <c r="K33" s="47">
        <v>3.4748999999999999</v>
      </c>
      <c r="L33" s="48">
        <v>3.6660322577922599</v>
      </c>
      <c r="M33" s="50"/>
      <c r="N33" s="47">
        <v>35.897500000000001</v>
      </c>
      <c r="O33" s="47">
        <v>4738.6603999999998</v>
      </c>
      <c r="P33" s="50"/>
      <c r="Q33" s="47">
        <v>1</v>
      </c>
      <c r="R33" s="50"/>
      <c r="S33" s="50"/>
      <c r="T33" s="47">
        <v>3.8462000000000001</v>
      </c>
      <c r="U33" s="51"/>
    </row>
    <row r="34" spans="1:21" ht="12" thickBot="1">
      <c r="A34" s="71"/>
      <c r="B34" s="60" t="s">
        <v>36</v>
      </c>
      <c r="C34" s="61"/>
      <c r="D34" s="47">
        <v>1</v>
      </c>
      <c r="E34" s="50"/>
      <c r="F34" s="50"/>
      <c r="G34" s="50"/>
      <c r="H34" s="50"/>
      <c r="I34" s="47">
        <v>0</v>
      </c>
      <c r="J34" s="48">
        <v>0</v>
      </c>
      <c r="K34" s="50"/>
      <c r="L34" s="50"/>
      <c r="M34" s="50"/>
      <c r="N34" s="47">
        <v>-3</v>
      </c>
      <c r="O34" s="47">
        <v>1</v>
      </c>
      <c r="P34" s="47">
        <v>1</v>
      </c>
      <c r="Q34" s="47">
        <v>1</v>
      </c>
      <c r="R34" s="48">
        <v>0</v>
      </c>
      <c r="S34" s="47">
        <v>1</v>
      </c>
      <c r="T34" s="47">
        <v>-4</v>
      </c>
      <c r="U34" s="49">
        <v>500</v>
      </c>
    </row>
    <row r="35" spans="1:21" ht="12" thickBot="1">
      <c r="A35" s="71"/>
      <c r="B35" s="60" t="s">
        <v>32</v>
      </c>
      <c r="C35" s="61"/>
      <c r="D35" s="47">
        <v>154170.72990000001</v>
      </c>
      <c r="E35" s="47">
        <v>191839</v>
      </c>
      <c r="F35" s="48">
        <v>80.364644258987994</v>
      </c>
      <c r="G35" s="47">
        <v>48926.262000000002</v>
      </c>
      <c r="H35" s="48">
        <v>215.10833568278699</v>
      </c>
      <c r="I35" s="47">
        <v>6662.9889000000003</v>
      </c>
      <c r="J35" s="48">
        <v>4.3218248394632504</v>
      </c>
      <c r="K35" s="47">
        <v>6362.3989000000001</v>
      </c>
      <c r="L35" s="48">
        <v>13.0040567987802</v>
      </c>
      <c r="M35" s="48">
        <v>4.7244758576831997E-2</v>
      </c>
      <c r="N35" s="47">
        <v>624515.61470000003</v>
      </c>
      <c r="O35" s="47">
        <v>23891688.659200002</v>
      </c>
      <c r="P35" s="47">
        <v>11706</v>
      </c>
      <c r="Q35" s="47">
        <v>14172</v>
      </c>
      <c r="R35" s="48">
        <v>-17.400508044030499</v>
      </c>
      <c r="S35" s="47">
        <v>13.1702314966684</v>
      </c>
      <c r="T35" s="47">
        <v>13.756801460626599</v>
      </c>
      <c r="U35" s="49">
        <v>-4.4537559123891999</v>
      </c>
    </row>
    <row r="36" spans="1:21" ht="12" customHeight="1" thickBot="1">
      <c r="A36" s="71"/>
      <c r="B36" s="60" t="s">
        <v>37</v>
      </c>
      <c r="C36" s="61"/>
      <c r="D36" s="50"/>
      <c r="E36" s="47">
        <v>3181755</v>
      </c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1"/>
    </row>
    <row r="37" spans="1:21" ht="12" thickBot="1">
      <c r="A37" s="71"/>
      <c r="B37" s="60" t="s">
        <v>38</v>
      </c>
      <c r="C37" s="61"/>
      <c r="D37" s="50"/>
      <c r="E37" s="47">
        <v>4116471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1"/>
    </row>
    <row r="38" spans="1:21" ht="12" thickBot="1">
      <c r="A38" s="71"/>
      <c r="B38" s="60" t="s">
        <v>39</v>
      </c>
      <c r="C38" s="61"/>
      <c r="D38" s="50"/>
      <c r="E38" s="47">
        <v>2126896</v>
      </c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1"/>
    </row>
    <row r="39" spans="1:21" ht="12" customHeight="1" thickBot="1">
      <c r="A39" s="71"/>
      <c r="B39" s="60" t="s">
        <v>33</v>
      </c>
      <c r="C39" s="61"/>
      <c r="D39" s="47">
        <v>512611.28279999999</v>
      </c>
      <c r="E39" s="47">
        <v>906855</v>
      </c>
      <c r="F39" s="48">
        <v>56.526267462824798</v>
      </c>
      <c r="G39" s="47">
        <v>368133.848</v>
      </c>
      <c r="H39" s="48">
        <v>39.245898084329397</v>
      </c>
      <c r="I39" s="47">
        <v>21012.601200000001</v>
      </c>
      <c r="J39" s="48">
        <v>4.0991296729218201</v>
      </c>
      <c r="K39" s="47">
        <v>17984.925299999999</v>
      </c>
      <c r="L39" s="48">
        <v>4.8854310457211803</v>
      </c>
      <c r="M39" s="48">
        <v>0.168345202968399</v>
      </c>
      <c r="N39" s="47">
        <v>2023135.6561</v>
      </c>
      <c r="O39" s="47">
        <v>39850120.299000002</v>
      </c>
      <c r="P39" s="47">
        <v>526</v>
      </c>
      <c r="Q39" s="47">
        <v>624</v>
      </c>
      <c r="R39" s="48">
        <v>-15.705128205128201</v>
      </c>
      <c r="S39" s="47">
        <v>974.54616501901205</v>
      </c>
      <c r="T39" s="47">
        <v>1040.49626442308</v>
      </c>
      <c r="U39" s="49">
        <v>-6.7672627291882899</v>
      </c>
    </row>
    <row r="40" spans="1:21" ht="12" thickBot="1">
      <c r="A40" s="71"/>
      <c r="B40" s="60" t="s">
        <v>34</v>
      </c>
      <c r="C40" s="61"/>
      <c r="D40" s="47">
        <v>712743.88040000002</v>
      </c>
      <c r="E40" s="47">
        <v>821770</v>
      </c>
      <c r="F40" s="48">
        <v>86.732769558392306</v>
      </c>
      <c r="G40" s="47">
        <v>498135.9915</v>
      </c>
      <c r="H40" s="48">
        <v>43.082188912663597</v>
      </c>
      <c r="I40" s="47">
        <v>36956.566899999998</v>
      </c>
      <c r="J40" s="48">
        <v>5.1851117794599002</v>
      </c>
      <c r="K40" s="47">
        <v>42079.2451</v>
      </c>
      <c r="L40" s="48">
        <v>8.4473408502946903</v>
      </c>
      <c r="M40" s="48">
        <v>-0.121738833190237</v>
      </c>
      <c r="N40" s="47">
        <v>2593035.5364000001</v>
      </c>
      <c r="O40" s="47">
        <v>75237431.598499998</v>
      </c>
      <c r="P40" s="47">
        <v>2706</v>
      </c>
      <c r="Q40" s="47">
        <v>2873</v>
      </c>
      <c r="R40" s="48">
        <v>-5.8127392969021896</v>
      </c>
      <c r="S40" s="47">
        <v>263.39389519586098</v>
      </c>
      <c r="T40" s="47">
        <v>272.39691569787698</v>
      </c>
      <c r="U40" s="49">
        <v>-3.4180824484641499</v>
      </c>
    </row>
    <row r="41" spans="1:21" ht="12" thickBot="1">
      <c r="A41" s="71"/>
      <c r="B41" s="60" t="s">
        <v>40</v>
      </c>
      <c r="C41" s="61"/>
      <c r="D41" s="50"/>
      <c r="E41" s="47">
        <v>1244973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1"/>
    </row>
    <row r="42" spans="1:21" ht="12" thickBot="1">
      <c r="A42" s="71"/>
      <c r="B42" s="60" t="s">
        <v>41</v>
      </c>
      <c r="C42" s="61"/>
      <c r="D42" s="50"/>
      <c r="E42" s="47">
        <v>522141</v>
      </c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1"/>
    </row>
    <row r="43" spans="1:21" ht="12" thickBot="1">
      <c r="A43" s="72"/>
      <c r="B43" s="60" t="s">
        <v>35</v>
      </c>
      <c r="C43" s="61"/>
      <c r="D43" s="52">
        <v>32111.645400000001</v>
      </c>
      <c r="E43" s="52">
        <v>0</v>
      </c>
      <c r="F43" s="53"/>
      <c r="G43" s="52">
        <v>36561.5645</v>
      </c>
      <c r="H43" s="54">
        <v>-12.1710303179176</v>
      </c>
      <c r="I43" s="52">
        <v>4808.9853000000003</v>
      </c>
      <c r="J43" s="54">
        <v>14.9758296097776</v>
      </c>
      <c r="K43" s="52">
        <v>4541.1338999999998</v>
      </c>
      <c r="L43" s="54">
        <v>12.420513077332901</v>
      </c>
      <c r="M43" s="54">
        <v>5.8983374174454997E-2</v>
      </c>
      <c r="N43" s="52">
        <v>78945.866500000004</v>
      </c>
      <c r="O43" s="52">
        <v>5310851.2704999996</v>
      </c>
      <c r="P43" s="52">
        <v>45</v>
      </c>
      <c r="Q43" s="52">
        <v>46</v>
      </c>
      <c r="R43" s="54">
        <v>-2.1739130434782599</v>
      </c>
      <c r="S43" s="52">
        <v>713.59212000000002</v>
      </c>
      <c r="T43" s="52">
        <v>527.92408695652205</v>
      </c>
      <c r="U43" s="55">
        <v>26.018789703490299</v>
      </c>
    </row>
  </sheetData>
  <mergeCells count="41">
    <mergeCell ref="B36:C36"/>
    <mergeCell ref="B43:C43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29:C29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8:C18"/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7"/>
  <sheetViews>
    <sheetView topLeftCell="A28" workbookViewId="0">
      <selection activeCell="I43" sqref="I43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30"/>
      <c r="B1" s="31"/>
      <c r="C1" s="30"/>
      <c r="D1" s="30"/>
      <c r="E1" s="30"/>
      <c r="F1" s="30"/>
      <c r="G1" s="30"/>
      <c r="H1" s="30"/>
    </row>
    <row r="2" spans="1:8" ht="14.25">
      <c r="A2" s="32"/>
      <c r="B2" s="33"/>
      <c r="C2" s="32"/>
      <c r="D2" s="32"/>
      <c r="E2" s="32"/>
      <c r="F2" s="32"/>
      <c r="G2" s="32"/>
      <c r="H2" s="32"/>
    </row>
    <row r="3" spans="1:8" ht="14.25">
      <c r="A3" s="32"/>
      <c r="B3" s="33"/>
      <c r="C3" s="32"/>
      <c r="D3" s="32"/>
      <c r="E3" s="32"/>
      <c r="F3" s="32"/>
      <c r="G3" s="32"/>
      <c r="H3" s="32"/>
    </row>
    <row r="4" spans="1:8" ht="14.25">
      <c r="A4" s="32"/>
      <c r="B4" s="33"/>
      <c r="C4" s="32"/>
      <c r="D4" s="32"/>
      <c r="E4" s="32"/>
      <c r="F4" s="32"/>
      <c r="G4" s="32"/>
      <c r="H4" s="32"/>
    </row>
    <row r="5" spans="1:8" ht="14.25">
      <c r="A5" s="32"/>
      <c r="B5" s="33"/>
      <c r="C5" s="32"/>
      <c r="D5" s="32"/>
      <c r="E5" s="32"/>
      <c r="F5" s="32"/>
      <c r="G5" s="32"/>
      <c r="H5" s="32"/>
    </row>
    <row r="6" spans="1:8" ht="14.25">
      <c r="A6" s="32"/>
      <c r="B6" s="33"/>
      <c r="C6" s="32"/>
      <c r="D6" s="32"/>
      <c r="E6" s="32"/>
      <c r="F6" s="32"/>
      <c r="G6" s="32"/>
      <c r="H6" s="32"/>
    </row>
    <row r="7" spans="1:8" ht="14.25">
      <c r="A7" s="32"/>
      <c r="B7" s="33"/>
      <c r="C7" s="32"/>
      <c r="D7" s="32"/>
      <c r="E7" s="32"/>
      <c r="F7" s="32"/>
      <c r="G7" s="32"/>
      <c r="H7" s="32"/>
    </row>
    <row r="8" spans="1:8" ht="14.25">
      <c r="A8" s="32"/>
      <c r="B8" s="33"/>
      <c r="C8" s="32"/>
      <c r="D8" s="32"/>
      <c r="E8" s="32"/>
      <c r="F8" s="32"/>
      <c r="G8" s="32"/>
      <c r="H8" s="32"/>
    </row>
    <row r="9" spans="1:8" ht="14.25">
      <c r="A9" s="32"/>
      <c r="B9" s="33"/>
      <c r="C9" s="32"/>
      <c r="D9" s="32"/>
      <c r="E9" s="32"/>
      <c r="F9" s="32"/>
      <c r="G9" s="32"/>
      <c r="H9" s="32"/>
    </row>
    <row r="10" spans="1:8" ht="14.25">
      <c r="A10" s="32"/>
      <c r="B10" s="33"/>
      <c r="C10" s="32"/>
      <c r="D10" s="32"/>
      <c r="E10" s="32"/>
      <c r="F10" s="32"/>
      <c r="G10" s="32"/>
      <c r="H10" s="32"/>
    </row>
    <row r="11" spans="1:8" ht="14.25">
      <c r="A11" s="32"/>
      <c r="B11" s="33"/>
      <c r="C11" s="32"/>
      <c r="D11" s="32"/>
      <c r="E11" s="32"/>
      <c r="F11" s="32"/>
      <c r="G11" s="32"/>
      <c r="H11" s="32"/>
    </row>
    <row r="12" spans="1:8" ht="14.25">
      <c r="A12" s="32"/>
      <c r="B12" s="33"/>
      <c r="C12" s="32"/>
      <c r="D12" s="32"/>
      <c r="E12" s="32"/>
      <c r="F12" s="32"/>
      <c r="G12" s="32"/>
      <c r="H12" s="32"/>
    </row>
    <row r="13" spans="1:8" ht="14.25">
      <c r="A13" s="32"/>
      <c r="B13" s="33"/>
      <c r="C13" s="32"/>
      <c r="D13" s="32"/>
      <c r="E13" s="32"/>
      <c r="F13" s="32"/>
      <c r="G13" s="32"/>
      <c r="H13" s="32"/>
    </row>
    <row r="14" spans="1:8" ht="14.25">
      <c r="A14" s="32"/>
      <c r="B14" s="33"/>
      <c r="C14" s="32"/>
      <c r="D14" s="32"/>
      <c r="E14" s="32"/>
      <c r="F14" s="32"/>
      <c r="G14" s="32"/>
      <c r="H14" s="32"/>
    </row>
    <row r="15" spans="1:8" ht="14.25">
      <c r="A15" s="32"/>
      <c r="B15" s="33"/>
      <c r="C15" s="32"/>
      <c r="D15" s="32"/>
      <c r="E15" s="32"/>
      <c r="F15" s="32"/>
      <c r="G15" s="32"/>
      <c r="H15" s="32"/>
    </row>
    <row r="16" spans="1:8" ht="14.25">
      <c r="A16" s="32" t="s">
        <v>64</v>
      </c>
      <c r="B16" s="33" t="s">
        <v>65</v>
      </c>
      <c r="C16" s="32" t="s">
        <v>66</v>
      </c>
      <c r="D16" s="32" t="s">
        <v>67</v>
      </c>
      <c r="E16" s="32" t="s">
        <v>68</v>
      </c>
      <c r="F16" s="32" t="s">
        <v>69</v>
      </c>
      <c r="G16" s="32" t="s">
        <v>68</v>
      </c>
      <c r="H16" s="32" t="s">
        <v>70</v>
      </c>
    </row>
    <row r="17" spans="1:8" ht="14.25">
      <c r="A17" s="32">
        <v>1</v>
      </c>
      <c r="B17" s="33">
        <v>12</v>
      </c>
      <c r="C17" s="32">
        <v>62632</v>
      </c>
      <c r="D17" s="32">
        <v>750611.814742735</v>
      </c>
      <c r="E17" s="32">
        <v>555540.15212564101</v>
      </c>
      <c r="F17" s="32">
        <v>195071.662617094</v>
      </c>
      <c r="G17" s="32">
        <v>555540.15212564101</v>
      </c>
      <c r="H17" s="32">
        <v>0.25988354937359098</v>
      </c>
    </row>
    <row r="18" spans="1:8" ht="14.25">
      <c r="A18" s="32">
        <v>2</v>
      </c>
      <c r="B18" s="33">
        <v>13</v>
      </c>
      <c r="C18" s="32">
        <v>17699.702000000001</v>
      </c>
      <c r="D18" s="32">
        <v>162105.34282425701</v>
      </c>
      <c r="E18" s="32">
        <v>129028.225739936</v>
      </c>
      <c r="F18" s="32">
        <v>33077.117084320402</v>
      </c>
      <c r="G18" s="32">
        <v>129028.225739936</v>
      </c>
      <c r="H18" s="32">
        <v>0.20404705056625</v>
      </c>
    </row>
    <row r="19" spans="1:8" ht="14.25">
      <c r="A19" s="32">
        <v>3</v>
      </c>
      <c r="B19" s="33">
        <v>14</v>
      </c>
      <c r="C19" s="32">
        <v>149338</v>
      </c>
      <c r="D19" s="32">
        <v>254938.92206239299</v>
      </c>
      <c r="E19" s="32">
        <v>193285.10916410299</v>
      </c>
      <c r="F19" s="32">
        <v>61653.812898290598</v>
      </c>
      <c r="G19" s="32">
        <v>193285.10916410299</v>
      </c>
      <c r="H19" s="32">
        <v>0.24183758368289299</v>
      </c>
    </row>
    <row r="20" spans="1:8" ht="14.25">
      <c r="A20" s="32">
        <v>4</v>
      </c>
      <c r="B20" s="33">
        <v>15</v>
      </c>
      <c r="C20" s="32">
        <v>4912</v>
      </c>
      <c r="D20" s="32">
        <v>76832.826094017102</v>
      </c>
      <c r="E20" s="32">
        <v>61213.987214529901</v>
      </c>
      <c r="F20" s="32">
        <v>15618.838879487201</v>
      </c>
      <c r="G20" s="32">
        <v>61213.987214529901</v>
      </c>
      <c r="H20" s="32">
        <v>0.20328340988492399</v>
      </c>
    </row>
    <row r="21" spans="1:8" ht="14.25">
      <c r="A21" s="32">
        <v>5</v>
      </c>
      <c r="B21" s="33">
        <v>16</v>
      </c>
      <c r="C21" s="32">
        <v>7629</v>
      </c>
      <c r="D21" s="32">
        <v>499443.766341026</v>
      </c>
      <c r="E21" s="32">
        <v>403234.12655299099</v>
      </c>
      <c r="F21" s="32">
        <v>96209.639788034197</v>
      </c>
      <c r="G21" s="32">
        <v>403234.12655299099</v>
      </c>
      <c r="H21" s="32">
        <v>0.192633578136084</v>
      </c>
    </row>
    <row r="22" spans="1:8" ht="14.25">
      <c r="A22" s="32">
        <v>6</v>
      </c>
      <c r="B22" s="33">
        <v>17</v>
      </c>
      <c r="C22" s="32">
        <v>30454</v>
      </c>
      <c r="D22" s="32">
        <v>435021.963852991</v>
      </c>
      <c r="E22" s="32">
        <v>345570.80303504301</v>
      </c>
      <c r="F22" s="32">
        <v>89451.160817948694</v>
      </c>
      <c r="G22" s="32">
        <v>345570.80303504301</v>
      </c>
      <c r="H22" s="32">
        <v>0.205624470143253</v>
      </c>
    </row>
    <row r="23" spans="1:8" ht="14.25">
      <c r="A23" s="32">
        <v>7</v>
      </c>
      <c r="B23" s="33">
        <v>18</v>
      </c>
      <c r="C23" s="32">
        <v>75800</v>
      </c>
      <c r="D23" s="32">
        <v>253959.62847093999</v>
      </c>
      <c r="E23" s="32">
        <v>200216.333735897</v>
      </c>
      <c r="F23" s="32">
        <v>53743.294735042698</v>
      </c>
      <c r="G23" s="32">
        <v>200216.333735897</v>
      </c>
      <c r="H23" s="32">
        <v>0.211621410295111</v>
      </c>
    </row>
    <row r="24" spans="1:8" ht="14.25">
      <c r="A24" s="32">
        <v>8</v>
      </c>
      <c r="B24" s="33">
        <v>19</v>
      </c>
      <c r="C24" s="32">
        <v>42239</v>
      </c>
      <c r="D24" s="32">
        <v>224264.73708376099</v>
      </c>
      <c r="E24" s="32">
        <v>184020.91197094001</v>
      </c>
      <c r="F24" s="32">
        <v>40243.825112820501</v>
      </c>
      <c r="G24" s="32">
        <v>184020.91197094001</v>
      </c>
      <c r="H24" s="32">
        <v>0.179447850946758</v>
      </c>
    </row>
    <row r="25" spans="1:8" ht="14.25">
      <c r="A25" s="32">
        <v>9</v>
      </c>
      <c r="B25" s="33">
        <v>21</v>
      </c>
      <c r="C25" s="32">
        <v>316301</v>
      </c>
      <c r="D25" s="32">
        <v>1278693.3925999999</v>
      </c>
      <c r="E25" s="32">
        <v>1271236.6306</v>
      </c>
      <c r="F25" s="32">
        <v>7456.7619999999997</v>
      </c>
      <c r="G25" s="32">
        <v>1271236.6306</v>
      </c>
      <c r="H25" s="32">
        <v>5.8315480811533503E-3</v>
      </c>
    </row>
    <row r="26" spans="1:8" ht="14.25">
      <c r="A26" s="32">
        <v>10</v>
      </c>
      <c r="B26" s="33">
        <v>22</v>
      </c>
      <c r="C26" s="32">
        <v>59368</v>
      </c>
      <c r="D26" s="32">
        <v>748534.35774017102</v>
      </c>
      <c r="E26" s="32">
        <v>696033.53846581199</v>
      </c>
      <c r="F26" s="32">
        <v>52500.819274358997</v>
      </c>
      <c r="G26" s="32">
        <v>696033.53846581199</v>
      </c>
      <c r="H26" s="32">
        <v>7.0138155625693893E-2</v>
      </c>
    </row>
    <row r="27" spans="1:8" ht="14.25">
      <c r="A27" s="32">
        <v>11</v>
      </c>
      <c r="B27" s="33">
        <v>23</v>
      </c>
      <c r="C27" s="32">
        <v>294708.64799999999</v>
      </c>
      <c r="D27" s="32">
        <v>2224583.2841615402</v>
      </c>
      <c r="E27" s="32">
        <v>1917494.0242401699</v>
      </c>
      <c r="F27" s="32">
        <v>307089.25992136798</v>
      </c>
      <c r="G27" s="32">
        <v>1917494.0242401699</v>
      </c>
      <c r="H27" s="32">
        <v>0.13804349880166999</v>
      </c>
    </row>
    <row r="28" spans="1:8" ht="14.25">
      <c r="A28" s="32">
        <v>12</v>
      </c>
      <c r="B28" s="33">
        <v>24</v>
      </c>
      <c r="C28" s="32">
        <v>30613.848000000002</v>
      </c>
      <c r="D28" s="32">
        <v>1102893.0528581201</v>
      </c>
      <c r="E28" s="32">
        <v>958957.74586324801</v>
      </c>
      <c r="F28" s="32">
        <v>143935.30699487199</v>
      </c>
      <c r="G28" s="32">
        <v>958957.74586324801</v>
      </c>
      <c r="H28" s="32">
        <v>0.13050703930165</v>
      </c>
    </row>
    <row r="29" spans="1:8" ht="14.25">
      <c r="A29" s="32">
        <v>13</v>
      </c>
      <c r="B29" s="33">
        <v>25</v>
      </c>
      <c r="C29" s="32">
        <v>117078</v>
      </c>
      <c r="D29" s="32">
        <v>3052714.4202999999</v>
      </c>
      <c r="E29" s="32">
        <v>2882279.0474</v>
      </c>
      <c r="F29" s="32">
        <v>170435.37289999999</v>
      </c>
      <c r="G29" s="32">
        <v>2882279.0474</v>
      </c>
      <c r="H29" s="32">
        <v>5.5830762211701003E-2</v>
      </c>
    </row>
    <row r="30" spans="1:8" ht="14.25">
      <c r="A30" s="32">
        <v>14</v>
      </c>
      <c r="B30" s="33">
        <v>26</v>
      </c>
      <c r="C30" s="32">
        <v>93507</v>
      </c>
      <c r="D30" s="32">
        <v>430385.13476367103</v>
      </c>
      <c r="E30" s="32">
        <v>407881.49719775398</v>
      </c>
      <c r="F30" s="32">
        <v>22503.637565917899</v>
      </c>
      <c r="G30" s="32">
        <v>407881.49719775398</v>
      </c>
      <c r="H30" s="32">
        <v>5.2287209172024098E-2</v>
      </c>
    </row>
    <row r="31" spans="1:8" ht="14.25">
      <c r="A31" s="32">
        <v>15</v>
      </c>
      <c r="B31" s="33">
        <v>27</v>
      </c>
      <c r="C31" s="32">
        <v>223075.052</v>
      </c>
      <c r="D31" s="32">
        <v>1477749.76056667</v>
      </c>
      <c r="E31" s="32">
        <v>1308924.9701</v>
      </c>
      <c r="F31" s="32">
        <v>168824.79046666701</v>
      </c>
      <c r="G31" s="32">
        <v>1308924.9701</v>
      </c>
      <c r="H31" s="32">
        <v>0.11424450537682899</v>
      </c>
    </row>
    <row r="32" spans="1:8" ht="14.25">
      <c r="A32" s="32">
        <v>16</v>
      </c>
      <c r="B32" s="33">
        <v>29</v>
      </c>
      <c r="C32" s="32">
        <v>319096</v>
      </c>
      <c r="D32" s="32">
        <v>3715046.8804829102</v>
      </c>
      <c r="E32" s="32">
        <v>3584002.1619307701</v>
      </c>
      <c r="F32" s="32">
        <v>131044.718552137</v>
      </c>
      <c r="G32" s="32">
        <v>3584002.1619307701</v>
      </c>
      <c r="H32" s="32">
        <v>3.5274041692605201E-2</v>
      </c>
    </row>
    <row r="33" spans="1:8" ht="14.25">
      <c r="A33" s="32">
        <v>17</v>
      </c>
      <c r="B33" s="33">
        <v>31</v>
      </c>
      <c r="C33" s="32">
        <v>60304.084000000003</v>
      </c>
      <c r="D33" s="32">
        <v>337807.35714756802</v>
      </c>
      <c r="E33" s="32">
        <v>294563.91705969902</v>
      </c>
      <c r="F33" s="32">
        <v>43243.440087868999</v>
      </c>
      <c r="G33" s="32">
        <v>294563.91705969902</v>
      </c>
      <c r="H33" s="32">
        <v>0.12801213227863001</v>
      </c>
    </row>
    <row r="34" spans="1:8">
      <c r="A34" s="28">
        <v>18</v>
      </c>
      <c r="B34" s="29">
        <v>32</v>
      </c>
      <c r="C34" s="28">
        <v>23485.423999999999</v>
      </c>
      <c r="D34" s="28">
        <v>292100.85159180802</v>
      </c>
      <c r="E34" s="28">
        <v>280467.043352384</v>
      </c>
      <c r="F34" s="28">
        <v>11633.808239424499</v>
      </c>
      <c r="G34" s="28">
        <v>280467.043352384</v>
      </c>
      <c r="H34" s="28">
        <v>3.98280531399543E-2</v>
      </c>
    </row>
    <row r="35" spans="1:8">
      <c r="A35" s="28">
        <v>19</v>
      </c>
      <c r="B35" s="29">
        <v>33</v>
      </c>
      <c r="C35" s="28">
        <v>69976.664000000004</v>
      </c>
      <c r="D35" s="28">
        <v>663859.63913009595</v>
      </c>
      <c r="E35" s="28">
        <v>543263.04173451301</v>
      </c>
      <c r="F35" s="28">
        <v>120596.597395583</v>
      </c>
      <c r="G35" s="28">
        <v>543263.04173451301</v>
      </c>
      <c r="H35" s="28">
        <v>0.181659782109377</v>
      </c>
    </row>
    <row r="36" spans="1:8">
      <c r="A36" s="28">
        <v>20</v>
      </c>
      <c r="B36" s="29">
        <v>34</v>
      </c>
      <c r="C36" s="28">
        <v>60831.618000000002</v>
      </c>
      <c r="D36" s="28">
        <v>334541.75943916501</v>
      </c>
      <c r="E36" s="28">
        <v>237296.55281075701</v>
      </c>
      <c r="F36" s="28">
        <v>97245.206628407701</v>
      </c>
      <c r="G36" s="28">
        <v>237296.55281075701</v>
      </c>
      <c r="H36" s="28">
        <v>0.29068181739533</v>
      </c>
    </row>
    <row r="37" spans="1:8">
      <c r="A37" s="28">
        <v>21</v>
      </c>
      <c r="B37" s="29">
        <v>35</v>
      </c>
      <c r="C37" s="28">
        <v>48675.506999999998</v>
      </c>
      <c r="D37" s="28">
        <v>942280.67006902699</v>
      </c>
      <c r="E37" s="28">
        <v>885072.12431061896</v>
      </c>
      <c r="F37" s="28">
        <v>57208.545758407097</v>
      </c>
      <c r="G37" s="28">
        <v>885072.12431061896</v>
      </c>
      <c r="H37" s="28">
        <v>6.0712850826300298E-2</v>
      </c>
    </row>
    <row r="38" spans="1:8">
      <c r="A38" s="28">
        <v>22</v>
      </c>
      <c r="B38" s="29">
        <v>36</v>
      </c>
      <c r="C38" s="28">
        <v>198292.23</v>
      </c>
      <c r="D38" s="28">
        <v>925517.11379026505</v>
      </c>
      <c r="E38" s="28">
        <v>812271.58095165796</v>
      </c>
      <c r="F38" s="28">
        <v>113245.53283860799</v>
      </c>
      <c r="G38" s="28">
        <v>812271.58095165796</v>
      </c>
      <c r="H38" s="28">
        <v>0.122359199145258</v>
      </c>
    </row>
    <row r="39" spans="1:8">
      <c r="A39" s="28">
        <v>23</v>
      </c>
      <c r="B39" s="29">
        <v>37</v>
      </c>
      <c r="C39" s="28">
        <v>154740.50399999999</v>
      </c>
      <c r="D39" s="28">
        <v>1794324.0217831901</v>
      </c>
      <c r="E39" s="28">
        <v>1612112.5496038599</v>
      </c>
      <c r="F39" s="28">
        <v>182211.47217932899</v>
      </c>
      <c r="G39" s="28">
        <v>1612112.5496038599</v>
      </c>
      <c r="H39" s="28">
        <v>0.10154881167909</v>
      </c>
    </row>
    <row r="40" spans="1:8">
      <c r="A40" s="28">
        <v>24</v>
      </c>
      <c r="B40" s="29">
        <v>38</v>
      </c>
      <c r="C40" s="28">
        <v>535948.23499999999</v>
      </c>
      <c r="D40" s="28">
        <v>2112686.5504451301</v>
      </c>
      <c r="E40" s="28">
        <v>2129696.6095106201</v>
      </c>
      <c r="F40" s="28">
        <v>-17010.059065486701</v>
      </c>
      <c r="G40" s="28">
        <v>2129696.6095106201</v>
      </c>
      <c r="H40" s="28">
        <v>-8.0513879647232996E-3</v>
      </c>
    </row>
    <row r="41" spans="1:8">
      <c r="A41" s="28">
        <v>25</v>
      </c>
      <c r="B41" s="29">
        <v>39</v>
      </c>
      <c r="C41" s="28">
        <v>103184.318</v>
      </c>
      <c r="D41" s="28">
        <v>163702.86728466101</v>
      </c>
      <c r="E41" s="28">
        <v>116472.16662945</v>
      </c>
      <c r="F41" s="28">
        <v>47230.700655210399</v>
      </c>
      <c r="G41" s="28">
        <v>116472.16662945</v>
      </c>
      <c r="H41" s="28">
        <v>0.28851480391654699</v>
      </c>
    </row>
    <row r="42" spans="1:8">
      <c r="B42" s="29">
        <v>40</v>
      </c>
      <c r="C42" s="28">
        <v>0</v>
      </c>
      <c r="D42" s="28">
        <v>0</v>
      </c>
      <c r="E42" s="28">
        <v>0</v>
      </c>
      <c r="F42" s="28">
        <v>0</v>
      </c>
      <c r="G42" s="28">
        <v>0</v>
      </c>
      <c r="H42" s="28">
        <v>0</v>
      </c>
    </row>
    <row r="43" spans="1:8">
      <c r="A43" s="28">
        <v>26</v>
      </c>
      <c r="B43" s="29">
        <v>41</v>
      </c>
      <c r="C43" s="28">
        <v>1</v>
      </c>
      <c r="D43" s="28">
        <v>1</v>
      </c>
      <c r="E43" s="28">
        <v>1</v>
      </c>
      <c r="F43" s="28">
        <v>0</v>
      </c>
      <c r="G43" s="28">
        <v>1</v>
      </c>
      <c r="H43" s="28">
        <v>0</v>
      </c>
    </row>
    <row r="44" spans="1:8">
      <c r="A44" s="28">
        <v>27</v>
      </c>
      <c r="B44" s="29">
        <v>42</v>
      </c>
      <c r="C44" s="28">
        <v>12241.894</v>
      </c>
      <c r="D44" s="28">
        <v>154170.72949999999</v>
      </c>
      <c r="E44" s="28">
        <v>147507.73499999999</v>
      </c>
      <c r="F44" s="28">
        <v>6662.9944999999998</v>
      </c>
      <c r="G44" s="28">
        <v>147507.73499999999</v>
      </c>
      <c r="H44" s="28">
        <v>4.3218284830130502E-2</v>
      </c>
    </row>
    <row r="45" spans="1:8">
      <c r="A45" s="28">
        <v>28</v>
      </c>
      <c r="B45" s="29">
        <v>75</v>
      </c>
      <c r="C45" s="28">
        <v>521</v>
      </c>
      <c r="D45" s="28">
        <v>512611.282051282</v>
      </c>
      <c r="E45" s="28">
        <v>491598.68504273501</v>
      </c>
      <c r="F45" s="28">
        <v>21012.597008547</v>
      </c>
      <c r="G45" s="28">
        <v>491598.68504273501</v>
      </c>
      <c r="H45" s="28">
        <v>4.0991288612420497E-2</v>
      </c>
    </row>
    <row r="46" spans="1:8">
      <c r="A46" s="28">
        <v>29</v>
      </c>
      <c r="B46" s="29">
        <v>76</v>
      </c>
      <c r="C46" s="28">
        <v>2773</v>
      </c>
      <c r="D46" s="28">
        <v>712743.87171709398</v>
      </c>
      <c r="E46" s="28">
        <v>675787.31644615403</v>
      </c>
      <c r="F46" s="28">
        <v>36956.555270940204</v>
      </c>
      <c r="G46" s="28">
        <v>675787.31644615403</v>
      </c>
      <c r="H46" s="28">
        <v>5.1851102110365303E-2</v>
      </c>
    </row>
    <row r="47" spans="1:8">
      <c r="A47" s="28">
        <v>30</v>
      </c>
      <c r="B47" s="29">
        <v>99</v>
      </c>
      <c r="C47" s="28">
        <v>45</v>
      </c>
      <c r="D47" s="28">
        <v>32111.6455638757</v>
      </c>
      <c r="E47" s="28">
        <v>27302.660131608802</v>
      </c>
      <c r="F47" s="28">
        <v>4808.9854322668498</v>
      </c>
      <c r="G47" s="28">
        <v>27302.660131608802</v>
      </c>
      <c r="H47" s="28">
        <v>0.14975829945248201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2014-05-04T00:31:59Z</dcterms:modified>
</cp:coreProperties>
</file>