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<sst xmlns="http://schemas.openxmlformats.org/spreadsheetml/2006/main" count="114" uniqueCount="71">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</sst>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35" Type="http://schemas.openxmlformats.org/officeDocument/2006/relationships/hyperlink" Target="cid:c9d21d83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15067597.1346</v>
      </c>
      <c r="F3" s="25">
        <f>RA!I7</f>
        <v>1541313.3864</v>
      </c>
      <c r="G3" s="16">
        <f>E3-F3</f>
        <v>13526283.748200001</v>
      </c>
      <c r="H3" s="27">
        <f>RA!J7</f>
        <v>10.229324374890901</v>
      </c>
      <c r="I3" s="20">
        <f>SUM(I4:I39)</f>
        <v>15067600.714875795</v>
      </c>
      <c r="J3" s="21">
        <f>SUM(J4:J39)</f>
        <v>13526283.237745067</v>
      </c>
      <c r="K3" s="22">
        <f>E3-I3</f>
        <v>-3.5802757944911718</v>
      </c>
      <c r="L3" s="22">
        <f>G3-J3</f>
        <v>0.5104549340903759</v>
      </c>
    </row>
    <row r="4" spans="1:12">
      <c r="A4" s="38">
        <f>RA!A8</f>
        <v>41768</v>
      </c>
      <c r="B4" s="12">
        <v>12</v>
      </c>
      <c r="C4" s="35" t="s">
        <v>6</v>
      </c>
      <c r="D4" s="35"/>
      <c r="E4" s="15">
        <f>VLOOKUP(C4,RA!B8:D39,3,0)</f>
        <v>604246.59629999998</v>
      </c>
      <c r="F4" s="25">
        <f>VLOOKUP(C4,RA!B8:I43,8,0)</f>
        <v>99365.984299999996</v>
      </c>
      <c r="G4" s="16">
        <f t="shared" ref="G4:G39" si="0">E4-F4</f>
        <v>504880.61199999996</v>
      </c>
      <c r="H4" s="27">
        <f>RA!J8</f>
        <v>16.4446080306369</v>
      </c>
      <c r="I4" s="20">
        <f>VLOOKUP(B4,RMS!B:D,3,FALSE)</f>
        <v>604247.03517008503</v>
      </c>
      <c r="J4" s="21">
        <f>VLOOKUP(B4,RMS!B:E,4,FALSE)</f>
        <v>504880.61411965801</v>
      </c>
      <c r="K4" s="22">
        <f t="shared" ref="K4:K39" si="1">E4-I4</f>
        <v>-0.43887008505407721</v>
      </c>
      <c r="L4" s="22">
        <f t="shared" ref="L4:L39" si="2">G4-J4</f>
        <v>-2.1196580491960049E-3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83049.320800000001</v>
      </c>
      <c r="F5" s="25">
        <f>VLOOKUP(C5,RA!B9:I44,8,0)</f>
        <v>18403.373</v>
      </c>
      <c r="G5" s="16">
        <f t="shared" si="0"/>
        <v>64645.947800000002</v>
      </c>
      <c r="H5" s="27">
        <f>RA!J9</f>
        <v>22.159570749915101</v>
      </c>
      <c r="I5" s="20">
        <f>VLOOKUP(B5,RMS!B:D,3,FALSE)</f>
        <v>83049.336699394902</v>
      </c>
      <c r="J5" s="21">
        <f>VLOOKUP(B5,RMS!B:E,4,FALSE)</f>
        <v>64645.960105710597</v>
      </c>
      <c r="K5" s="22">
        <f t="shared" si="1"/>
        <v>-1.5899394900770858E-2</v>
      </c>
      <c r="L5" s="22">
        <f t="shared" si="2"/>
        <v>-1.2305710595683195E-2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119195.1468</v>
      </c>
      <c r="F6" s="25">
        <f>VLOOKUP(C6,RA!B10:I45,8,0)</f>
        <v>28551.1826</v>
      </c>
      <c r="G6" s="16">
        <f t="shared" si="0"/>
        <v>90643.964200000002</v>
      </c>
      <c r="H6" s="27">
        <f>RA!J10</f>
        <v>23.953309649348899</v>
      </c>
      <c r="I6" s="20">
        <f>VLOOKUP(B6,RMS!B:D,3,FALSE)</f>
        <v>119197.270247009</v>
      </c>
      <c r="J6" s="21">
        <f>VLOOKUP(B6,RMS!B:E,4,FALSE)</f>
        <v>90643.964015384598</v>
      </c>
      <c r="K6" s="22">
        <f t="shared" si="1"/>
        <v>-2.1234470089984825</v>
      </c>
      <c r="L6" s="22">
        <f t="shared" si="2"/>
        <v>1.846154045779258E-4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61031.256800000003</v>
      </c>
      <c r="F7" s="25">
        <f>VLOOKUP(C7,RA!B11:I46,8,0)</f>
        <v>9624.4136999999992</v>
      </c>
      <c r="G7" s="16">
        <f t="shared" si="0"/>
        <v>51406.843100000006</v>
      </c>
      <c r="H7" s="27">
        <f>RA!J11</f>
        <v>15.769646906566701</v>
      </c>
      <c r="I7" s="20">
        <f>VLOOKUP(B7,RMS!B:D,3,FALSE)</f>
        <v>61031.273140170902</v>
      </c>
      <c r="J7" s="21">
        <f>VLOOKUP(B7,RMS!B:E,4,FALSE)</f>
        <v>51406.842995726503</v>
      </c>
      <c r="K7" s="22">
        <f t="shared" si="1"/>
        <v>-1.6340170899638906E-2</v>
      </c>
      <c r="L7" s="22">
        <f t="shared" si="2"/>
        <v>1.0427350207464769E-4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158969.1483</v>
      </c>
      <c r="F8" s="25">
        <f>VLOOKUP(C8,RA!B12:I47,8,0)</f>
        <v>21222.156900000002</v>
      </c>
      <c r="G8" s="16">
        <f t="shared" si="0"/>
        <v>137746.9914</v>
      </c>
      <c r="H8" s="27">
        <f>RA!J12</f>
        <v>13.349858841761201</v>
      </c>
      <c r="I8" s="20">
        <f>VLOOKUP(B8,RMS!B:D,3,FALSE)</f>
        <v>158969.15324102601</v>
      </c>
      <c r="J8" s="21">
        <f>VLOOKUP(B8,RMS!B:E,4,FALSE)</f>
        <v>137746.991111966</v>
      </c>
      <c r="K8" s="22">
        <f t="shared" si="1"/>
        <v>-4.9410260107833892E-3</v>
      </c>
      <c r="L8" s="22">
        <f t="shared" si="2"/>
        <v>2.8803400346077979E-4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250410.30650000001</v>
      </c>
      <c r="F9" s="25">
        <f>VLOOKUP(C9,RA!B13:I48,8,0)</f>
        <v>48654.706599999998</v>
      </c>
      <c r="G9" s="16">
        <f t="shared" si="0"/>
        <v>201755.5999</v>
      </c>
      <c r="H9" s="27">
        <f>RA!J13</f>
        <v>19.429993629275799</v>
      </c>
      <c r="I9" s="20">
        <f>VLOOKUP(B9,RMS!B:D,3,FALSE)</f>
        <v>250410.44789914499</v>
      </c>
      <c r="J9" s="21">
        <f>VLOOKUP(B9,RMS!B:E,4,FALSE)</f>
        <v>201755.599484615</v>
      </c>
      <c r="K9" s="22">
        <f t="shared" si="1"/>
        <v>-0.14139914498082362</v>
      </c>
      <c r="L9" s="22">
        <f t="shared" si="2"/>
        <v>4.1538500227034092E-4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129441.5428</v>
      </c>
      <c r="F10" s="25">
        <f>VLOOKUP(C10,RA!B14:I49,8,0)</f>
        <v>29557.6597</v>
      </c>
      <c r="G10" s="16">
        <f t="shared" si="0"/>
        <v>99883.883099999992</v>
      </c>
      <c r="H10" s="27">
        <f>RA!J14</f>
        <v>22.834755412077801</v>
      </c>
      <c r="I10" s="20">
        <f>VLOOKUP(B10,RMS!B:D,3,FALSE)</f>
        <v>129441.536223077</v>
      </c>
      <c r="J10" s="21">
        <f>VLOOKUP(B10,RMS!B:E,4,FALSE)</f>
        <v>99883.882384615397</v>
      </c>
      <c r="K10" s="22">
        <f t="shared" si="1"/>
        <v>6.5769229986472055E-3</v>
      </c>
      <c r="L10" s="22">
        <f t="shared" si="2"/>
        <v>7.1538459451403469E-4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113942.086</v>
      </c>
      <c r="F11" s="25">
        <f>VLOOKUP(C11,RA!B15:I50,8,0)</f>
        <v>22162.549900000002</v>
      </c>
      <c r="G11" s="16">
        <f t="shared" si="0"/>
        <v>91779.536099999998</v>
      </c>
      <c r="H11" s="27">
        <f>RA!J15</f>
        <v>19.450714549846001</v>
      </c>
      <c r="I11" s="20">
        <f>VLOOKUP(B11,RMS!B:D,3,FALSE)</f>
        <v>113942.168782906</v>
      </c>
      <c r="J11" s="21">
        <f>VLOOKUP(B11,RMS!B:E,4,FALSE)</f>
        <v>91779.5386957265</v>
      </c>
      <c r="K11" s="22">
        <f t="shared" si="1"/>
        <v>-8.2782905999920331E-2</v>
      </c>
      <c r="L11" s="22">
        <f t="shared" si="2"/>
        <v>-2.5957265024771914E-3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730968.53150000004</v>
      </c>
      <c r="F12" s="25">
        <f>VLOOKUP(C12,RA!B16:I51,8,0)</f>
        <v>19181.998100000001</v>
      </c>
      <c r="G12" s="16">
        <f t="shared" si="0"/>
        <v>711786.53340000007</v>
      </c>
      <c r="H12" s="27">
        <f>RA!J16</f>
        <v>2.6241893150498798</v>
      </c>
      <c r="I12" s="20">
        <f>VLOOKUP(B12,RMS!B:D,3,FALSE)</f>
        <v>730968.35270000005</v>
      </c>
      <c r="J12" s="21">
        <f>VLOOKUP(B12,RMS!B:E,4,FALSE)</f>
        <v>711786.53339999996</v>
      </c>
      <c r="K12" s="22">
        <f t="shared" si="1"/>
        <v>0.1787999999942258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439820.87280000001</v>
      </c>
      <c r="F13" s="25">
        <f>VLOOKUP(C13,RA!B17:I52,8,0)</f>
        <v>39187.22</v>
      </c>
      <c r="G13" s="16">
        <f t="shared" si="0"/>
        <v>400633.65280000004</v>
      </c>
      <c r="H13" s="27">
        <f>RA!J17</f>
        <v>8.9098136135570893</v>
      </c>
      <c r="I13" s="20">
        <f>VLOOKUP(B13,RMS!B:D,3,FALSE)</f>
        <v>439820.93603162398</v>
      </c>
      <c r="J13" s="21">
        <f>VLOOKUP(B13,RMS!B:E,4,FALSE)</f>
        <v>400633.65317521401</v>
      </c>
      <c r="K13" s="22">
        <f t="shared" si="1"/>
        <v>-6.3231623964384198E-2</v>
      </c>
      <c r="L13" s="22">
        <f t="shared" si="2"/>
        <v>-3.7521397462114692E-4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1618221.2335999999</v>
      </c>
      <c r="F14" s="25">
        <f>VLOOKUP(C14,RA!B18:I53,8,0)</f>
        <v>206476.068</v>
      </c>
      <c r="G14" s="16">
        <f t="shared" si="0"/>
        <v>1411745.1655999999</v>
      </c>
      <c r="H14" s="27">
        <f>RA!J18</f>
        <v>12.7594462186521</v>
      </c>
      <c r="I14" s="20">
        <f>VLOOKUP(B14,RMS!B:D,3,FALSE)</f>
        <v>1618221.6167359001</v>
      </c>
      <c r="J14" s="21">
        <f>VLOOKUP(B14,RMS!B:E,4,FALSE)</f>
        <v>1411745.1693504299</v>
      </c>
      <c r="K14" s="22">
        <f t="shared" si="1"/>
        <v>-0.38313590013422072</v>
      </c>
      <c r="L14" s="22">
        <f t="shared" si="2"/>
        <v>-3.750429954379797E-3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522473.9142</v>
      </c>
      <c r="F15" s="25">
        <f>VLOOKUP(C15,RA!B19:I54,8,0)</f>
        <v>58806.030100000004</v>
      </c>
      <c r="G15" s="16">
        <f t="shared" si="0"/>
        <v>463667.88410000002</v>
      </c>
      <c r="H15" s="27">
        <f>RA!J19</f>
        <v>11.2553045236799</v>
      </c>
      <c r="I15" s="20">
        <f>VLOOKUP(B15,RMS!B:D,3,FALSE)</f>
        <v>522473.96564615401</v>
      </c>
      <c r="J15" s="21">
        <f>VLOOKUP(B15,RMS!B:E,4,FALSE)</f>
        <v>463667.88411111099</v>
      </c>
      <c r="K15" s="22">
        <f t="shared" si="1"/>
        <v>-5.1446154015138745E-2</v>
      </c>
      <c r="L15" s="22">
        <f t="shared" si="2"/>
        <v>-1.1110969353467226E-5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826254.8615</v>
      </c>
      <c r="F16" s="25">
        <f>VLOOKUP(C16,RA!B20:I55,8,0)</f>
        <v>54028.697399999997</v>
      </c>
      <c r="G16" s="16">
        <f t="shared" si="0"/>
        <v>772226.16410000005</v>
      </c>
      <c r="H16" s="27">
        <f>RA!J20</f>
        <v>6.5389869297610197</v>
      </c>
      <c r="I16" s="20">
        <f>VLOOKUP(B16,RMS!B:D,3,FALSE)</f>
        <v>826254.84129999997</v>
      </c>
      <c r="J16" s="21">
        <f>VLOOKUP(B16,RMS!B:E,4,FALSE)</f>
        <v>772226.16410000005</v>
      </c>
      <c r="K16" s="22">
        <f t="shared" si="1"/>
        <v>2.0200000028125942E-2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299606.82909999997</v>
      </c>
      <c r="F17" s="25">
        <f>VLOOKUP(C17,RA!B21:I56,8,0)</f>
        <v>36879.474699999999</v>
      </c>
      <c r="G17" s="16">
        <f t="shared" si="0"/>
        <v>262727.35439999995</v>
      </c>
      <c r="H17" s="27">
        <f>RA!J21</f>
        <v>12.3092904159707</v>
      </c>
      <c r="I17" s="20">
        <f>VLOOKUP(B17,RMS!B:D,3,FALSE)</f>
        <v>299606.60562649602</v>
      </c>
      <c r="J17" s="21">
        <f>VLOOKUP(B17,RMS!B:E,4,FALSE)</f>
        <v>262727.35439487197</v>
      </c>
      <c r="K17" s="22">
        <f t="shared" si="1"/>
        <v>0.22347350395284593</v>
      </c>
      <c r="L17" s="22">
        <f t="shared" si="2"/>
        <v>5.1279785111546516E-6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1125338.9543999999</v>
      </c>
      <c r="F18" s="25">
        <f>VLOOKUP(C18,RA!B22:I57,8,0)</f>
        <v>137861.16639999999</v>
      </c>
      <c r="G18" s="16">
        <f t="shared" si="0"/>
        <v>987477.78799999994</v>
      </c>
      <c r="H18" s="27">
        <f>RA!J22</f>
        <v>12.2506348741392</v>
      </c>
      <c r="I18" s="20">
        <f>VLOOKUP(B18,RMS!B:D,3,FALSE)</f>
        <v>1125339.11606667</v>
      </c>
      <c r="J18" s="21">
        <f>VLOOKUP(B18,RMS!B:E,4,FALSE)</f>
        <v>987477.78850000002</v>
      </c>
      <c r="K18" s="22">
        <f t="shared" si="1"/>
        <v>-0.1616666701156646</v>
      </c>
      <c r="L18" s="22">
        <f t="shared" si="2"/>
        <v>-5.0000008195638657E-4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2385137.8679999998</v>
      </c>
      <c r="F19" s="25">
        <f>VLOOKUP(C19,RA!B23:I58,8,0)</f>
        <v>69036.535000000003</v>
      </c>
      <c r="G19" s="16">
        <f t="shared" si="0"/>
        <v>2316101.3329999996</v>
      </c>
      <c r="H19" s="27">
        <f>RA!J23</f>
        <v>2.8944463096336199</v>
      </c>
      <c r="I19" s="20">
        <f>VLOOKUP(B19,RMS!B:D,3,FALSE)</f>
        <v>2385138.6556187999</v>
      </c>
      <c r="J19" s="21">
        <f>VLOOKUP(B19,RMS!B:E,4,FALSE)</f>
        <v>2316101.3616897399</v>
      </c>
      <c r="K19" s="22">
        <f t="shared" si="1"/>
        <v>-0.7876188000664115</v>
      </c>
      <c r="L19" s="22">
        <f t="shared" si="2"/>
        <v>-2.8689740225672722E-2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244989.97039999999</v>
      </c>
      <c r="F20" s="25">
        <f>VLOOKUP(C20,RA!B24:I59,8,0)</f>
        <v>37520.840199999999</v>
      </c>
      <c r="G20" s="16">
        <f t="shared" si="0"/>
        <v>207469.13019999999</v>
      </c>
      <c r="H20" s="27">
        <f>RA!J24</f>
        <v>15.315255615868301</v>
      </c>
      <c r="I20" s="20">
        <f>VLOOKUP(B20,RMS!B:D,3,FALSE)</f>
        <v>244989.957103041</v>
      </c>
      <c r="J20" s="21">
        <f>VLOOKUP(B20,RMS!B:E,4,FALSE)</f>
        <v>207469.12926155201</v>
      </c>
      <c r="K20" s="22">
        <f t="shared" si="1"/>
        <v>1.3296958990395069E-2</v>
      </c>
      <c r="L20" s="22">
        <f t="shared" si="2"/>
        <v>9.3844797811470926E-4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212006.72210000001</v>
      </c>
      <c r="F21" s="25">
        <f>VLOOKUP(C21,RA!B25:I60,8,0)</f>
        <v>15761.9681</v>
      </c>
      <c r="G21" s="16">
        <f t="shared" si="0"/>
        <v>196244.75400000002</v>
      </c>
      <c r="H21" s="27">
        <f>RA!J25</f>
        <v>7.4346548750304899</v>
      </c>
      <c r="I21" s="20">
        <f>VLOOKUP(B21,RMS!B:D,3,FALSE)</f>
        <v>212006.71729699001</v>
      </c>
      <c r="J21" s="21">
        <f>VLOOKUP(B21,RMS!B:E,4,FALSE)</f>
        <v>196244.75377010999</v>
      </c>
      <c r="K21" s="22">
        <f t="shared" si="1"/>
        <v>4.8030100006144494E-3</v>
      </c>
      <c r="L21" s="22">
        <f t="shared" si="2"/>
        <v>2.2989002172835171E-4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480656.33260000002</v>
      </c>
      <c r="F22" s="25">
        <f>VLOOKUP(C22,RA!B26:I61,8,0)</f>
        <v>105618.3578</v>
      </c>
      <c r="G22" s="16">
        <f t="shared" si="0"/>
        <v>375037.97480000003</v>
      </c>
      <c r="H22" s="27">
        <f>RA!J26</f>
        <v>21.973778485073101</v>
      </c>
      <c r="I22" s="20">
        <f>VLOOKUP(B22,RMS!B:D,3,FALSE)</f>
        <v>480656.30755647097</v>
      </c>
      <c r="J22" s="21">
        <f>VLOOKUP(B22,RMS!B:E,4,FALSE)</f>
        <v>375038.007673883</v>
      </c>
      <c r="K22" s="22">
        <f t="shared" si="1"/>
        <v>2.5043529050890356E-2</v>
      </c>
      <c r="L22" s="22">
        <f t="shared" si="2"/>
        <v>-3.2873882970307022E-2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256554.875</v>
      </c>
      <c r="F23" s="25">
        <f>VLOOKUP(C23,RA!B27:I62,8,0)</f>
        <v>66869.890400000004</v>
      </c>
      <c r="G23" s="16">
        <f t="shared" si="0"/>
        <v>189684.9846</v>
      </c>
      <c r="H23" s="27">
        <f>RA!J27</f>
        <v>26.064556520315602</v>
      </c>
      <c r="I23" s="20">
        <f>VLOOKUP(B23,RMS!B:D,3,FALSE)</f>
        <v>256554.74223803799</v>
      </c>
      <c r="J23" s="21">
        <f>VLOOKUP(B23,RMS!B:E,4,FALSE)</f>
        <v>189684.987704509</v>
      </c>
      <c r="K23" s="22">
        <f t="shared" si="1"/>
        <v>0.13276196201331913</v>
      </c>
      <c r="L23" s="22">
        <f t="shared" si="2"/>
        <v>-3.1045089999679476E-3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857625.88650000002</v>
      </c>
      <c r="F24" s="25">
        <f>VLOOKUP(C24,RA!B28:I63,8,0)</f>
        <v>47738.746500000001</v>
      </c>
      <c r="G24" s="16">
        <f t="shared" si="0"/>
        <v>809887.14</v>
      </c>
      <c r="H24" s="27">
        <f>RA!J28</f>
        <v>5.5663835772056096</v>
      </c>
      <c r="I24" s="20">
        <f>VLOOKUP(B24,RMS!B:D,3,FALSE)</f>
        <v>857625.88628053095</v>
      </c>
      <c r="J24" s="21">
        <f>VLOOKUP(B24,RMS!B:E,4,FALSE)</f>
        <v>809887.14462212403</v>
      </c>
      <c r="K24" s="22">
        <f t="shared" si="1"/>
        <v>2.1946907509118319E-4</v>
      </c>
      <c r="L24" s="22">
        <f t="shared" si="2"/>
        <v>-4.6221240190789104E-3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778485.01650000003</v>
      </c>
      <c r="F25" s="25">
        <f>VLOOKUP(C25,RA!B29:I64,8,0)</f>
        <v>116498.1376</v>
      </c>
      <c r="G25" s="16">
        <f t="shared" si="0"/>
        <v>661986.87890000001</v>
      </c>
      <c r="H25" s="27">
        <f>RA!J29</f>
        <v>14.9647244495167</v>
      </c>
      <c r="I25" s="20">
        <f>VLOOKUP(B25,RMS!B:D,3,FALSE)</f>
        <v>778485.01164867298</v>
      </c>
      <c r="J25" s="21">
        <f>VLOOKUP(B25,RMS!B:E,4,FALSE)</f>
        <v>661986.86859533598</v>
      </c>
      <c r="K25" s="22">
        <f t="shared" si="1"/>
        <v>4.8513270448893309E-3</v>
      </c>
      <c r="L25" s="22">
        <f t="shared" si="2"/>
        <v>1.0304664028808475E-2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1352054.3901</v>
      </c>
      <c r="F26" s="25">
        <f>VLOOKUP(C26,RA!B30:I65,8,0)</f>
        <v>132760.5294</v>
      </c>
      <c r="G26" s="16">
        <f t="shared" si="0"/>
        <v>1219293.8607000001</v>
      </c>
      <c r="H26" s="27">
        <f>RA!J30</f>
        <v>9.8191707650297104</v>
      </c>
      <c r="I26" s="20">
        <f>VLOOKUP(B26,RMS!B:D,3,FALSE)</f>
        <v>1352054.3745168101</v>
      </c>
      <c r="J26" s="21">
        <f>VLOOKUP(B26,RMS!B:E,4,FALSE)</f>
        <v>1219293.8519930099</v>
      </c>
      <c r="K26" s="22">
        <f t="shared" si="1"/>
        <v>1.5583189902827144E-2</v>
      </c>
      <c r="L26" s="22">
        <f t="shared" si="2"/>
        <v>8.7069901637732983E-3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630689.49120000005</v>
      </c>
      <c r="F27" s="25">
        <f>VLOOKUP(C27,RA!B31:I66,8,0)</f>
        <v>36953.477099999996</v>
      </c>
      <c r="G27" s="16">
        <f t="shared" si="0"/>
        <v>593736.01410000003</v>
      </c>
      <c r="H27" s="27">
        <f>RA!J31</f>
        <v>5.8592187781168503</v>
      </c>
      <c r="I27" s="20">
        <f>VLOOKUP(B27,RMS!B:D,3,FALSE)</f>
        <v>630689.49978761096</v>
      </c>
      <c r="J27" s="21">
        <f>VLOOKUP(B27,RMS!B:E,4,FALSE)</f>
        <v>593735.44250885001</v>
      </c>
      <c r="K27" s="22">
        <f t="shared" si="1"/>
        <v>-8.5876109078526497E-3</v>
      </c>
      <c r="L27" s="22">
        <f t="shared" si="2"/>
        <v>0.57159115001559258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139326.85079999999</v>
      </c>
      <c r="F28" s="25">
        <f>VLOOKUP(C28,RA!B32:I67,8,0)</f>
        <v>43759.917200000004</v>
      </c>
      <c r="G28" s="16">
        <f t="shared" si="0"/>
        <v>95566.933599999989</v>
      </c>
      <c r="H28" s="27">
        <f>RA!J32</f>
        <v>31.408100411898499</v>
      </c>
      <c r="I28" s="20">
        <f>VLOOKUP(B28,RMS!B:D,3,FALSE)</f>
        <v>139326.782513849</v>
      </c>
      <c r="J28" s="21">
        <f>VLOOKUP(B28,RMS!B:E,4,FALSE)</f>
        <v>95566.920540283594</v>
      </c>
      <c r="K28" s="22">
        <f t="shared" si="1"/>
        <v>6.8286150984931737E-2</v>
      </c>
      <c r="L28" s="22">
        <f t="shared" si="2"/>
        <v>1.3059716395218857E-2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121304.47319999999</v>
      </c>
      <c r="F31" s="25">
        <f>VLOOKUP(C31,RA!B35:I70,8,0)</f>
        <v>10281.5221</v>
      </c>
      <c r="G31" s="16">
        <f t="shared" si="0"/>
        <v>111022.95109999999</v>
      </c>
      <c r="H31" s="27">
        <f>RA!J35</f>
        <v>8.4757979889566002</v>
      </c>
      <c r="I31" s="20">
        <f>VLOOKUP(B31,RMS!B:D,3,FALSE)</f>
        <v>121304.4731</v>
      </c>
      <c r="J31" s="21">
        <f>VLOOKUP(B31,RMS!B:E,4,FALSE)</f>
        <v>111022.95600000001</v>
      </c>
      <c r="K31" s="22">
        <f t="shared" si="1"/>
        <v>9.9999990197829902E-5</v>
      </c>
      <c r="L31" s="22">
        <f t="shared" si="2"/>
        <v>-4.900000014458783E-3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201110.25709999999</v>
      </c>
      <c r="F35" s="25">
        <f>VLOOKUP(C35,RA!B8:I74,8,0)</f>
        <v>9163.7870000000003</v>
      </c>
      <c r="G35" s="16">
        <f t="shared" si="0"/>
        <v>191946.47009999998</v>
      </c>
      <c r="H35" s="27">
        <f>RA!J39</f>
        <v>4.5565985207026998</v>
      </c>
      <c r="I35" s="20">
        <f>VLOOKUP(B35,RMS!B:D,3,FALSE)</f>
        <v>201110.256410256</v>
      </c>
      <c r="J35" s="21">
        <f>VLOOKUP(B35,RMS!B:E,4,FALSE)</f>
        <v>191946.47008547001</v>
      </c>
      <c r="K35" s="22">
        <f t="shared" si="1"/>
        <v>6.8974398891441524E-4</v>
      </c>
      <c r="L35" s="22">
        <f t="shared" si="2"/>
        <v>1.4529970940202475E-5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313157.78860000003</v>
      </c>
      <c r="F36" s="25">
        <f>VLOOKUP(C36,RA!B8:I75,8,0)</f>
        <v>17775.812300000001</v>
      </c>
      <c r="G36" s="16">
        <f t="shared" si="0"/>
        <v>295381.97630000004</v>
      </c>
      <c r="H36" s="27">
        <f>RA!J40</f>
        <v>5.6763117339244102</v>
      </c>
      <c r="I36" s="20">
        <f>VLOOKUP(B36,RMS!B:D,3,FALSE)</f>
        <v>313157.78384359</v>
      </c>
      <c r="J36" s="21">
        <f>VLOOKUP(B36,RMS!B:E,4,FALSE)</f>
        <v>295381.97683675197</v>
      </c>
      <c r="K36" s="22">
        <f t="shared" si="1"/>
        <v>4.7564100241288543E-3</v>
      </c>
      <c r="L36" s="22">
        <f t="shared" si="2"/>
        <v>-5.3675193339586258E-4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11526.6111</v>
      </c>
      <c r="F39" s="25">
        <f>VLOOKUP(C39,RA!B8:I78,8,0)</f>
        <v>1611.1842999999999</v>
      </c>
      <c r="G39" s="16">
        <f t="shared" si="0"/>
        <v>9915.4268000000011</v>
      </c>
      <c r="H39" s="27">
        <f>RA!J43</f>
        <v>13.977953155719799</v>
      </c>
      <c r="I39" s="20">
        <f>VLOOKUP(B39,RMS!B:D,3,FALSE)</f>
        <v>11526.6114514787</v>
      </c>
      <c r="J39" s="21">
        <f>VLOOKUP(B39,RMS!B:E,4,FALSE)</f>
        <v>9915.4265184176693</v>
      </c>
      <c r="K39" s="22">
        <f t="shared" si="1"/>
        <v>-3.5147870039509144E-4</v>
      </c>
      <c r="L39" s="22">
        <f t="shared" si="2"/>
        <v>2.8158233180874959E-4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B28" sqref="B28:C28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15067597.1346</v>
      </c>
      <c r="E7" s="62">
        <v>15570920</v>
      </c>
      <c r="F7" s="63">
        <v>96.767545749384098</v>
      </c>
      <c r="G7" s="62">
        <v>12689451.763900001</v>
      </c>
      <c r="H7" s="63">
        <v>18.7411199076823</v>
      </c>
      <c r="I7" s="62">
        <v>1541313.3864</v>
      </c>
      <c r="J7" s="63">
        <v>10.229324374890901</v>
      </c>
      <c r="K7" s="62">
        <v>1624588.1580000001</v>
      </c>
      <c r="L7" s="63">
        <v>12.802666247739401</v>
      </c>
      <c r="M7" s="63">
        <v>-5.1259004437481E-2</v>
      </c>
      <c r="N7" s="62">
        <v>174595223.8125</v>
      </c>
      <c r="O7" s="62">
        <v>2803778520.7273998</v>
      </c>
      <c r="P7" s="62">
        <v>931863</v>
      </c>
      <c r="Q7" s="62">
        <v>739831</v>
      </c>
      <c r="R7" s="63">
        <v>25.956198104702299</v>
      </c>
      <c r="S7" s="62">
        <v>16.1693265368407</v>
      </c>
      <c r="T7" s="62">
        <v>15.9561020866928</v>
      </c>
      <c r="U7" s="64">
        <v>1.31869716195126</v>
      </c>
      <c r="V7" s="52"/>
      <c r="W7" s="52"/>
    </row>
    <row r="8" spans="1:23" ht="14.25" thickBot="1">
      <c r="A8" s="49">
        <v>41768</v>
      </c>
      <c r="B8" s="39" t="s">
        <v>6</v>
      </c>
      <c r="C8" s="40"/>
      <c r="D8" s="65">
        <v>604246.59629999998</v>
      </c>
      <c r="E8" s="65">
        <v>455543</v>
      </c>
      <c r="F8" s="66">
        <v>132.643152523472</v>
      </c>
      <c r="G8" s="65">
        <v>408347.60739999998</v>
      </c>
      <c r="H8" s="66">
        <v>47.973585580019297</v>
      </c>
      <c r="I8" s="65">
        <v>99365.984299999996</v>
      </c>
      <c r="J8" s="66">
        <v>16.4446080306369</v>
      </c>
      <c r="K8" s="65">
        <v>106126.4005</v>
      </c>
      <c r="L8" s="66">
        <v>25.989230395084199</v>
      </c>
      <c r="M8" s="66">
        <v>-6.3701549926777998E-2</v>
      </c>
      <c r="N8" s="65">
        <v>5287581.1463000001</v>
      </c>
      <c r="O8" s="65">
        <v>110899609.73270001</v>
      </c>
      <c r="P8" s="65">
        <v>24389</v>
      </c>
      <c r="Q8" s="65">
        <v>19278</v>
      </c>
      <c r="R8" s="66">
        <v>26.512086316007899</v>
      </c>
      <c r="S8" s="65">
        <v>24.775373992373598</v>
      </c>
      <c r="T8" s="65">
        <v>21.239925531694201</v>
      </c>
      <c r="U8" s="67">
        <v>14.2700104618713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83049.320800000001</v>
      </c>
      <c r="E9" s="65">
        <v>83209</v>
      </c>
      <c r="F9" s="66">
        <v>99.808098643175597</v>
      </c>
      <c r="G9" s="65">
        <v>61540.387000000002</v>
      </c>
      <c r="H9" s="66">
        <v>34.950923854281299</v>
      </c>
      <c r="I9" s="65">
        <v>18403.373</v>
      </c>
      <c r="J9" s="66">
        <v>22.159570749915101</v>
      </c>
      <c r="K9" s="65">
        <v>13915.371800000001</v>
      </c>
      <c r="L9" s="66">
        <v>22.611771680928801</v>
      </c>
      <c r="M9" s="66">
        <v>0.32252111294647501</v>
      </c>
      <c r="N9" s="65">
        <v>938498.00069999998</v>
      </c>
      <c r="O9" s="65">
        <v>18657019.3497</v>
      </c>
      <c r="P9" s="65">
        <v>4806</v>
      </c>
      <c r="Q9" s="65">
        <v>3177</v>
      </c>
      <c r="R9" s="66">
        <v>51.274787535410802</v>
      </c>
      <c r="S9" s="65">
        <v>17.280341406575101</v>
      </c>
      <c r="T9" s="65">
        <v>17.408191910607499</v>
      </c>
      <c r="U9" s="67">
        <v>-0.739860984365314</v>
      </c>
      <c r="V9" s="52"/>
      <c r="W9" s="52"/>
    </row>
    <row r="10" spans="1:23" ht="14.25" thickBot="1">
      <c r="A10" s="50"/>
      <c r="B10" s="39" t="s">
        <v>8</v>
      </c>
      <c r="C10" s="40"/>
      <c r="D10" s="65">
        <v>119195.1468</v>
      </c>
      <c r="E10" s="65">
        <v>120019</v>
      </c>
      <c r="F10" s="66">
        <v>99.313564352310905</v>
      </c>
      <c r="G10" s="65">
        <v>85117.633100000006</v>
      </c>
      <c r="H10" s="66">
        <v>40.035786309946197</v>
      </c>
      <c r="I10" s="65">
        <v>28551.1826</v>
      </c>
      <c r="J10" s="66">
        <v>23.953309649348899</v>
      </c>
      <c r="K10" s="65">
        <v>25320.940600000002</v>
      </c>
      <c r="L10" s="66">
        <v>29.748172826013398</v>
      </c>
      <c r="M10" s="66">
        <v>0.127571959155419</v>
      </c>
      <c r="N10" s="65">
        <v>1537859.1827</v>
      </c>
      <c r="O10" s="65">
        <v>26566317.710200001</v>
      </c>
      <c r="P10" s="65">
        <v>87188</v>
      </c>
      <c r="Q10" s="65">
        <v>68879</v>
      </c>
      <c r="R10" s="66">
        <v>26.581396361735798</v>
      </c>
      <c r="S10" s="65">
        <v>1.3671049548103</v>
      </c>
      <c r="T10" s="65">
        <v>1.27488997517386</v>
      </c>
      <c r="U10" s="67">
        <v>6.7452743340569201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61031.256800000003</v>
      </c>
      <c r="E11" s="65">
        <v>46650</v>
      </c>
      <c r="F11" s="66">
        <v>130.827988853162</v>
      </c>
      <c r="G11" s="65">
        <v>42396.700900000003</v>
      </c>
      <c r="H11" s="66">
        <v>43.952844217649996</v>
      </c>
      <c r="I11" s="65">
        <v>9624.4136999999992</v>
      </c>
      <c r="J11" s="66">
        <v>15.769646906566701</v>
      </c>
      <c r="K11" s="65">
        <v>9994.4624999999996</v>
      </c>
      <c r="L11" s="66">
        <v>23.573679762426998</v>
      </c>
      <c r="M11" s="66">
        <v>-3.7025382805729E-2</v>
      </c>
      <c r="N11" s="65">
        <v>515053.29379999998</v>
      </c>
      <c r="O11" s="65">
        <v>11310826.9801</v>
      </c>
      <c r="P11" s="65">
        <v>2886</v>
      </c>
      <c r="Q11" s="65">
        <v>2238</v>
      </c>
      <c r="R11" s="66">
        <v>28.954423592493299</v>
      </c>
      <c r="S11" s="65">
        <v>21.147351628551601</v>
      </c>
      <c r="T11" s="65">
        <v>19.920104825737301</v>
      </c>
      <c r="U11" s="67">
        <v>5.8033120381723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158969.1483</v>
      </c>
      <c r="E12" s="65">
        <v>109217</v>
      </c>
      <c r="F12" s="66">
        <v>145.55348370674901</v>
      </c>
      <c r="G12" s="65">
        <v>109815.9703</v>
      </c>
      <c r="H12" s="66">
        <v>44.759589944632999</v>
      </c>
      <c r="I12" s="65">
        <v>21222.156900000002</v>
      </c>
      <c r="J12" s="66">
        <v>13.349858841761201</v>
      </c>
      <c r="K12" s="65">
        <v>22314.782999999999</v>
      </c>
      <c r="L12" s="66">
        <v>20.320161939141901</v>
      </c>
      <c r="M12" s="66">
        <v>-4.8964226988001999E-2</v>
      </c>
      <c r="N12" s="65">
        <v>2163143.1889</v>
      </c>
      <c r="O12" s="65">
        <v>32961065.295400001</v>
      </c>
      <c r="P12" s="65">
        <v>1479</v>
      </c>
      <c r="Q12" s="65">
        <v>937</v>
      </c>
      <c r="R12" s="66">
        <v>57.8441835645678</v>
      </c>
      <c r="S12" s="65">
        <v>107.484211156187</v>
      </c>
      <c r="T12" s="65">
        <v>106.937854535752</v>
      </c>
      <c r="U12" s="67">
        <v>0.50831337417575895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250410.30650000001</v>
      </c>
      <c r="E13" s="65">
        <v>244180</v>
      </c>
      <c r="F13" s="66">
        <v>102.551522032927</v>
      </c>
      <c r="G13" s="65">
        <v>233865.71460000001</v>
      </c>
      <c r="H13" s="66">
        <v>7.0743981982556203</v>
      </c>
      <c r="I13" s="65">
        <v>48654.706599999998</v>
      </c>
      <c r="J13" s="66">
        <v>19.429993629275799</v>
      </c>
      <c r="K13" s="65">
        <v>70045.716700000004</v>
      </c>
      <c r="L13" s="66">
        <v>29.951255069519299</v>
      </c>
      <c r="M13" s="66">
        <v>-0.30538641201454098</v>
      </c>
      <c r="N13" s="65">
        <v>2729912.9397999998</v>
      </c>
      <c r="O13" s="65">
        <v>54283968.119199999</v>
      </c>
      <c r="P13" s="65">
        <v>10964</v>
      </c>
      <c r="Q13" s="65">
        <v>8469</v>
      </c>
      <c r="R13" s="66">
        <v>29.4603849332861</v>
      </c>
      <c r="S13" s="65">
        <v>22.839320184239298</v>
      </c>
      <c r="T13" s="65">
        <v>22.475577246428202</v>
      </c>
      <c r="U13" s="67">
        <v>1.5926171833353699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129441.5428</v>
      </c>
      <c r="E14" s="65">
        <v>116310</v>
      </c>
      <c r="F14" s="66">
        <v>111.29012363511301</v>
      </c>
      <c r="G14" s="65">
        <v>105699.943</v>
      </c>
      <c r="H14" s="66">
        <v>22.461317505157002</v>
      </c>
      <c r="I14" s="65">
        <v>29557.6597</v>
      </c>
      <c r="J14" s="66">
        <v>22.834755412077801</v>
      </c>
      <c r="K14" s="65">
        <v>21979.756300000001</v>
      </c>
      <c r="L14" s="66">
        <v>20.794482642247001</v>
      </c>
      <c r="M14" s="66">
        <v>0.34476739853571498</v>
      </c>
      <c r="N14" s="65">
        <v>1504754.8981000001</v>
      </c>
      <c r="O14" s="65">
        <v>24037073.916499998</v>
      </c>
      <c r="P14" s="65">
        <v>2644</v>
      </c>
      <c r="Q14" s="65">
        <v>2390</v>
      </c>
      <c r="R14" s="66">
        <v>10.6276150627615</v>
      </c>
      <c r="S14" s="65">
        <v>48.956710590015099</v>
      </c>
      <c r="T14" s="65">
        <v>48.573885732217597</v>
      </c>
      <c r="U14" s="67">
        <v>0.781966053649915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113942.086</v>
      </c>
      <c r="E15" s="65">
        <v>82198</v>
      </c>
      <c r="F15" s="66">
        <v>138.619049125283</v>
      </c>
      <c r="G15" s="65">
        <v>86398.493799999997</v>
      </c>
      <c r="H15" s="66">
        <v>31.8797133937999</v>
      </c>
      <c r="I15" s="65">
        <v>22162.549900000002</v>
      </c>
      <c r="J15" s="66">
        <v>19.450714549846001</v>
      </c>
      <c r="K15" s="65">
        <v>22389.9503</v>
      </c>
      <c r="L15" s="66">
        <v>25.914746097113099</v>
      </c>
      <c r="M15" s="66">
        <v>-1.0156360195226E-2</v>
      </c>
      <c r="N15" s="65">
        <v>1412241.5318</v>
      </c>
      <c r="O15" s="65">
        <v>18715726.5902</v>
      </c>
      <c r="P15" s="65">
        <v>4320</v>
      </c>
      <c r="Q15" s="65">
        <v>3376</v>
      </c>
      <c r="R15" s="66">
        <v>27.962085308056899</v>
      </c>
      <c r="S15" s="65">
        <v>26.375482870370401</v>
      </c>
      <c r="T15" s="65">
        <v>26.818986078199099</v>
      </c>
      <c r="U15" s="67">
        <v>-1.68149796539611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730968.53150000004</v>
      </c>
      <c r="E16" s="65">
        <v>691281</v>
      </c>
      <c r="F16" s="66">
        <v>105.741157575573</v>
      </c>
      <c r="G16" s="65">
        <v>567818.47019999998</v>
      </c>
      <c r="H16" s="66">
        <v>28.732785187937701</v>
      </c>
      <c r="I16" s="65">
        <v>19181.998100000001</v>
      </c>
      <c r="J16" s="66">
        <v>2.6241893150498798</v>
      </c>
      <c r="K16" s="65">
        <v>54234.410900000003</v>
      </c>
      <c r="L16" s="66">
        <v>9.5513643437659308</v>
      </c>
      <c r="M16" s="66">
        <v>-0.64631314728634803</v>
      </c>
      <c r="N16" s="65">
        <v>9740120.6790999994</v>
      </c>
      <c r="O16" s="65">
        <v>139609189.98410001</v>
      </c>
      <c r="P16" s="65">
        <v>44520</v>
      </c>
      <c r="Q16" s="65">
        <v>33714</v>
      </c>
      <c r="R16" s="66">
        <v>32.051966542089303</v>
      </c>
      <c r="S16" s="65">
        <v>16.418879862982902</v>
      </c>
      <c r="T16" s="65">
        <v>17.203452144509701</v>
      </c>
      <c r="U16" s="67">
        <v>-4.7784762911605103</v>
      </c>
      <c r="V16" s="52"/>
      <c r="W16" s="52"/>
    </row>
    <row r="17" spans="1:21" ht="12" thickBot="1">
      <c r="A17" s="50"/>
      <c r="B17" s="39" t="s">
        <v>15</v>
      </c>
      <c r="C17" s="40"/>
      <c r="D17" s="65">
        <v>439820.87280000001</v>
      </c>
      <c r="E17" s="65">
        <v>396972</v>
      </c>
      <c r="F17" s="66">
        <v>110.793928236752</v>
      </c>
      <c r="G17" s="65">
        <v>332884.81050000002</v>
      </c>
      <c r="H17" s="66">
        <v>32.124043791418401</v>
      </c>
      <c r="I17" s="65">
        <v>39187.22</v>
      </c>
      <c r="J17" s="66">
        <v>8.9098136135570893</v>
      </c>
      <c r="K17" s="65">
        <v>50513.667399999998</v>
      </c>
      <c r="L17" s="66">
        <v>15.1745185741961</v>
      </c>
      <c r="M17" s="66">
        <v>-0.22422540241059599</v>
      </c>
      <c r="N17" s="65">
        <v>10296783.927100001</v>
      </c>
      <c r="O17" s="65">
        <v>156638865.6938</v>
      </c>
      <c r="P17" s="65">
        <v>11980</v>
      </c>
      <c r="Q17" s="65">
        <v>9669</v>
      </c>
      <c r="R17" s="66">
        <v>23.901127314096598</v>
      </c>
      <c r="S17" s="65">
        <v>36.7129276126878</v>
      </c>
      <c r="T17" s="65">
        <v>44.445375312855496</v>
      </c>
      <c r="U17" s="67">
        <v>-21.0619206992782</v>
      </c>
    </row>
    <row r="18" spans="1:21" ht="12" thickBot="1">
      <c r="A18" s="50"/>
      <c r="B18" s="39" t="s">
        <v>16</v>
      </c>
      <c r="C18" s="40"/>
      <c r="D18" s="65">
        <v>1618221.2335999999</v>
      </c>
      <c r="E18" s="65">
        <v>1655533</v>
      </c>
      <c r="F18" s="66">
        <v>97.746238438013606</v>
      </c>
      <c r="G18" s="65">
        <v>1239337.3975</v>
      </c>
      <c r="H18" s="66">
        <v>30.571484154701299</v>
      </c>
      <c r="I18" s="65">
        <v>206476.068</v>
      </c>
      <c r="J18" s="66">
        <v>12.7594462186521</v>
      </c>
      <c r="K18" s="65">
        <v>256973.17240000001</v>
      </c>
      <c r="L18" s="66">
        <v>20.734722676679301</v>
      </c>
      <c r="M18" s="66">
        <v>-0.19650730046402301</v>
      </c>
      <c r="N18" s="65">
        <v>16344038.628</v>
      </c>
      <c r="O18" s="65">
        <v>372749753.94349998</v>
      </c>
      <c r="P18" s="65">
        <v>81906</v>
      </c>
      <c r="Q18" s="65">
        <v>58557</v>
      </c>
      <c r="R18" s="66">
        <v>39.873968953327498</v>
      </c>
      <c r="S18" s="65">
        <v>19.757053617561599</v>
      </c>
      <c r="T18" s="65">
        <v>19.243851426814899</v>
      </c>
      <c r="U18" s="67">
        <v>2.59756439740856</v>
      </c>
    </row>
    <row r="19" spans="1:21" ht="12" thickBot="1">
      <c r="A19" s="50"/>
      <c r="B19" s="39" t="s">
        <v>17</v>
      </c>
      <c r="C19" s="40"/>
      <c r="D19" s="65">
        <v>522473.9142</v>
      </c>
      <c r="E19" s="65">
        <v>750650</v>
      </c>
      <c r="F19" s="66">
        <v>69.6028660760674</v>
      </c>
      <c r="G19" s="65">
        <v>527972.67020000005</v>
      </c>
      <c r="H19" s="66">
        <v>-1.0414849688937799</v>
      </c>
      <c r="I19" s="65">
        <v>58806.030100000004</v>
      </c>
      <c r="J19" s="66">
        <v>11.2553045236799</v>
      </c>
      <c r="K19" s="65">
        <v>24398.734400000001</v>
      </c>
      <c r="L19" s="66">
        <v>4.62121162270721</v>
      </c>
      <c r="M19" s="66">
        <v>1.4102082155540001</v>
      </c>
      <c r="N19" s="65">
        <v>6637048.2375999996</v>
      </c>
      <c r="O19" s="65">
        <v>117231058.36310001</v>
      </c>
      <c r="P19" s="65">
        <v>11200</v>
      </c>
      <c r="Q19" s="65">
        <v>8262</v>
      </c>
      <c r="R19" s="66">
        <v>35.560396998305499</v>
      </c>
      <c r="S19" s="65">
        <v>46.649456624999999</v>
      </c>
      <c r="T19" s="65">
        <v>47.189447518760602</v>
      </c>
      <c r="U19" s="67">
        <v>-1.1575502327956599</v>
      </c>
    </row>
    <row r="20" spans="1:21" ht="12" thickBot="1">
      <c r="A20" s="50"/>
      <c r="B20" s="39" t="s">
        <v>18</v>
      </c>
      <c r="C20" s="40"/>
      <c r="D20" s="65">
        <v>826254.8615</v>
      </c>
      <c r="E20" s="65">
        <v>759961</v>
      </c>
      <c r="F20" s="66">
        <v>108.723324157424</v>
      </c>
      <c r="G20" s="65">
        <v>713086.6152</v>
      </c>
      <c r="H20" s="66">
        <v>15.8701963951826</v>
      </c>
      <c r="I20" s="65">
        <v>54028.697399999997</v>
      </c>
      <c r="J20" s="66">
        <v>6.5389869297610197</v>
      </c>
      <c r="K20" s="65">
        <v>64838.706599999998</v>
      </c>
      <c r="L20" s="66">
        <v>9.0926831632949199</v>
      </c>
      <c r="M20" s="66">
        <v>-0.166721542838425</v>
      </c>
      <c r="N20" s="65">
        <v>13414190.9033</v>
      </c>
      <c r="O20" s="65">
        <v>165472496.82069999</v>
      </c>
      <c r="P20" s="65">
        <v>35766</v>
      </c>
      <c r="Q20" s="65">
        <v>28845</v>
      </c>
      <c r="R20" s="66">
        <v>23.993759750390002</v>
      </c>
      <c r="S20" s="65">
        <v>23.1016848822904</v>
      </c>
      <c r="T20" s="65">
        <v>22.941983643612399</v>
      </c>
      <c r="U20" s="67">
        <v>0.69129693133533199</v>
      </c>
    </row>
    <row r="21" spans="1:21" ht="12" thickBot="1">
      <c r="A21" s="50"/>
      <c r="B21" s="39" t="s">
        <v>19</v>
      </c>
      <c r="C21" s="40"/>
      <c r="D21" s="65">
        <v>299606.82909999997</v>
      </c>
      <c r="E21" s="65">
        <v>328833</v>
      </c>
      <c r="F21" s="66">
        <v>91.112153920074903</v>
      </c>
      <c r="G21" s="65">
        <v>274579.2647</v>
      </c>
      <c r="H21" s="66">
        <v>9.1148777848700995</v>
      </c>
      <c r="I21" s="65">
        <v>36879.474699999999</v>
      </c>
      <c r="J21" s="66">
        <v>12.3092904159707</v>
      </c>
      <c r="K21" s="65">
        <v>27605.189399999999</v>
      </c>
      <c r="L21" s="66">
        <v>10.053632210779201</v>
      </c>
      <c r="M21" s="66">
        <v>0.33596166161424701</v>
      </c>
      <c r="N21" s="65">
        <v>3056519.2655000002</v>
      </c>
      <c r="O21" s="65">
        <v>67312524.497299999</v>
      </c>
      <c r="P21" s="65">
        <v>28029</v>
      </c>
      <c r="Q21" s="65">
        <v>21326</v>
      </c>
      <c r="R21" s="66">
        <v>31.431116946450299</v>
      </c>
      <c r="S21" s="65">
        <v>10.6891729672839</v>
      </c>
      <c r="T21" s="65">
        <v>11.2121180718372</v>
      </c>
      <c r="U21" s="67">
        <v>-4.8922877958273903</v>
      </c>
    </row>
    <row r="22" spans="1:21" ht="12" thickBot="1">
      <c r="A22" s="50"/>
      <c r="B22" s="39" t="s">
        <v>20</v>
      </c>
      <c r="C22" s="40"/>
      <c r="D22" s="65">
        <v>1125338.9543999999</v>
      </c>
      <c r="E22" s="65">
        <v>964659</v>
      </c>
      <c r="F22" s="66">
        <v>116.65665840468</v>
      </c>
      <c r="G22" s="65">
        <v>812840.32039999997</v>
      </c>
      <c r="H22" s="66">
        <v>38.445267312307898</v>
      </c>
      <c r="I22" s="65">
        <v>137861.16639999999</v>
      </c>
      <c r="J22" s="66">
        <v>12.2506348741392</v>
      </c>
      <c r="K22" s="65">
        <v>143179.1298</v>
      </c>
      <c r="L22" s="66">
        <v>17.614668737094799</v>
      </c>
      <c r="M22" s="66">
        <v>-3.7142029061276997E-2</v>
      </c>
      <c r="N22" s="65">
        <v>10824601.190199999</v>
      </c>
      <c r="O22" s="65">
        <v>184262374.73519999</v>
      </c>
      <c r="P22" s="65">
        <v>67800</v>
      </c>
      <c r="Q22" s="65">
        <v>51549</v>
      </c>
      <c r="R22" s="66">
        <v>31.525344817552199</v>
      </c>
      <c r="S22" s="65">
        <v>16.597919681415899</v>
      </c>
      <c r="T22" s="65">
        <v>16.6476904459834</v>
      </c>
      <c r="U22" s="67">
        <v>-0.299861461694091</v>
      </c>
    </row>
    <row r="23" spans="1:21" ht="12" thickBot="1">
      <c r="A23" s="50"/>
      <c r="B23" s="39" t="s">
        <v>21</v>
      </c>
      <c r="C23" s="40"/>
      <c r="D23" s="65">
        <v>2385137.8679999998</v>
      </c>
      <c r="E23" s="65">
        <v>2143764</v>
      </c>
      <c r="F23" s="66">
        <v>111.25934888355199</v>
      </c>
      <c r="G23" s="65">
        <v>1862134.0645000001</v>
      </c>
      <c r="H23" s="66">
        <v>28.086259387582398</v>
      </c>
      <c r="I23" s="65">
        <v>69036.535000000003</v>
      </c>
      <c r="J23" s="66">
        <v>2.8944463096336199</v>
      </c>
      <c r="K23" s="65">
        <v>220632.2163</v>
      </c>
      <c r="L23" s="66">
        <v>11.848352946555501</v>
      </c>
      <c r="M23" s="66">
        <v>-0.68709676148958698</v>
      </c>
      <c r="N23" s="65">
        <v>25153195.048500001</v>
      </c>
      <c r="O23" s="65">
        <v>383148079.97979999</v>
      </c>
      <c r="P23" s="65">
        <v>80083</v>
      </c>
      <c r="Q23" s="65">
        <v>63411</v>
      </c>
      <c r="R23" s="66">
        <v>26.291968270489299</v>
      </c>
      <c r="S23" s="65">
        <v>29.783323152229599</v>
      </c>
      <c r="T23" s="65">
        <v>29.860106356941198</v>
      </c>
      <c r="U23" s="67">
        <v>-0.25780603567712601</v>
      </c>
    </row>
    <row r="24" spans="1:21" ht="12" thickBot="1">
      <c r="A24" s="50"/>
      <c r="B24" s="39" t="s">
        <v>22</v>
      </c>
      <c r="C24" s="40"/>
      <c r="D24" s="65">
        <v>244989.97039999999</v>
      </c>
      <c r="E24" s="65">
        <v>236499</v>
      </c>
      <c r="F24" s="66">
        <v>103.590277506459</v>
      </c>
      <c r="G24" s="65">
        <v>188637.92509999999</v>
      </c>
      <c r="H24" s="66">
        <v>29.873126133107601</v>
      </c>
      <c r="I24" s="65">
        <v>37520.840199999999</v>
      </c>
      <c r="J24" s="66">
        <v>15.315255615868301</v>
      </c>
      <c r="K24" s="65">
        <v>29005.866000000002</v>
      </c>
      <c r="L24" s="66">
        <v>15.3764763817369</v>
      </c>
      <c r="M24" s="66">
        <v>0.29356041981301301</v>
      </c>
      <c r="N24" s="65">
        <v>2490608.6360999998</v>
      </c>
      <c r="O24" s="65">
        <v>44430399.276699997</v>
      </c>
      <c r="P24" s="65">
        <v>27869</v>
      </c>
      <c r="Q24" s="65">
        <v>22167</v>
      </c>
      <c r="R24" s="66">
        <v>25.722921459827699</v>
      </c>
      <c r="S24" s="65">
        <v>8.7907700455703495</v>
      </c>
      <c r="T24" s="65">
        <v>8.6290633554382605</v>
      </c>
      <c r="U24" s="67">
        <v>1.8395054050306501</v>
      </c>
    </row>
    <row r="25" spans="1:21" ht="12" thickBot="1">
      <c r="A25" s="50"/>
      <c r="B25" s="39" t="s">
        <v>23</v>
      </c>
      <c r="C25" s="40"/>
      <c r="D25" s="65">
        <v>212006.72210000001</v>
      </c>
      <c r="E25" s="65">
        <v>199429</v>
      </c>
      <c r="F25" s="66">
        <v>106.30686715573</v>
      </c>
      <c r="G25" s="65">
        <v>175492.6637</v>
      </c>
      <c r="H25" s="66">
        <v>20.8066010453974</v>
      </c>
      <c r="I25" s="65">
        <v>15761.9681</v>
      </c>
      <c r="J25" s="66">
        <v>7.4346548750304899</v>
      </c>
      <c r="K25" s="65">
        <v>15658.4372</v>
      </c>
      <c r="L25" s="66">
        <v>8.9225594220666</v>
      </c>
      <c r="M25" s="66">
        <v>6.6118284141410003E-3</v>
      </c>
      <c r="N25" s="65">
        <v>2138957.3565000002</v>
      </c>
      <c r="O25" s="65">
        <v>45437492.005000003</v>
      </c>
      <c r="P25" s="65">
        <v>18566</v>
      </c>
      <c r="Q25" s="65">
        <v>14958</v>
      </c>
      <c r="R25" s="66">
        <v>24.120871774301399</v>
      </c>
      <c r="S25" s="65">
        <v>11.4190844608424</v>
      </c>
      <c r="T25" s="65">
        <v>11.1935615924589</v>
      </c>
      <c r="U25" s="67">
        <v>1.974964535527</v>
      </c>
    </row>
    <row r="26" spans="1:21" ht="12" thickBot="1">
      <c r="A26" s="50"/>
      <c r="B26" s="39" t="s">
        <v>24</v>
      </c>
      <c r="C26" s="40"/>
      <c r="D26" s="65">
        <v>480656.33260000002</v>
      </c>
      <c r="E26" s="65">
        <v>475593</v>
      </c>
      <c r="F26" s="66">
        <v>101.064635644343</v>
      </c>
      <c r="G26" s="65">
        <v>467632.0049</v>
      </c>
      <c r="H26" s="66">
        <v>2.7851660201882802</v>
      </c>
      <c r="I26" s="65">
        <v>105618.3578</v>
      </c>
      <c r="J26" s="66">
        <v>21.973778485073101</v>
      </c>
      <c r="K26" s="65">
        <v>76828.986199999999</v>
      </c>
      <c r="L26" s="66">
        <v>16.4293686905432</v>
      </c>
      <c r="M26" s="66">
        <v>0.37472018080592601</v>
      </c>
      <c r="N26" s="65">
        <v>5082363.8427999998</v>
      </c>
      <c r="O26" s="65">
        <v>90368136.752599999</v>
      </c>
      <c r="P26" s="65">
        <v>35986</v>
      </c>
      <c r="Q26" s="65">
        <v>29417</v>
      </c>
      <c r="R26" s="66">
        <v>22.330625148723499</v>
      </c>
      <c r="S26" s="65">
        <v>13.356759089645999</v>
      </c>
      <c r="T26" s="65">
        <v>13.5975056565931</v>
      </c>
      <c r="U26" s="67">
        <v>-1.8024325012628</v>
      </c>
    </row>
    <row r="27" spans="1:21" ht="12" thickBot="1">
      <c r="A27" s="50"/>
      <c r="B27" s="39" t="s">
        <v>25</v>
      </c>
      <c r="C27" s="40"/>
      <c r="D27" s="65">
        <v>256554.875</v>
      </c>
      <c r="E27" s="65">
        <v>285524</v>
      </c>
      <c r="F27" s="66">
        <v>89.854049046665097</v>
      </c>
      <c r="G27" s="65">
        <v>227077.51990000001</v>
      </c>
      <c r="H27" s="66">
        <v>12.981185946095099</v>
      </c>
      <c r="I27" s="65">
        <v>66869.890400000004</v>
      </c>
      <c r="J27" s="66">
        <v>26.064556520315602</v>
      </c>
      <c r="K27" s="65">
        <v>64614.928699999997</v>
      </c>
      <c r="L27" s="66">
        <v>28.455008989201101</v>
      </c>
      <c r="M27" s="66">
        <v>3.4898463023453001E-2</v>
      </c>
      <c r="N27" s="65">
        <v>2497207.0079000001</v>
      </c>
      <c r="O27" s="65">
        <v>37872836.232900001</v>
      </c>
      <c r="P27" s="65">
        <v>36802</v>
      </c>
      <c r="Q27" s="65">
        <v>27300</v>
      </c>
      <c r="R27" s="66">
        <v>34.805860805860803</v>
      </c>
      <c r="S27" s="65">
        <v>6.9712209934242697</v>
      </c>
      <c r="T27" s="65">
        <v>6.8997724725274701</v>
      </c>
      <c r="U27" s="67">
        <v>1.0249068414872</v>
      </c>
    </row>
    <row r="28" spans="1:21" ht="12" thickBot="1">
      <c r="A28" s="50"/>
      <c r="B28" s="39" t="s">
        <v>26</v>
      </c>
      <c r="C28" s="40"/>
      <c r="D28" s="65">
        <v>857625.88650000002</v>
      </c>
      <c r="E28" s="65">
        <v>845458</v>
      </c>
      <c r="F28" s="66">
        <v>101.439206501092</v>
      </c>
      <c r="G28" s="65">
        <v>677156.61060000001</v>
      </c>
      <c r="H28" s="66">
        <v>26.651039519512899</v>
      </c>
      <c r="I28" s="65">
        <v>47738.746500000001</v>
      </c>
      <c r="J28" s="66">
        <v>5.5663835772056096</v>
      </c>
      <c r="K28" s="65">
        <v>49927.205199999997</v>
      </c>
      <c r="L28" s="66">
        <v>7.3730662033649201</v>
      </c>
      <c r="M28" s="66">
        <v>-4.3832990275210003E-2</v>
      </c>
      <c r="N28" s="65">
        <v>8366281.1199000003</v>
      </c>
      <c r="O28" s="65">
        <v>128778450.28560001</v>
      </c>
      <c r="P28" s="65">
        <v>50839</v>
      </c>
      <c r="Q28" s="65">
        <v>42679</v>
      </c>
      <c r="R28" s="66">
        <v>19.1194732772558</v>
      </c>
      <c r="S28" s="65">
        <v>16.869448386081601</v>
      </c>
      <c r="T28" s="65">
        <v>16.2807672719604</v>
      </c>
      <c r="U28" s="67">
        <v>3.4896287101290602</v>
      </c>
    </row>
    <row r="29" spans="1:21" ht="12" thickBot="1">
      <c r="A29" s="50"/>
      <c r="B29" s="39" t="s">
        <v>27</v>
      </c>
      <c r="C29" s="40"/>
      <c r="D29" s="65">
        <v>778485.01650000003</v>
      </c>
      <c r="E29" s="65">
        <v>698122</v>
      </c>
      <c r="F29" s="66">
        <v>111.511314139935</v>
      </c>
      <c r="G29" s="65">
        <v>623165.01029999997</v>
      </c>
      <c r="H29" s="66">
        <v>24.924378556688701</v>
      </c>
      <c r="I29" s="65">
        <v>116498.1376</v>
      </c>
      <c r="J29" s="66">
        <v>14.9647244495167</v>
      </c>
      <c r="K29" s="65">
        <v>69030.338799999998</v>
      </c>
      <c r="L29" s="66">
        <v>11.0773772049185</v>
      </c>
      <c r="M29" s="66">
        <v>0.68763676414116104</v>
      </c>
      <c r="N29" s="65">
        <v>7299812.3477999996</v>
      </c>
      <c r="O29" s="65">
        <v>93356396.950800002</v>
      </c>
      <c r="P29" s="65">
        <v>122975</v>
      </c>
      <c r="Q29" s="65">
        <v>106914</v>
      </c>
      <c r="R29" s="66">
        <v>15.022354415698601</v>
      </c>
      <c r="S29" s="65">
        <v>6.3304331490140298</v>
      </c>
      <c r="T29" s="65">
        <v>6.29383186954</v>
      </c>
      <c r="U29" s="67">
        <v>0.57817970133251095</v>
      </c>
    </row>
    <row r="30" spans="1:21" ht="12" thickBot="1">
      <c r="A30" s="50"/>
      <c r="B30" s="39" t="s">
        <v>28</v>
      </c>
      <c r="C30" s="40"/>
      <c r="D30" s="65">
        <v>1352054.3901</v>
      </c>
      <c r="E30" s="65">
        <v>1322501</v>
      </c>
      <c r="F30" s="66">
        <v>102.234659187403</v>
      </c>
      <c r="G30" s="65">
        <v>1108650.6015999999</v>
      </c>
      <c r="H30" s="66">
        <v>21.954959312584201</v>
      </c>
      <c r="I30" s="65">
        <v>132760.5294</v>
      </c>
      <c r="J30" s="66">
        <v>9.8191707650297104</v>
      </c>
      <c r="K30" s="65">
        <v>145015.24530000001</v>
      </c>
      <c r="L30" s="66">
        <v>13.080337943326301</v>
      </c>
      <c r="M30" s="66">
        <v>-8.4506397066377997E-2</v>
      </c>
      <c r="N30" s="65">
        <v>13038364.7596</v>
      </c>
      <c r="O30" s="65">
        <v>161338935.07949999</v>
      </c>
      <c r="P30" s="65">
        <v>69688</v>
      </c>
      <c r="Q30" s="65">
        <v>56909</v>
      </c>
      <c r="R30" s="66">
        <v>22.455147691929199</v>
      </c>
      <c r="S30" s="65">
        <v>19.401538142865299</v>
      </c>
      <c r="T30" s="65">
        <v>18.7182078230157</v>
      </c>
      <c r="U30" s="67">
        <v>3.5220419887220902</v>
      </c>
    </row>
    <row r="31" spans="1:21" ht="12" thickBot="1">
      <c r="A31" s="50"/>
      <c r="B31" s="39" t="s">
        <v>29</v>
      </c>
      <c r="C31" s="40"/>
      <c r="D31" s="65">
        <v>630689.49120000005</v>
      </c>
      <c r="E31" s="65">
        <v>1173209</v>
      </c>
      <c r="F31" s="66">
        <v>53.757641750105897</v>
      </c>
      <c r="G31" s="65">
        <v>1073480.0992999999</v>
      </c>
      <c r="H31" s="66">
        <v>-41.248143155027897</v>
      </c>
      <c r="I31" s="65">
        <v>36953.477099999996</v>
      </c>
      <c r="J31" s="66">
        <v>5.8592187781168503</v>
      </c>
      <c r="K31" s="65">
        <v>-36559.7785</v>
      </c>
      <c r="L31" s="66">
        <v>-3.40572484984492</v>
      </c>
      <c r="M31" s="66">
        <v>-2.0107686265112399</v>
      </c>
      <c r="N31" s="65">
        <v>11776335.9618</v>
      </c>
      <c r="O31" s="65">
        <v>148726502.98339999</v>
      </c>
      <c r="P31" s="65">
        <v>27831</v>
      </c>
      <c r="Q31" s="65">
        <v>21933</v>
      </c>
      <c r="R31" s="66">
        <v>26.890986185200401</v>
      </c>
      <c r="S31" s="65">
        <v>22.661402436132398</v>
      </c>
      <c r="T31" s="65">
        <v>24.983543363880901</v>
      </c>
      <c r="U31" s="67">
        <v>-10.2471192340948</v>
      </c>
    </row>
    <row r="32" spans="1:21" ht="12" thickBot="1">
      <c r="A32" s="50"/>
      <c r="B32" s="39" t="s">
        <v>30</v>
      </c>
      <c r="C32" s="40"/>
      <c r="D32" s="65">
        <v>139326.85079999999</v>
      </c>
      <c r="E32" s="65">
        <v>140160</v>
      </c>
      <c r="F32" s="66">
        <v>99.405572773972594</v>
      </c>
      <c r="G32" s="65">
        <v>118720.4868</v>
      </c>
      <c r="H32" s="66">
        <v>17.3570413628055</v>
      </c>
      <c r="I32" s="65">
        <v>43759.917200000004</v>
      </c>
      <c r="J32" s="66">
        <v>31.408100411898499</v>
      </c>
      <c r="K32" s="65">
        <v>33145.046799999996</v>
      </c>
      <c r="L32" s="66">
        <v>27.9185570185853</v>
      </c>
      <c r="M32" s="66">
        <v>0.32025510369772697</v>
      </c>
      <c r="N32" s="65">
        <v>1286613.977</v>
      </c>
      <c r="O32" s="65">
        <v>21575116.791299999</v>
      </c>
      <c r="P32" s="65">
        <v>29535</v>
      </c>
      <c r="Q32" s="65">
        <v>24086</v>
      </c>
      <c r="R32" s="66">
        <v>22.6231005563398</v>
      </c>
      <c r="S32" s="65">
        <v>4.7173472422549496</v>
      </c>
      <c r="T32" s="65">
        <v>4.6489454330316402</v>
      </c>
      <c r="U32" s="67">
        <v>1.4500058128139599</v>
      </c>
    </row>
    <row r="33" spans="1:21" ht="12" thickBot="1">
      <c r="A33" s="50"/>
      <c r="B33" s="39" t="s">
        <v>31</v>
      </c>
      <c r="C33" s="40"/>
      <c r="D33" s="68"/>
      <c r="E33" s="68"/>
      <c r="F33" s="68"/>
      <c r="G33" s="65">
        <v>77.948800000000006</v>
      </c>
      <c r="H33" s="68"/>
      <c r="I33" s="68"/>
      <c r="J33" s="68"/>
      <c r="K33" s="65">
        <v>16.3552</v>
      </c>
      <c r="L33" s="66">
        <v>20.9819779137075</v>
      </c>
      <c r="M33" s="68"/>
      <c r="N33" s="65">
        <v>48.7181</v>
      </c>
      <c r="O33" s="65">
        <v>4751.4809999999998</v>
      </c>
      <c r="P33" s="68"/>
      <c r="Q33" s="65">
        <v>1</v>
      </c>
      <c r="R33" s="68"/>
      <c r="S33" s="68"/>
      <c r="T33" s="65">
        <v>5.1281999999999996</v>
      </c>
      <c r="U33" s="69"/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-3</v>
      </c>
      <c r="O34" s="65">
        <v>1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121304.47319999999</v>
      </c>
      <c r="E35" s="65">
        <v>100735</v>
      </c>
      <c r="F35" s="66">
        <v>120.419390678513</v>
      </c>
      <c r="G35" s="65">
        <v>32785.974399999999</v>
      </c>
      <c r="H35" s="66">
        <v>269.98892184824001</v>
      </c>
      <c r="I35" s="65">
        <v>10281.5221</v>
      </c>
      <c r="J35" s="66">
        <v>8.4757979889566002</v>
      </c>
      <c r="K35" s="65">
        <v>3015.4279000000001</v>
      </c>
      <c r="L35" s="66">
        <v>9.1973106036464198</v>
      </c>
      <c r="M35" s="66">
        <v>2.4096395075471699</v>
      </c>
      <c r="N35" s="65">
        <v>1210800.209</v>
      </c>
      <c r="O35" s="65">
        <v>24477973.2535</v>
      </c>
      <c r="P35" s="65">
        <v>9833</v>
      </c>
      <c r="Q35" s="65">
        <v>7844</v>
      </c>
      <c r="R35" s="66">
        <v>25.356960734319198</v>
      </c>
      <c r="S35" s="65">
        <v>12.3364663073325</v>
      </c>
      <c r="T35" s="65">
        <v>11.8623639469658</v>
      </c>
      <c r="U35" s="67">
        <v>3.8430969497710001</v>
      </c>
    </row>
    <row r="36" spans="1:21" ht="12" customHeight="1" thickBot="1">
      <c r="A36" s="50"/>
      <c r="B36" s="39" t="s">
        <v>37</v>
      </c>
      <c r="C36" s="40"/>
      <c r="D36" s="68"/>
      <c r="E36" s="65">
        <v>289131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125851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145127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201110.25709999999</v>
      </c>
      <c r="E39" s="65">
        <v>274414</v>
      </c>
      <c r="F39" s="66">
        <v>73.287170880494401</v>
      </c>
      <c r="G39" s="65">
        <v>244964.52989999999</v>
      </c>
      <c r="H39" s="66">
        <v>-17.9022950048737</v>
      </c>
      <c r="I39" s="65">
        <v>9163.7870000000003</v>
      </c>
      <c r="J39" s="66">
        <v>4.5565985207026998</v>
      </c>
      <c r="K39" s="65">
        <v>11459.2559</v>
      </c>
      <c r="L39" s="66">
        <v>4.6779245569462402</v>
      </c>
      <c r="M39" s="66">
        <v>-0.200315702872121</v>
      </c>
      <c r="N39" s="65">
        <v>3070624.6315000001</v>
      </c>
      <c r="O39" s="65">
        <v>40897609.274400003</v>
      </c>
      <c r="P39" s="65">
        <v>323</v>
      </c>
      <c r="Q39" s="65">
        <v>222</v>
      </c>
      <c r="R39" s="66">
        <v>45.495495495495497</v>
      </c>
      <c r="S39" s="65">
        <v>622.632374922601</v>
      </c>
      <c r="T39" s="65">
        <v>589.53222567567605</v>
      </c>
      <c r="U39" s="67">
        <v>5.3161625672034001</v>
      </c>
    </row>
    <row r="40" spans="1:21" ht="12" thickBot="1">
      <c r="A40" s="50"/>
      <c r="B40" s="39" t="s">
        <v>34</v>
      </c>
      <c r="C40" s="40"/>
      <c r="D40" s="65">
        <v>313157.78860000003</v>
      </c>
      <c r="E40" s="65">
        <v>207401</v>
      </c>
      <c r="F40" s="66">
        <v>150.99145548960701</v>
      </c>
      <c r="G40" s="65">
        <v>268323.14159999997</v>
      </c>
      <c r="H40" s="66">
        <v>16.709198741730901</v>
      </c>
      <c r="I40" s="65">
        <v>17775.812300000001</v>
      </c>
      <c r="J40" s="66">
        <v>5.6763117339244102</v>
      </c>
      <c r="K40" s="65">
        <v>27385.166799999999</v>
      </c>
      <c r="L40" s="66">
        <v>10.206039865478401</v>
      </c>
      <c r="M40" s="66">
        <v>-0.35089632903021101</v>
      </c>
      <c r="N40" s="65">
        <v>4565062.5437000003</v>
      </c>
      <c r="O40" s="65">
        <v>77209458.605800003</v>
      </c>
      <c r="P40" s="65">
        <v>1622</v>
      </c>
      <c r="Q40" s="65">
        <v>1299</v>
      </c>
      <c r="R40" s="66">
        <v>24.865280985373399</v>
      </c>
      <c r="S40" s="65">
        <v>193.06892022194799</v>
      </c>
      <c r="T40" s="65">
        <v>196.414419707467</v>
      </c>
      <c r="U40" s="67">
        <v>-1.73280064014091</v>
      </c>
    </row>
    <row r="41" spans="1:21" ht="12" thickBot="1">
      <c r="A41" s="50"/>
      <c r="B41" s="39" t="s">
        <v>40</v>
      </c>
      <c r="C41" s="40"/>
      <c r="D41" s="68"/>
      <c r="E41" s="65">
        <v>63925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38862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11526.6111</v>
      </c>
      <c r="E43" s="70">
        <v>0</v>
      </c>
      <c r="F43" s="71"/>
      <c r="G43" s="70">
        <v>19451.183700000001</v>
      </c>
      <c r="H43" s="72">
        <v>-40.740824426022002</v>
      </c>
      <c r="I43" s="70">
        <v>1611.1842999999999</v>
      </c>
      <c r="J43" s="72">
        <v>13.977953155719799</v>
      </c>
      <c r="K43" s="70">
        <v>1583.0676000000001</v>
      </c>
      <c r="L43" s="72">
        <v>8.1386697304185098</v>
      </c>
      <c r="M43" s="72">
        <v>1.7760896628799001E-2</v>
      </c>
      <c r="N43" s="70">
        <v>216603.63939999999</v>
      </c>
      <c r="O43" s="70">
        <v>5448509.0433999998</v>
      </c>
      <c r="P43" s="70">
        <v>34</v>
      </c>
      <c r="Q43" s="70">
        <v>25</v>
      </c>
      <c r="R43" s="72">
        <v>36</v>
      </c>
      <c r="S43" s="70">
        <v>339.01797352941202</v>
      </c>
      <c r="T43" s="70">
        <v>497.10006399999997</v>
      </c>
      <c r="U43" s="73">
        <v>-46.629412837568502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topLeftCell="A19" workbookViewId="0">
      <selection activeCell="C28" sqref="C2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60409</v>
      </c>
      <c r="D2" s="32">
        <v>604247.03517008503</v>
      </c>
      <c r="E2" s="32">
        <v>504880.61411965801</v>
      </c>
      <c r="F2" s="32">
        <v>99366.421050427394</v>
      </c>
      <c r="G2" s="32">
        <v>504880.61411965801</v>
      </c>
      <c r="H2" s="32">
        <v>0.164446683668803</v>
      </c>
    </row>
    <row r="3" spans="1:8" ht="14.25">
      <c r="A3" s="32">
        <v>2</v>
      </c>
      <c r="B3" s="33">
        <v>13</v>
      </c>
      <c r="C3" s="32">
        <v>9433.6669999999995</v>
      </c>
      <c r="D3" s="32">
        <v>83049.336699394902</v>
      </c>
      <c r="E3" s="32">
        <v>64645.960105710597</v>
      </c>
      <c r="F3" s="32">
        <v>18403.376593684301</v>
      </c>
      <c r="G3" s="32">
        <v>64645.960105710597</v>
      </c>
      <c r="H3" s="32">
        <v>0.221595708347402</v>
      </c>
    </row>
    <row r="4" spans="1:8" ht="14.25">
      <c r="A4" s="32">
        <v>3</v>
      </c>
      <c r="B4" s="33">
        <v>14</v>
      </c>
      <c r="C4" s="32">
        <v>110882</v>
      </c>
      <c r="D4" s="32">
        <v>119197.270247009</v>
      </c>
      <c r="E4" s="32">
        <v>90643.964015384598</v>
      </c>
      <c r="F4" s="32">
        <v>28553.306231623901</v>
      </c>
      <c r="G4" s="32">
        <v>90643.964015384598</v>
      </c>
      <c r="H4" s="32">
        <v>0.23954664542613999</v>
      </c>
    </row>
    <row r="5" spans="1:8" ht="14.25">
      <c r="A5" s="32">
        <v>4</v>
      </c>
      <c r="B5" s="33">
        <v>15</v>
      </c>
      <c r="C5" s="32">
        <v>4359</v>
      </c>
      <c r="D5" s="32">
        <v>61031.273140170902</v>
      </c>
      <c r="E5" s="32">
        <v>51406.842995726503</v>
      </c>
      <c r="F5" s="32">
        <v>9624.4301444444409</v>
      </c>
      <c r="G5" s="32">
        <v>51406.842995726503</v>
      </c>
      <c r="H5" s="32">
        <v>0.15769669628781899</v>
      </c>
    </row>
    <row r="6" spans="1:8" ht="14.25">
      <c r="A6" s="32">
        <v>5</v>
      </c>
      <c r="B6" s="33">
        <v>16</v>
      </c>
      <c r="C6" s="32">
        <v>2809</v>
      </c>
      <c r="D6" s="32">
        <v>158969.15324102601</v>
      </c>
      <c r="E6" s="32">
        <v>137746.991111966</v>
      </c>
      <c r="F6" s="32">
        <v>21222.162129059801</v>
      </c>
      <c r="G6" s="32">
        <v>137746.991111966</v>
      </c>
      <c r="H6" s="32">
        <v>0.133498617161804</v>
      </c>
    </row>
    <row r="7" spans="1:8" ht="14.25">
      <c r="A7" s="32">
        <v>6</v>
      </c>
      <c r="B7" s="33">
        <v>17</v>
      </c>
      <c r="C7" s="32">
        <v>19488</v>
      </c>
      <c r="D7" s="32">
        <v>250410.44789914499</v>
      </c>
      <c r="E7" s="32">
        <v>201755.599484615</v>
      </c>
      <c r="F7" s="32">
        <v>48654.848414529901</v>
      </c>
      <c r="G7" s="32">
        <v>201755.599484615</v>
      </c>
      <c r="H7" s="32">
        <v>0.19430039290583401</v>
      </c>
    </row>
    <row r="8" spans="1:8" ht="14.25">
      <c r="A8" s="32">
        <v>7</v>
      </c>
      <c r="B8" s="33">
        <v>18</v>
      </c>
      <c r="C8" s="32">
        <v>25003</v>
      </c>
      <c r="D8" s="32">
        <v>129441.536223077</v>
      </c>
      <c r="E8" s="32">
        <v>99883.882384615397</v>
      </c>
      <c r="F8" s="32">
        <v>29557.653838461501</v>
      </c>
      <c r="G8" s="32">
        <v>99883.882384615397</v>
      </c>
      <c r="H8" s="32">
        <v>0.22834752043982601</v>
      </c>
    </row>
    <row r="9" spans="1:8" ht="14.25">
      <c r="A9" s="32">
        <v>8</v>
      </c>
      <c r="B9" s="33">
        <v>19</v>
      </c>
      <c r="C9" s="32">
        <v>20023</v>
      </c>
      <c r="D9" s="32">
        <v>113942.168782906</v>
      </c>
      <c r="E9" s="32">
        <v>91779.5386957265</v>
      </c>
      <c r="F9" s="32">
        <v>22162.630087179499</v>
      </c>
      <c r="G9" s="32">
        <v>91779.5386957265</v>
      </c>
      <c r="H9" s="32">
        <v>0.19450770793564501</v>
      </c>
    </row>
    <row r="10" spans="1:8" ht="14.25">
      <c r="A10" s="32">
        <v>9</v>
      </c>
      <c r="B10" s="33">
        <v>21</v>
      </c>
      <c r="C10" s="32">
        <v>185701</v>
      </c>
      <c r="D10" s="32">
        <v>730968.35270000005</v>
      </c>
      <c r="E10" s="32">
        <v>711786.53339999996</v>
      </c>
      <c r="F10" s="32">
        <v>19181.819299999999</v>
      </c>
      <c r="G10" s="32">
        <v>711786.53339999996</v>
      </c>
      <c r="H10" s="32">
        <v>2.6241654962417399E-2</v>
      </c>
    </row>
    <row r="11" spans="1:8" ht="14.25">
      <c r="A11" s="32">
        <v>10</v>
      </c>
      <c r="B11" s="33">
        <v>22</v>
      </c>
      <c r="C11" s="32">
        <v>33671</v>
      </c>
      <c r="D11" s="32">
        <v>439820.93603162398</v>
      </c>
      <c r="E11" s="32">
        <v>400633.65317521401</v>
      </c>
      <c r="F11" s="32">
        <v>39187.282856410297</v>
      </c>
      <c r="G11" s="32">
        <v>400633.65317521401</v>
      </c>
      <c r="H11" s="32">
        <v>8.9098266239860405E-2</v>
      </c>
    </row>
    <row r="12" spans="1:8" ht="14.25">
      <c r="A12" s="32">
        <v>11</v>
      </c>
      <c r="B12" s="33">
        <v>23</v>
      </c>
      <c r="C12" s="32">
        <v>212637.42499999999</v>
      </c>
      <c r="D12" s="32">
        <v>1618221.6167359001</v>
      </c>
      <c r="E12" s="32">
        <v>1411745.1693504299</v>
      </c>
      <c r="F12" s="32">
        <v>206476.44738547</v>
      </c>
      <c r="G12" s="32">
        <v>1411745.1693504299</v>
      </c>
      <c r="H12" s="32">
        <v>0.12759466642273101</v>
      </c>
    </row>
    <row r="13" spans="1:8" ht="14.25">
      <c r="A13" s="32">
        <v>12</v>
      </c>
      <c r="B13" s="33">
        <v>24</v>
      </c>
      <c r="C13" s="32">
        <v>20892.351999999999</v>
      </c>
      <c r="D13" s="32">
        <v>522473.96564615401</v>
      </c>
      <c r="E13" s="32">
        <v>463667.88411111099</v>
      </c>
      <c r="F13" s="32">
        <v>58806.0815350427</v>
      </c>
      <c r="G13" s="32">
        <v>463667.88411111099</v>
      </c>
      <c r="H13" s="32">
        <v>0.112553132599279</v>
      </c>
    </row>
    <row r="14" spans="1:8" ht="14.25">
      <c r="A14" s="32">
        <v>13</v>
      </c>
      <c r="B14" s="33">
        <v>25</v>
      </c>
      <c r="C14" s="32">
        <v>72331</v>
      </c>
      <c r="D14" s="32">
        <v>826254.84129999997</v>
      </c>
      <c r="E14" s="32">
        <v>772226.16410000005</v>
      </c>
      <c r="F14" s="32">
        <v>54028.677199999998</v>
      </c>
      <c r="G14" s="32">
        <v>772226.16410000005</v>
      </c>
      <c r="H14" s="32">
        <v>6.5389846448576594E-2</v>
      </c>
    </row>
    <row r="15" spans="1:8" ht="14.25">
      <c r="A15" s="32">
        <v>14</v>
      </c>
      <c r="B15" s="33">
        <v>26</v>
      </c>
      <c r="C15" s="32">
        <v>57156</v>
      </c>
      <c r="D15" s="32">
        <v>299606.60562649602</v>
      </c>
      <c r="E15" s="32">
        <v>262727.35439487197</v>
      </c>
      <c r="F15" s="32">
        <v>36879.251231623901</v>
      </c>
      <c r="G15" s="32">
        <v>262727.35439487197</v>
      </c>
      <c r="H15" s="32">
        <v>0.12309225010078501</v>
      </c>
    </row>
    <row r="16" spans="1:8" ht="14.25">
      <c r="A16" s="32">
        <v>15</v>
      </c>
      <c r="B16" s="33">
        <v>27</v>
      </c>
      <c r="C16" s="32">
        <v>167392.30300000001</v>
      </c>
      <c r="D16" s="32">
        <v>1125339.11606667</v>
      </c>
      <c r="E16" s="32">
        <v>987477.78850000002</v>
      </c>
      <c r="F16" s="32">
        <v>137861.32756666699</v>
      </c>
      <c r="G16" s="32">
        <v>987477.78850000002</v>
      </c>
      <c r="H16" s="32">
        <v>0.12250647435817</v>
      </c>
    </row>
    <row r="17" spans="1:8" ht="14.25">
      <c r="A17" s="32">
        <v>16</v>
      </c>
      <c r="B17" s="33">
        <v>29</v>
      </c>
      <c r="C17" s="32">
        <v>194167</v>
      </c>
      <c r="D17" s="32">
        <v>2385138.6556187999</v>
      </c>
      <c r="E17" s="32">
        <v>2316101.3616897399</v>
      </c>
      <c r="F17" s="32">
        <v>69037.293929059801</v>
      </c>
      <c r="G17" s="32">
        <v>2316101.3616897399</v>
      </c>
      <c r="H17" s="32">
        <v>2.8944771729066902E-2</v>
      </c>
    </row>
    <row r="18" spans="1:8" ht="14.25">
      <c r="A18" s="32">
        <v>17</v>
      </c>
      <c r="B18" s="33">
        <v>31</v>
      </c>
      <c r="C18" s="32">
        <v>36280.254000000001</v>
      </c>
      <c r="D18" s="32">
        <v>244989.957103041</v>
      </c>
      <c r="E18" s="32">
        <v>207469.12926155201</v>
      </c>
      <c r="F18" s="32">
        <v>37520.827841488201</v>
      </c>
      <c r="G18" s="32">
        <v>207469.12926155201</v>
      </c>
      <c r="H18" s="32">
        <v>0.15315251402614499</v>
      </c>
    </row>
    <row r="19" spans="1:8" ht="14.25">
      <c r="A19" s="32">
        <v>18</v>
      </c>
      <c r="B19" s="33">
        <v>32</v>
      </c>
      <c r="C19" s="32">
        <v>18971.308000000001</v>
      </c>
      <c r="D19" s="32">
        <v>212006.71729699001</v>
      </c>
      <c r="E19" s="32">
        <v>196244.75377010999</v>
      </c>
      <c r="F19" s="32">
        <v>15761.963526879699</v>
      </c>
      <c r="G19" s="32">
        <v>196244.75377010999</v>
      </c>
      <c r="H19" s="32">
        <v>7.4346528863986697E-2</v>
      </c>
    </row>
    <row r="20" spans="1:8" ht="14.25">
      <c r="A20" s="32">
        <v>19</v>
      </c>
      <c r="B20" s="33">
        <v>33</v>
      </c>
      <c r="C20" s="32">
        <v>36763.837</v>
      </c>
      <c r="D20" s="32">
        <v>480656.30755647097</v>
      </c>
      <c r="E20" s="32">
        <v>375038.007673883</v>
      </c>
      <c r="F20" s="32">
        <v>105618.29988258801</v>
      </c>
      <c r="G20" s="32">
        <v>375038.007673883</v>
      </c>
      <c r="H20" s="32">
        <v>0.21973767580316</v>
      </c>
    </row>
    <row r="21" spans="1:8" ht="14.25">
      <c r="A21" s="32">
        <v>20</v>
      </c>
      <c r="B21" s="33">
        <v>34</v>
      </c>
      <c r="C21" s="32">
        <v>50643.290999999997</v>
      </c>
      <c r="D21" s="32">
        <v>256554.74223803799</v>
      </c>
      <c r="E21" s="32">
        <v>189684.987704509</v>
      </c>
      <c r="F21" s="32">
        <v>66869.754533529296</v>
      </c>
      <c r="G21" s="32">
        <v>189684.987704509</v>
      </c>
      <c r="H21" s="32">
        <v>0.26064517050121699</v>
      </c>
    </row>
    <row r="22" spans="1:8" ht="14.25">
      <c r="A22" s="32">
        <v>21</v>
      </c>
      <c r="B22" s="33">
        <v>35</v>
      </c>
      <c r="C22" s="32">
        <v>45099.313000000002</v>
      </c>
      <c r="D22" s="32">
        <v>857625.88628053095</v>
      </c>
      <c r="E22" s="32">
        <v>809887.14462212403</v>
      </c>
      <c r="F22" s="32">
        <v>47738.741658407103</v>
      </c>
      <c r="G22" s="32">
        <v>809887.14462212403</v>
      </c>
      <c r="H22" s="32">
        <v>5.5663830140956903E-2</v>
      </c>
    </row>
    <row r="23" spans="1:8" ht="14.25">
      <c r="A23" s="32">
        <v>22</v>
      </c>
      <c r="B23" s="33">
        <v>36</v>
      </c>
      <c r="C23" s="32">
        <v>164395.25099999999</v>
      </c>
      <c r="D23" s="32">
        <v>778485.01164867298</v>
      </c>
      <c r="E23" s="32">
        <v>661986.86859533598</v>
      </c>
      <c r="F23" s="32">
        <v>116498.143053336</v>
      </c>
      <c r="G23" s="32">
        <v>661986.86859533598</v>
      </c>
      <c r="H23" s="32">
        <v>0.149647252432795</v>
      </c>
    </row>
    <row r="24" spans="1:8" ht="14.25">
      <c r="A24" s="32">
        <v>23</v>
      </c>
      <c r="B24" s="33">
        <v>37</v>
      </c>
      <c r="C24" s="32">
        <v>115551.442</v>
      </c>
      <c r="D24" s="32">
        <v>1352054.3745168101</v>
      </c>
      <c r="E24" s="32">
        <v>1219293.8519930099</v>
      </c>
      <c r="F24" s="32">
        <v>132760.52252380599</v>
      </c>
      <c r="G24" s="32">
        <v>1219293.8519930099</v>
      </c>
      <c r="H24" s="32">
        <v>9.8191703696274196E-2</v>
      </c>
    </row>
    <row r="25" spans="1:8" ht="14.25">
      <c r="A25" s="32">
        <v>24</v>
      </c>
      <c r="B25" s="33">
        <v>38</v>
      </c>
      <c r="C25" s="32">
        <v>153415.02299999999</v>
      </c>
      <c r="D25" s="32">
        <v>630689.49978761096</v>
      </c>
      <c r="E25" s="32">
        <v>593735.44250885001</v>
      </c>
      <c r="F25" s="32">
        <v>36954.057278761102</v>
      </c>
      <c r="G25" s="32">
        <v>593735.44250885001</v>
      </c>
      <c r="H25" s="32">
        <v>5.85931068952402E-2</v>
      </c>
    </row>
    <row r="26" spans="1:8" ht="14.25">
      <c r="A26" s="32">
        <v>25</v>
      </c>
      <c r="B26" s="33">
        <v>39</v>
      </c>
      <c r="C26" s="32">
        <v>100632.45299999999</v>
      </c>
      <c r="D26" s="32">
        <v>139326.782513849</v>
      </c>
      <c r="E26" s="32">
        <v>95566.920540283594</v>
      </c>
      <c r="F26" s="32">
        <v>43759.861973565603</v>
      </c>
      <c r="G26" s="32">
        <v>95566.920540283594</v>
      </c>
      <c r="H26" s="32">
        <v>0.31408076167420201</v>
      </c>
    </row>
    <row r="27" spans="1:8" ht="14.25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>
      <c r="A28" s="32">
        <v>26</v>
      </c>
      <c r="B28" s="33">
        <v>42</v>
      </c>
      <c r="C28" s="32">
        <v>7801.1120000000001</v>
      </c>
      <c r="D28" s="32">
        <v>121304.4731</v>
      </c>
      <c r="E28" s="32">
        <v>111022.95600000001</v>
      </c>
      <c r="F28" s="32">
        <v>10281.517099999999</v>
      </c>
      <c r="G28" s="32">
        <v>111022.95600000001</v>
      </c>
      <c r="H28" s="32">
        <v>8.4757938740842698E-2</v>
      </c>
    </row>
    <row r="29" spans="1:8" ht="14.25">
      <c r="A29" s="32">
        <v>27</v>
      </c>
      <c r="B29" s="33">
        <v>75</v>
      </c>
      <c r="C29" s="32">
        <v>316</v>
      </c>
      <c r="D29" s="32">
        <v>201110.256410256</v>
      </c>
      <c r="E29" s="32">
        <v>191946.47008547001</v>
      </c>
      <c r="F29" s="32">
        <v>9163.7863247863206</v>
      </c>
      <c r="G29" s="32">
        <v>191946.47008547001</v>
      </c>
      <c r="H29" s="32">
        <v>4.5565982005873397E-2</v>
      </c>
    </row>
    <row r="30" spans="1:8" ht="14.25">
      <c r="A30" s="32">
        <v>28</v>
      </c>
      <c r="B30" s="33">
        <v>76</v>
      </c>
      <c r="C30" s="32">
        <v>1665</v>
      </c>
      <c r="D30" s="32">
        <v>313157.78384359</v>
      </c>
      <c r="E30" s="32">
        <v>295381.97683675197</v>
      </c>
      <c r="F30" s="32">
        <v>17775.8070068376</v>
      </c>
      <c r="G30" s="32">
        <v>295381.97683675197</v>
      </c>
      <c r="H30" s="32">
        <v>5.6763101298851801E-2</v>
      </c>
    </row>
    <row r="31" spans="1:8" ht="14.25">
      <c r="A31" s="32">
        <v>29</v>
      </c>
      <c r="B31" s="33">
        <v>99</v>
      </c>
      <c r="C31" s="32">
        <v>34</v>
      </c>
      <c r="D31" s="32">
        <v>11526.6114514787</v>
      </c>
      <c r="E31" s="32">
        <v>9915.4265184176693</v>
      </c>
      <c r="F31" s="32">
        <v>1611.1849330610401</v>
      </c>
      <c r="G31" s="32">
        <v>9915.4265184176693</v>
      </c>
      <c r="H31" s="32">
        <v>0.13977958221662301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  <row r="34" spans="1:8" ht="14.25">
      <c r="A34" s="32"/>
      <c r="B34" s="33"/>
      <c r="C34" s="32"/>
      <c r="D34" s="32"/>
      <c r="E34" s="32"/>
      <c r="F34" s="32"/>
      <c r="G34" s="32"/>
      <c r="H34" s="32"/>
    </row>
    <row r="35" spans="1:8" ht="14.25">
      <c r="A35" s="32"/>
      <c r="B35" s="33"/>
      <c r="C35" s="32"/>
      <c r="D35" s="32"/>
      <c r="E35" s="32"/>
      <c r="F35" s="32"/>
      <c r="G35" s="32"/>
      <c r="H35" s="32"/>
    </row>
    <row r="36" spans="1:8" ht="14.25">
      <c r="A36" s="32"/>
      <c r="B36" s="33"/>
      <c r="C36" s="32"/>
      <c r="D36" s="32"/>
      <c r="E36" s="32"/>
      <c r="F36" s="32"/>
      <c r="G36" s="32"/>
      <c r="H36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2014-05-10T03:59:12Z</dcterms:modified>
</cp:coreProperties>
</file>