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<sst xmlns="http://schemas.openxmlformats.org/spreadsheetml/2006/main" count="114" uniqueCount="71">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</sst>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4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399" Type="http://schemas.openxmlformats.org/officeDocument/2006/relationships/hyperlink" Target="cid:25d8489d2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389" Type="http://schemas.openxmlformats.org/officeDocument/2006/relationships/hyperlink" Target="cid:fbcceaee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35" Type="http://schemas.openxmlformats.org/officeDocument/2006/relationships/hyperlink" Target="cid:c9d21d83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25" Type="http://schemas.openxmlformats.org/officeDocument/2006/relationships/hyperlink" Target="cid:964fe8f2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438" Type="http://schemas.openxmlformats.org/officeDocument/2006/relationships/image" Target="cid:cef11cb3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I29" sqref="I29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6" t="s">
        <v>4</v>
      </c>
      <c r="D2" s="36"/>
      <c r="E2" s="13"/>
      <c r="F2" s="24"/>
      <c r="G2" s="14"/>
      <c r="H2" s="24"/>
      <c r="I2" s="20"/>
      <c r="J2" s="21"/>
      <c r="K2" s="22"/>
      <c r="L2" s="22"/>
    </row>
    <row r="3" spans="1:12">
      <c r="A3" s="37" t="s">
        <v>5</v>
      </c>
      <c r="B3" s="37"/>
      <c r="C3" s="37"/>
      <c r="D3" s="37"/>
      <c r="E3" s="15">
        <f>RA!D7</f>
        <v>18035096.905699998</v>
      </c>
      <c r="F3" s="25">
        <f>RA!I7</f>
        <v>1817115.3462</v>
      </c>
      <c r="G3" s="16">
        <f>E3-F3</f>
        <v>16217981.559499998</v>
      </c>
      <c r="H3" s="27">
        <f>RA!J7</f>
        <v>10.075439880923</v>
      </c>
      <c r="I3" s="20">
        <f>SUM(I4:I39)</f>
        <v>18035101.206237905</v>
      </c>
      <c r="J3" s="21">
        <f>SUM(J4:J39)</f>
        <v>16217981.620731108</v>
      </c>
      <c r="K3" s="22">
        <f>E3-I3</f>
        <v>-4.3005379065871239</v>
      </c>
      <c r="L3" s="22">
        <f>G3-J3</f>
        <v>-6.1231110244989395E-2</v>
      </c>
    </row>
    <row r="4" spans="1:12">
      <c r="A4" s="38">
        <f>RA!A8</f>
        <v>41769</v>
      </c>
      <c r="B4" s="12">
        <v>12</v>
      </c>
      <c r="C4" s="35" t="s">
        <v>6</v>
      </c>
      <c r="D4" s="35"/>
      <c r="E4" s="15">
        <f>VLOOKUP(C4,RA!B8:D39,3,0)</f>
        <v>623140.84400000004</v>
      </c>
      <c r="F4" s="25">
        <f>VLOOKUP(C4,RA!B8:I43,8,0)</f>
        <v>134223.9809</v>
      </c>
      <c r="G4" s="16">
        <f t="shared" ref="G4:G39" si="0">E4-F4</f>
        <v>488916.86310000008</v>
      </c>
      <c r="H4" s="27">
        <f>RA!J8</f>
        <v>21.5399106305412</v>
      </c>
      <c r="I4" s="20">
        <f>VLOOKUP(B4,RMS!B:D,3,FALSE)</f>
        <v>623141.38831880304</v>
      </c>
      <c r="J4" s="21">
        <f>VLOOKUP(B4,RMS!B:E,4,FALSE)</f>
        <v>488916.86785555602</v>
      </c>
      <c r="K4" s="22">
        <f t="shared" ref="K4:K39" si="1">E4-I4</f>
        <v>-0.54431880300398916</v>
      </c>
      <c r="L4" s="22">
        <f t="shared" ref="L4:L39" si="2">G4-J4</f>
        <v>-4.755555943120271E-3</v>
      </c>
    </row>
    <row r="5" spans="1:12">
      <c r="A5" s="38"/>
      <c r="B5" s="12">
        <v>13</v>
      </c>
      <c r="C5" s="35" t="s">
        <v>7</v>
      </c>
      <c r="D5" s="35"/>
      <c r="E5" s="15">
        <f>VLOOKUP(C5,RA!B8:D40,3,0)</f>
        <v>134633.15520000001</v>
      </c>
      <c r="F5" s="25">
        <f>VLOOKUP(C5,RA!B9:I44,8,0)</f>
        <v>29806.612700000001</v>
      </c>
      <c r="G5" s="16">
        <f t="shared" si="0"/>
        <v>104826.54250000001</v>
      </c>
      <c r="H5" s="27">
        <f>RA!J9</f>
        <v>22.139132560417</v>
      </c>
      <c r="I5" s="20">
        <f>VLOOKUP(B5,RMS!B:D,3,FALSE)</f>
        <v>134633.19085337699</v>
      </c>
      <c r="J5" s="21">
        <f>VLOOKUP(B5,RMS!B:E,4,FALSE)</f>
        <v>104826.56641633</v>
      </c>
      <c r="K5" s="22">
        <f t="shared" si="1"/>
        <v>-3.5653376980917528E-2</v>
      </c>
      <c r="L5" s="22">
        <f t="shared" si="2"/>
        <v>-2.3916329984785989E-2</v>
      </c>
    </row>
    <row r="6" spans="1:12">
      <c r="A6" s="38"/>
      <c r="B6" s="12">
        <v>14</v>
      </c>
      <c r="C6" s="35" t="s">
        <v>8</v>
      </c>
      <c r="D6" s="35"/>
      <c r="E6" s="15">
        <f>VLOOKUP(C6,RA!B10:D41,3,0)</f>
        <v>180632.70209999999</v>
      </c>
      <c r="F6" s="25">
        <f>VLOOKUP(C6,RA!B10:I45,8,0)</f>
        <v>43483.910900000003</v>
      </c>
      <c r="G6" s="16">
        <f t="shared" si="0"/>
        <v>137148.79119999998</v>
      </c>
      <c r="H6" s="27">
        <f>RA!J10</f>
        <v>24.073111011718598</v>
      </c>
      <c r="I6" s="20">
        <f>VLOOKUP(B6,RMS!B:D,3,FALSE)</f>
        <v>180635.14590598299</v>
      </c>
      <c r="J6" s="21">
        <f>VLOOKUP(B6,RMS!B:E,4,FALSE)</f>
        <v>137148.791030769</v>
      </c>
      <c r="K6" s="22">
        <f t="shared" si="1"/>
        <v>-2.443805982999038</v>
      </c>
      <c r="L6" s="22">
        <f t="shared" si="2"/>
        <v>1.6923097427934408E-4</v>
      </c>
    </row>
    <row r="7" spans="1:12">
      <c r="A7" s="38"/>
      <c r="B7" s="12">
        <v>15</v>
      </c>
      <c r="C7" s="35" t="s">
        <v>9</v>
      </c>
      <c r="D7" s="35"/>
      <c r="E7" s="15">
        <f>VLOOKUP(C7,RA!B10:D42,3,0)</f>
        <v>66035.342099999994</v>
      </c>
      <c r="F7" s="25">
        <f>VLOOKUP(C7,RA!B11:I46,8,0)</f>
        <v>11652.834699999999</v>
      </c>
      <c r="G7" s="16">
        <f t="shared" si="0"/>
        <v>54382.507399999995</v>
      </c>
      <c r="H7" s="27">
        <f>RA!J11</f>
        <v>17.646360765957201</v>
      </c>
      <c r="I7" s="20">
        <f>VLOOKUP(B7,RMS!B:D,3,FALSE)</f>
        <v>66035.368439316197</v>
      </c>
      <c r="J7" s="21">
        <f>VLOOKUP(B7,RMS!B:E,4,FALSE)</f>
        <v>54382.507384615397</v>
      </c>
      <c r="K7" s="22">
        <f t="shared" si="1"/>
        <v>-2.6339316202211194E-2</v>
      </c>
      <c r="L7" s="22">
        <f t="shared" si="2"/>
        <v>1.5384597645606846E-5</v>
      </c>
    </row>
    <row r="8" spans="1:12">
      <c r="A8" s="38"/>
      <c r="B8" s="12">
        <v>16</v>
      </c>
      <c r="C8" s="35" t="s">
        <v>10</v>
      </c>
      <c r="D8" s="35"/>
      <c r="E8" s="15">
        <f>VLOOKUP(C8,RA!B12:D43,3,0)</f>
        <v>355411.11090000003</v>
      </c>
      <c r="F8" s="25">
        <f>VLOOKUP(C8,RA!B12:I47,8,0)</f>
        <v>-51410.2958</v>
      </c>
      <c r="G8" s="16">
        <f t="shared" si="0"/>
        <v>406821.40670000005</v>
      </c>
      <c r="H8" s="27">
        <f>RA!J12</f>
        <v>-14.4650221175739</v>
      </c>
      <c r="I8" s="20">
        <f>VLOOKUP(B8,RMS!B:D,3,FALSE)</f>
        <v>355411.11768119701</v>
      </c>
      <c r="J8" s="21">
        <f>VLOOKUP(B8,RMS!B:E,4,FALSE)</f>
        <v>406821.40712051297</v>
      </c>
      <c r="K8" s="22">
        <f t="shared" si="1"/>
        <v>-6.7811969784088433E-3</v>
      </c>
      <c r="L8" s="22">
        <f t="shared" si="2"/>
        <v>-4.2051292257383466E-4</v>
      </c>
    </row>
    <row r="9" spans="1:12">
      <c r="A9" s="38"/>
      <c r="B9" s="12">
        <v>17</v>
      </c>
      <c r="C9" s="35" t="s">
        <v>11</v>
      </c>
      <c r="D9" s="35"/>
      <c r="E9" s="15">
        <f>VLOOKUP(C9,RA!B12:D44,3,0)</f>
        <v>336341.91369999998</v>
      </c>
      <c r="F9" s="25">
        <f>VLOOKUP(C9,RA!B13:I48,8,0)</f>
        <v>54556.367899999997</v>
      </c>
      <c r="G9" s="16">
        <f t="shared" si="0"/>
        <v>281785.54579999996</v>
      </c>
      <c r="H9" s="27">
        <f>RA!J13</f>
        <v>16.220508261917502</v>
      </c>
      <c r="I9" s="20">
        <f>VLOOKUP(B9,RMS!B:D,3,FALSE)</f>
        <v>336342.10380683799</v>
      </c>
      <c r="J9" s="21">
        <f>VLOOKUP(B9,RMS!B:E,4,FALSE)</f>
        <v>281785.54555897397</v>
      </c>
      <c r="K9" s="22">
        <f t="shared" si="1"/>
        <v>-0.19010683801025152</v>
      </c>
      <c r="L9" s="22">
        <f t="shared" si="2"/>
        <v>2.4102599127218127E-4</v>
      </c>
    </row>
    <row r="10" spans="1:12">
      <c r="A10" s="38"/>
      <c r="B10" s="12">
        <v>18</v>
      </c>
      <c r="C10" s="35" t="s">
        <v>12</v>
      </c>
      <c r="D10" s="35"/>
      <c r="E10" s="15">
        <f>VLOOKUP(C10,RA!B14:D45,3,0)</f>
        <v>170744.2653</v>
      </c>
      <c r="F10" s="25">
        <f>VLOOKUP(C10,RA!B14:I49,8,0)</f>
        <v>37615.943800000001</v>
      </c>
      <c r="G10" s="16">
        <f t="shared" si="0"/>
        <v>133128.32149999999</v>
      </c>
      <c r="H10" s="27">
        <f>RA!J14</f>
        <v>22.0305752195591</v>
      </c>
      <c r="I10" s="20">
        <f>VLOOKUP(B10,RMS!B:D,3,FALSE)</f>
        <v>170744.253284615</v>
      </c>
      <c r="J10" s="21">
        <f>VLOOKUP(B10,RMS!B:E,4,FALSE)</f>
        <v>133128.31692820499</v>
      </c>
      <c r="K10" s="22">
        <f t="shared" si="1"/>
        <v>1.2015385000267997E-2</v>
      </c>
      <c r="L10" s="22">
        <f t="shared" si="2"/>
        <v>4.5717949979007244E-3</v>
      </c>
    </row>
    <row r="11" spans="1:12">
      <c r="A11" s="38"/>
      <c r="B11" s="12">
        <v>19</v>
      </c>
      <c r="C11" s="35" t="s">
        <v>13</v>
      </c>
      <c r="D11" s="35"/>
      <c r="E11" s="15">
        <f>VLOOKUP(C11,RA!B14:D46,3,0)</f>
        <v>128494.4176</v>
      </c>
      <c r="F11" s="25">
        <f>VLOOKUP(C11,RA!B15:I50,8,0)</f>
        <v>27819.183799999999</v>
      </c>
      <c r="G11" s="16">
        <f t="shared" si="0"/>
        <v>100675.2338</v>
      </c>
      <c r="H11" s="27">
        <f>RA!J15</f>
        <v>21.650110813841302</v>
      </c>
      <c r="I11" s="20">
        <f>VLOOKUP(B11,RMS!B:D,3,FALSE)</f>
        <v>128494.51344786301</v>
      </c>
      <c r="J11" s="21">
        <f>VLOOKUP(B11,RMS!B:E,4,FALSE)</f>
        <v>100675.232635897</v>
      </c>
      <c r="K11" s="22">
        <f t="shared" si="1"/>
        <v>-9.584786300547421E-2</v>
      </c>
      <c r="L11" s="22">
        <f t="shared" si="2"/>
        <v>1.1641029996098951E-3</v>
      </c>
    </row>
    <row r="12" spans="1:12">
      <c r="A12" s="38"/>
      <c r="B12" s="12">
        <v>21</v>
      </c>
      <c r="C12" s="35" t="s">
        <v>14</v>
      </c>
      <c r="D12" s="35"/>
      <c r="E12" s="15">
        <f>VLOOKUP(C12,RA!B16:D47,3,0)</f>
        <v>974921.32609999995</v>
      </c>
      <c r="F12" s="25">
        <f>VLOOKUP(C12,RA!B16:I51,8,0)</f>
        <v>37053.122199999998</v>
      </c>
      <c r="G12" s="16">
        <f t="shared" si="0"/>
        <v>937868.20389999996</v>
      </c>
      <c r="H12" s="27">
        <f>RA!J16</f>
        <v>3.8006269027086002</v>
      </c>
      <c r="I12" s="20">
        <f>VLOOKUP(B12,RMS!B:D,3,FALSE)</f>
        <v>974921.07770000002</v>
      </c>
      <c r="J12" s="21">
        <f>VLOOKUP(B12,RMS!B:E,4,FALSE)</f>
        <v>937868.20389999996</v>
      </c>
      <c r="K12" s="22">
        <f t="shared" si="1"/>
        <v>0.24839999992400408</v>
      </c>
      <c r="L12" s="22">
        <f t="shared" si="2"/>
        <v>0</v>
      </c>
    </row>
    <row r="13" spans="1:12">
      <c r="A13" s="38"/>
      <c r="B13" s="12">
        <v>22</v>
      </c>
      <c r="C13" s="35" t="s">
        <v>15</v>
      </c>
      <c r="D13" s="35"/>
      <c r="E13" s="15">
        <f>VLOOKUP(C13,RA!B16:D48,3,0)</f>
        <v>502324.2058</v>
      </c>
      <c r="F13" s="25">
        <f>VLOOKUP(C13,RA!B17:I52,8,0)</f>
        <v>40976.164700000001</v>
      </c>
      <c r="G13" s="16">
        <f t="shared" si="0"/>
        <v>461348.04109999997</v>
      </c>
      <c r="H13" s="27">
        <f>RA!J17</f>
        <v>8.1573143851870498</v>
      </c>
      <c r="I13" s="20">
        <f>VLOOKUP(B13,RMS!B:D,3,FALSE)</f>
        <v>502324.30483076902</v>
      </c>
      <c r="J13" s="21">
        <f>VLOOKUP(B13,RMS!B:E,4,FALSE)</f>
        <v>461348.04154615401</v>
      </c>
      <c r="K13" s="22">
        <f t="shared" si="1"/>
        <v>-9.9030769022647291E-2</v>
      </c>
      <c r="L13" s="22">
        <f t="shared" si="2"/>
        <v>-4.461540374904871E-4</v>
      </c>
    </row>
    <row r="14" spans="1:12">
      <c r="A14" s="38"/>
      <c r="B14" s="12">
        <v>23</v>
      </c>
      <c r="C14" s="35" t="s">
        <v>16</v>
      </c>
      <c r="D14" s="35"/>
      <c r="E14" s="15">
        <f>VLOOKUP(C14,RA!B18:D49,3,0)</f>
        <v>2108006.2672000001</v>
      </c>
      <c r="F14" s="25">
        <f>VLOOKUP(C14,RA!B18:I53,8,0)</f>
        <v>265344.11139999999</v>
      </c>
      <c r="G14" s="16">
        <f t="shared" si="0"/>
        <v>1842662.1558000001</v>
      </c>
      <c r="H14" s="27">
        <f>RA!J18</f>
        <v>12.5874441423008</v>
      </c>
      <c r="I14" s="20">
        <f>VLOOKUP(B14,RMS!B:D,3,FALSE)</f>
        <v>2108006.8371700901</v>
      </c>
      <c r="J14" s="21">
        <f>VLOOKUP(B14,RMS!B:E,4,FALSE)</f>
        <v>1842662.1611136801</v>
      </c>
      <c r="K14" s="22">
        <f t="shared" si="1"/>
        <v>-0.56997008994221687</v>
      </c>
      <c r="L14" s="22">
        <f t="shared" si="2"/>
        <v>-5.3136800415813923E-3</v>
      </c>
    </row>
    <row r="15" spans="1:12">
      <c r="A15" s="38"/>
      <c r="B15" s="12">
        <v>24</v>
      </c>
      <c r="C15" s="35" t="s">
        <v>17</v>
      </c>
      <c r="D15" s="35"/>
      <c r="E15" s="15">
        <f>VLOOKUP(C15,RA!B18:D50,3,0)</f>
        <v>596019.38930000004</v>
      </c>
      <c r="F15" s="25">
        <f>VLOOKUP(C15,RA!B19:I54,8,0)</f>
        <v>68325.0092</v>
      </c>
      <c r="G15" s="16">
        <f t="shared" si="0"/>
        <v>527694.38010000007</v>
      </c>
      <c r="H15" s="27">
        <f>RA!J19</f>
        <v>11.4635547813713</v>
      </c>
      <c r="I15" s="20">
        <f>VLOOKUP(B15,RMS!B:D,3,FALSE)</f>
        <v>596019.44945042697</v>
      </c>
      <c r="J15" s="21">
        <f>VLOOKUP(B15,RMS!B:E,4,FALSE)</f>
        <v>527694.37992906</v>
      </c>
      <c r="K15" s="22">
        <f t="shared" si="1"/>
        <v>-6.0150426928885281E-2</v>
      </c>
      <c r="L15" s="22">
        <f t="shared" si="2"/>
        <v>1.7094006761908531E-4</v>
      </c>
    </row>
    <row r="16" spans="1:12">
      <c r="A16" s="38"/>
      <c r="B16" s="12">
        <v>25</v>
      </c>
      <c r="C16" s="35" t="s">
        <v>18</v>
      </c>
      <c r="D16" s="35"/>
      <c r="E16" s="15">
        <f>VLOOKUP(C16,RA!B20:D51,3,0)</f>
        <v>886313.99069999997</v>
      </c>
      <c r="F16" s="25">
        <f>VLOOKUP(C16,RA!B20:I55,8,0)</f>
        <v>59392.012000000002</v>
      </c>
      <c r="G16" s="16">
        <f t="shared" si="0"/>
        <v>826921.97869999998</v>
      </c>
      <c r="H16" s="27">
        <f>RA!J20</f>
        <v>6.7010125782955203</v>
      </c>
      <c r="I16" s="20">
        <f>VLOOKUP(B16,RMS!B:D,3,FALSE)</f>
        <v>886313.97849999997</v>
      </c>
      <c r="J16" s="21">
        <f>VLOOKUP(B16,RMS!B:E,4,FALSE)</f>
        <v>826921.97869999998</v>
      </c>
      <c r="K16" s="22">
        <f t="shared" si="1"/>
        <v>1.2199999997392297E-2</v>
      </c>
      <c r="L16" s="22">
        <f t="shared" si="2"/>
        <v>0</v>
      </c>
    </row>
    <row r="17" spans="1:12">
      <c r="A17" s="38"/>
      <c r="B17" s="12">
        <v>26</v>
      </c>
      <c r="C17" s="35" t="s">
        <v>19</v>
      </c>
      <c r="D17" s="35"/>
      <c r="E17" s="15">
        <f>VLOOKUP(C17,RA!B20:D52,3,0)</f>
        <v>365461.83010000002</v>
      </c>
      <c r="F17" s="25">
        <f>VLOOKUP(C17,RA!B21:I56,8,0)</f>
        <v>47338.8943</v>
      </c>
      <c r="G17" s="16">
        <f t="shared" si="0"/>
        <v>318122.93580000004</v>
      </c>
      <c r="H17" s="27">
        <f>RA!J21</f>
        <v>12.9531705915901</v>
      </c>
      <c r="I17" s="20">
        <f>VLOOKUP(B17,RMS!B:D,3,FALSE)</f>
        <v>365461.551752439</v>
      </c>
      <c r="J17" s="21">
        <f>VLOOKUP(B17,RMS!B:E,4,FALSE)</f>
        <v>318122.93566432898</v>
      </c>
      <c r="K17" s="22">
        <f t="shared" si="1"/>
        <v>0.27834756101947278</v>
      </c>
      <c r="L17" s="22">
        <f t="shared" si="2"/>
        <v>1.3567105634137988E-4</v>
      </c>
    </row>
    <row r="18" spans="1:12">
      <c r="A18" s="38"/>
      <c r="B18" s="12">
        <v>27</v>
      </c>
      <c r="C18" s="35" t="s">
        <v>20</v>
      </c>
      <c r="D18" s="35"/>
      <c r="E18" s="15">
        <f>VLOOKUP(C18,RA!B22:D53,3,0)</f>
        <v>1424607.1777999999</v>
      </c>
      <c r="F18" s="25">
        <f>VLOOKUP(C18,RA!B22:I57,8,0)</f>
        <v>170584.39490000001</v>
      </c>
      <c r="G18" s="16">
        <f t="shared" si="0"/>
        <v>1254022.7829</v>
      </c>
      <c r="H18" s="27">
        <f>RA!J22</f>
        <v>11.974135576337</v>
      </c>
      <c r="I18" s="20">
        <f>VLOOKUP(B18,RMS!B:D,3,FALSE)</f>
        <v>1424607.27483333</v>
      </c>
      <c r="J18" s="21">
        <f>VLOOKUP(B18,RMS!B:E,4,FALSE)</f>
        <v>1254022.7808999999</v>
      </c>
      <c r="K18" s="22">
        <f t="shared" si="1"/>
        <v>-9.703333000652492E-2</v>
      </c>
      <c r="L18" s="22">
        <f t="shared" si="2"/>
        <v>2.0000000949949026E-3</v>
      </c>
    </row>
    <row r="19" spans="1:12">
      <c r="A19" s="38"/>
      <c r="B19" s="12">
        <v>29</v>
      </c>
      <c r="C19" s="35" t="s">
        <v>21</v>
      </c>
      <c r="D19" s="35"/>
      <c r="E19" s="15">
        <f>VLOOKUP(C19,RA!B22:D54,3,0)</f>
        <v>2733446.5159</v>
      </c>
      <c r="F19" s="25">
        <f>VLOOKUP(C19,RA!B23:I58,8,0)</f>
        <v>103127.13989999999</v>
      </c>
      <c r="G19" s="16">
        <f t="shared" si="0"/>
        <v>2630319.3760000002</v>
      </c>
      <c r="H19" s="27">
        <f>RA!J23</f>
        <v>3.7727879181146098</v>
      </c>
      <c r="I19" s="20">
        <f>VLOOKUP(B19,RMS!B:D,3,FALSE)</f>
        <v>2733447.5110393199</v>
      </c>
      <c r="J19" s="21">
        <f>VLOOKUP(B19,RMS!B:E,4,FALSE)</f>
        <v>2630319.4144145302</v>
      </c>
      <c r="K19" s="22">
        <f t="shared" si="1"/>
        <v>-0.99513931991532445</v>
      </c>
      <c r="L19" s="22">
        <f t="shared" si="2"/>
        <v>-3.8414529990404844E-2</v>
      </c>
    </row>
    <row r="20" spans="1:12">
      <c r="A20" s="38"/>
      <c r="B20" s="12">
        <v>31</v>
      </c>
      <c r="C20" s="35" t="s">
        <v>22</v>
      </c>
      <c r="D20" s="35"/>
      <c r="E20" s="15">
        <f>VLOOKUP(C20,RA!B24:D55,3,0)</f>
        <v>301854.03019999998</v>
      </c>
      <c r="F20" s="25">
        <f>VLOOKUP(C20,RA!B24:I59,8,0)</f>
        <v>48867.090799999998</v>
      </c>
      <c r="G20" s="16">
        <f t="shared" si="0"/>
        <v>252986.93939999997</v>
      </c>
      <c r="H20" s="27">
        <f>RA!J24</f>
        <v>16.1889807360273</v>
      </c>
      <c r="I20" s="20">
        <f>VLOOKUP(B20,RMS!B:D,3,FALSE)</f>
        <v>301854.01865614601</v>
      </c>
      <c r="J20" s="21">
        <f>VLOOKUP(B20,RMS!B:E,4,FALSE)</f>
        <v>252986.93045818299</v>
      </c>
      <c r="K20" s="22">
        <f t="shared" si="1"/>
        <v>1.1543853965122253E-2</v>
      </c>
      <c r="L20" s="22">
        <f t="shared" si="2"/>
        <v>8.9418169809505343E-3</v>
      </c>
    </row>
    <row r="21" spans="1:12">
      <c r="A21" s="38"/>
      <c r="B21" s="12">
        <v>32</v>
      </c>
      <c r="C21" s="35" t="s">
        <v>23</v>
      </c>
      <c r="D21" s="35"/>
      <c r="E21" s="15">
        <f>VLOOKUP(C21,RA!B24:D56,3,0)</f>
        <v>256257.88889999999</v>
      </c>
      <c r="F21" s="25">
        <f>VLOOKUP(C21,RA!B25:I60,8,0)</f>
        <v>20545.9022</v>
      </c>
      <c r="G21" s="16">
        <f t="shared" si="0"/>
        <v>235711.98669999998</v>
      </c>
      <c r="H21" s="27">
        <f>RA!J25</f>
        <v>8.0176662221773292</v>
      </c>
      <c r="I21" s="20">
        <f>VLOOKUP(B21,RMS!B:D,3,FALSE)</f>
        <v>256257.889220301</v>
      </c>
      <c r="J21" s="21">
        <f>VLOOKUP(B21,RMS!B:E,4,FALSE)</f>
        <v>235711.996541664</v>
      </c>
      <c r="K21" s="22">
        <f t="shared" si="1"/>
        <v>-3.2030101283453405E-4</v>
      </c>
      <c r="L21" s="22">
        <f t="shared" si="2"/>
        <v>-9.8416640248615295E-3</v>
      </c>
    </row>
    <row r="22" spans="1:12">
      <c r="A22" s="38"/>
      <c r="B22" s="12">
        <v>33</v>
      </c>
      <c r="C22" s="35" t="s">
        <v>24</v>
      </c>
      <c r="D22" s="35"/>
      <c r="E22" s="15">
        <f>VLOOKUP(C22,RA!B26:D57,3,0)</f>
        <v>544344.21640000003</v>
      </c>
      <c r="F22" s="25">
        <f>VLOOKUP(C22,RA!B26:I61,8,0)</f>
        <v>123861.0384</v>
      </c>
      <c r="G22" s="16">
        <f t="shared" si="0"/>
        <v>420483.17800000001</v>
      </c>
      <c r="H22" s="27">
        <f>RA!J26</f>
        <v>22.754175514006601</v>
      </c>
      <c r="I22" s="20">
        <f>VLOOKUP(B22,RMS!B:D,3,FALSE)</f>
        <v>544344.168555215</v>
      </c>
      <c r="J22" s="21">
        <f>VLOOKUP(B22,RMS!B:E,4,FALSE)</f>
        <v>420483.14270008402</v>
      </c>
      <c r="K22" s="22">
        <f t="shared" si="1"/>
        <v>4.784478503279388E-2</v>
      </c>
      <c r="L22" s="22">
        <f t="shared" si="2"/>
        <v>3.5299915994983166E-2</v>
      </c>
    </row>
    <row r="23" spans="1:12">
      <c r="A23" s="38"/>
      <c r="B23" s="12">
        <v>34</v>
      </c>
      <c r="C23" s="35" t="s">
        <v>25</v>
      </c>
      <c r="D23" s="35"/>
      <c r="E23" s="15">
        <f>VLOOKUP(C23,RA!B26:D58,3,0)</f>
        <v>307852.00089999998</v>
      </c>
      <c r="F23" s="25">
        <f>VLOOKUP(C23,RA!B27:I62,8,0)</f>
        <v>33475.3024</v>
      </c>
      <c r="G23" s="16">
        <f t="shared" si="0"/>
        <v>274376.6985</v>
      </c>
      <c r="H23" s="27">
        <f>RA!J27</f>
        <v>10.8738297305639</v>
      </c>
      <c r="I23" s="20">
        <f>VLOOKUP(B23,RMS!B:D,3,FALSE)</f>
        <v>307851.85713725898</v>
      </c>
      <c r="J23" s="21">
        <f>VLOOKUP(B23,RMS!B:E,4,FALSE)</f>
        <v>274376.70027771703</v>
      </c>
      <c r="K23" s="22">
        <f t="shared" si="1"/>
        <v>0.14376274100504816</v>
      </c>
      <c r="L23" s="22">
        <f t="shared" si="2"/>
        <v>-1.7777170287445188E-3</v>
      </c>
    </row>
    <row r="24" spans="1:12">
      <c r="A24" s="38"/>
      <c r="B24" s="12">
        <v>35</v>
      </c>
      <c r="C24" s="35" t="s">
        <v>26</v>
      </c>
      <c r="D24" s="35"/>
      <c r="E24" s="15">
        <f>VLOOKUP(C24,RA!B28:D59,3,0)</f>
        <v>983704.25989999995</v>
      </c>
      <c r="F24" s="25">
        <f>VLOOKUP(C24,RA!B28:I63,8,0)</f>
        <v>56073.104599999999</v>
      </c>
      <c r="G24" s="16">
        <f t="shared" si="0"/>
        <v>927631.15529999998</v>
      </c>
      <c r="H24" s="27">
        <f>RA!J28</f>
        <v>5.7001994284034296</v>
      </c>
      <c r="I24" s="20">
        <f>VLOOKUP(B24,RMS!B:D,3,FALSE)</f>
        <v>983704.26018938096</v>
      </c>
      <c r="J24" s="21">
        <f>VLOOKUP(B24,RMS!B:E,4,FALSE)</f>
        <v>927631.13303795201</v>
      </c>
      <c r="K24" s="22">
        <f t="shared" si="1"/>
        <v>-2.8938101604580879E-4</v>
      </c>
      <c r="L24" s="22">
        <f t="shared" si="2"/>
        <v>2.2262047976255417E-2</v>
      </c>
    </row>
    <row r="25" spans="1:12">
      <c r="A25" s="38"/>
      <c r="B25" s="12">
        <v>36</v>
      </c>
      <c r="C25" s="35" t="s">
        <v>27</v>
      </c>
      <c r="D25" s="35"/>
      <c r="E25" s="15">
        <f>VLOOKUP(C25,RA!B28:D60,3,0)</f>
        <v>842489.86869999999</v>
      </c>
      <c r="F25" s="25">
        <f>VLOOKUP(C25,RA!B29:I64,8,0)</f>
        <v>126770.319</v>
      </c>
      <c r="G25" s="16">
        <f t="shared" si="0"/>
        <v>715719.54969999997</v>
      </c>
      <c r="H25" s="27">
        <f>RA!J29</f>
        <v>15.0471030821548</v>
      </c>
      <c r="I25" s="20">
        <f>VLOOKUP(B25,RMS!B:D,3,FALSE)</f>
        <v>842489.86697787605</v>
      </c>
      <c r="J25" s="21">
        <f>VLOOKUP(B25,RMS!B:E,4,FALSE)</f>
        <v>715719.552258546</v>
      </c>
      <c r="K25" s="22">
        <f t="shared" si="1"/>
        <v>1.7221239395439625E-3</v>
      </c>
      <c r="L25" s="22">
        <f t="shared" si="2"/>
        <v>-2.5585460243746638E-3</v>
      </c>
    </row>
    <row r="26" spans="1:12">
      <c r="A26" s="38"/>
      <c r="B26" s="12">
        <v>37</v>
      </c>
      <c r="C26" s="35" t="s">
        <v>28</v>
      </c>
      <c r="D26" s="35"/>
      <c r="E26" s="15">
        <f>VLOOKUP(C26,RA!B30:D61,3,0)</f>
        <v>1574878.2960000001</v>
      </c>
      <c r="F26" s="25">
        <f>VLOOKUP(C26,RA!B30:I65,8,0)</f>
        <v>180804.27960000001</v>
      </c>
      <c r="G26" s="16">
        <f t="shared" si="0"/>
        <v>1394074.0164000001</v>
      </c>
      <c r="H26" s="27">
        <f>RA!J30</f>
        <v>11.480523927418499</v>
      </c>
      <c r="I26" s="20">
        <f>VLOOKUP(B26,RMS!B:D,3,FALSE)</f>
        <v>1574878.25783274</v>
      </c>
      <c r="J26" s="21">
        <f>VLOOKUP(B26,RMS!B:E,4,FALSE)</f>
        <v>1394073.99793392</v>
      </c>
      <c r="K26" s="22">
        <f t="shared" si="1"/>
        <v>3.8167260121554136E-2</v>
      </c>
      <c r="L26" s="22">
        <f t="shared" si="2"/>
        <v>1.8466080073267221E-2</v>
      </c>
    </row>
    <row r="27" spans="1:12">
      <c r="A27" s="38"/>
      <c r="B27" s="12">
        <v>38</v>
      </c>
      <c r="C27" s="35" t="s">
        <v>29</v>
      </c>
      <c r="D27" s="35"/>
      <c r="E27" s="15">
        <f>VLOOKUP(C27,RA!B30:D62,3,0)</f>
        <v>680915.16630000004</v>
      </c>
      <c r="F27" s="25">
        <f>VLOOKUP(C27,RA!B31:I66,8,0)</f>
        <v>43667.934500000003</v>
      </c>
      <c r="G27" s="16">
        <f t="shared" si="0"/>
        <v>637247.23180000007</v>
      </c>
      <c r="H27" s="27">
        <f>RA!J31</f>
        <v>6.4131240808286902</v>
      </c>
      <c r="I27" s="20">
        <f>VLOOKUP(B27,RMS!B:D,3,FALSE)</f>
        <v>680915.18390265503</v>
      </c>
      <c r="J27" s="21">
        <f>VLOOKUP(B27,RMS!B:E,4,FALSE)</f>
        <v>637247.31771238905</v>
      </c>
      <c r="K27" s="22">
        <f t="shared" si="1"/>
        <v>-1.7602654988877475E-2</v>
      </c>
      <c r="L27" s="22">
        <f t="shared" si="2"/>
        <v>-8.5912388982251287E-2</v>
      </c>
    </row>
    <row r="28" spans="1:12">
      <c r="A28" s="38"/>
      <c r="B28" s="12">
        <v>39</v>
      </c>
      <c r="C28" s="35" t="s">
        <v>30</v>
      </c>
      <c r="D28" s="35"/>
      <c r="E28" s="15">
        <f>VLOOKUP(C28,RA!B32:D63,3,0)</f>
        <v>164583.60759999999</v>
      </c>
      <c r="F28" s="25">
        <f>VLOOKUP(C28,RA!B32:I67,8,0)</f>
        <v>48690.361700000001</v>
      </c>
      <c r="G28" s="16">
        <f t="shared" si="0"/>
        <v>115893.24589999998</v>
      </c>
      <c r="H28" s="27">
        <f>RA!J32</f>
        <v>29.583967935820102</v>
      </c>
      <c r="I28" s="20">
        <f>VLOOKUP(B28,RMS!B:D,3,FALSE)</f>
        <v>164583.52794616099</v>
      </c>
      <c r="J28" s="21">
        <f>VLOOKUP(B28,RMS!B:E,4,FALSE)</f>
        <v>115893.223683787</v>
      </c>
      <c r="K28" s="22">
        <f t="shared" si="1"/>
        <v>7.9653838998638093E-2</v>
      </c>
      <c r="L28" s="22">
        <f t="shared" si="2"/>
        <v>2.2216212979401462E-2</v>
      </c>
    </row>
    <row r="29" spans="1:12">
      <c r="A29" s="38"/>
      <c r="B29" s="12">
        <v>40</v>
      </c>
      <c r="C29" s="35" t="s">
        <v>31</v>
      </c>
      <c r="D29" s="35"/>
      <c r="E29" s="15">
        <f>VLOOKUP(C29,RA!B32:D64,3,0)</f>
        <v>5.1281999999999996</v>
      </c>
      <c r="F29" s="25">
        <f>VLOOKUP(C29,RA!B33:I68,8,0)</f>
        <v>0</v>
      </c>
      <c r="G29" s="16">
        <f t="shared" si="0"/>
        <v>5.1281999999999996</v>
      </c>
      <c r="H29" s="27">
        <f>RA!J33</f>
        <v>0</v>
      </c>
      <c r="I29" s="20">
        <f>VLOOKUP(B29,RMS!B:D,3,FALSE)</f>
        <v>5.1281999999999996</v>
      </c>
      <c r="J29" s="21">
        <f>VLOOKUP(B29,RMS!B:E,4,FALSE)</f>
        <v>5.1281999999999996</v>
      </c>
      <c r="K29" s="22">
        <f t="shared" si="1"/>
        <v>0</v>
      </c>
      <c r="L29" s="22">
        <f t="shared" si="2"/>
        <v>0</v>
      </c>
    </row>
    <row r="30" spans="1:12">
      <c r="A30" s="38"/>
      <c r="B30" s="12">
        <v>41</v>
      </c>
      <c r="C30" s="35" t="s">
        <v>36</v>
      </c>
      <c r="D30" s="35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8"/>
      <c r="B31" s="12">
        <v>42</v>
      </c>
      <c r="C31" s="35" t="s">
        <v>32</v>
      </c>
      <c r="D31" s="35"/>
      <c r="E31" s="15">
        <f>VLOOKUP(C31,RA!B34:D66,3,0)</f>
        <v>140435.80960000001</v>
      </c>
      <c r="F31" s="25">
        <f>VLOOKUP(C31,RA!B35:I70,8,0)</f>
        <v>12084.7773</v>
      </c>
      <c r="G31" s="16">
        <f t="shared" si="0"/>
        <v>128351.03230000001</v>
      </c>
      <c r="H31" s="27">
        <f>RA!J35</f>
        <v>8.6051964484135404</v>
      </c>
      <c r="I31" s="20">
        <f>VLOOKUP(B31,RMS!B:D,3,FALSE)</f>
        <v>140435.80859999999</v>
      </c>
      <c r="J31" s="21">
        <f>VLOOKUP(B31,RMS!B:E,4,FALSE)</f>
        <v>128351.0359</v>
      </c>
      <c r="K31" s="22">
        <f t="shared" si="1"/>
        <v>1.0000000183936208E-3</v>
      </c>
      <c r="L31" s="22">
        <f t="shared" si="2"/>
        <v>-3.599999996367842E-3</v>
      </c>
    </row>
    <row r="32" spans="1:12">
      <c r="A32" s="38"/>
      <c r="B32" s="12">
        <v>71</v>
      </c>
      <c r="C32" s="35" t="s">
        <v>37</v>
      </c>
      <c r="D32" s="35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8"/>
      <c r="B33" s="12">
        <v>72</v>
      </c>
      <c r="C33" s="35" t="s">
        <v>38</v>
      </c>
      <c r="D33" s="35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8"/>
      <c r="B34" s="12">
        <v>73</v>
      </c>
      <c r="C34" s="35" t="s">
        <v>39</v>
      </c>
      <c r="D34" s="35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8"/>
      <c r="B35" s="12">
        <v>75</v>
      </c>
      <c r="C35" s="35" t="s">
        <v>33</v>
      </c>
      <c r="D35" s="35"/>
      <c r="E35" s="15">
        <f>VLOOKUP(C35,RA!B8:D70,3,0)</f>
        <v>267578.63250000001</v>
      </c>
      <c r="F35" s="25">
        <f>VLOOKUP(C35,RA!B8:I74,8,0)</f>
        <v>14996.238300000001</v>
      </c>
      <c r="G35" s="16">
        <f t="shared" si="0"/>
        <v>252582.39420000001</v>
      </c>
      <c r="H35" s="27">
        <f>RA!J39</f>
        <v>5.6044229540637902</v>
      </c>
      <c r="I35" s="20">
        <f>VLOOKUP(B35,RMS!B:D,3,FALSE)</f>
        <v>267578.63247863197</v>
      </c>
      <c r="J35" s="21">
        <f>VLOOKUP(B35,RMS!B:E,4,FALSE)</f>
        <v>252582.39316239301</v>
      </c>
      <c r="K35" s="22">
        <f t="shared" si="1"/>
        <v>2.1368032321333885E-5</v>
      </c>
      <c r="L35" s="22">
        <f t="shared" si="2"/>
        <v>1.0376069985795766E-3</v>
      </c>
    </row>
    <row r="36" spans="1:12">
      <c r="A36" s="38"/>
      <c r="B36" s="12">
        <v>76</v>
      </c>
      <c r="C36" s="35" t="s">
        <v>34</v>
      </c>
      <c r="D36" s="35"/>
      <c r="E36" s="15">
        <f>VLOOKUP(C36,RA!B8:D71,3,0)</f>
        <v>346287.96179999999</v>
      </c>
      <c r="F36" s="25">
        <f>VLOOKUP(C36,RA!B8:I75,8,0)</f>
        <v>21604.516</v>
      </c>
      <c r="G36" s="16">
        <f t="shared" si="0"/>
        <v>324683.44579999999</v>
      </c>
      <c r="H36" s="27">
        <f>RA!J40</f>
        <v>6.2388873952475903</v>
      </c>
      <c r="I36" s="20">
        <f>VLOOKUP(B36,RMS!B:D,3,FALSE)</f>
        <v>346287.954851282</v>
      </c>
      <c r="J36" s="21">
        <f>VLOOKUP(B36,RMS!B:E,4,FALSE)</f>
        <v>324683.44636581198</v>
      </c>
      <c r="K36" s="22">
        <f t="shared" si="1"/>
        <v>6.9487179862335324E-3</v>
      </c>
      <c r="L36" s="22">
        <f t="shared" si="2"/>
        <v>-5.6581199169158936E-4</v>
      </c>
    </row>
    <row r="37" spans="1:12">
      <c r="A37" s="38"/>
      <c r="B37" s="12">
        <v>77</v>
      </c>
      <c r="C37" s="35" t="s">
        <v>40</v>
      </c>
      <c r="D37" s="35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8"/>
      <c r="B38" s="12">
        <v>78</v>
      </c>
      <c r="C38" s="35" t="s">
        <v>41</v>
      </c>
      <c r="D38" s="35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8"/>
      <c r="B39" s="12">
        <v>99</v>
      </c>
      <c r="C39" s="35" t="s">
        <v>35</v>
      </c>
      <c r="D39" s="35"/>
      <c r="E39" s="15">
        <f>VLOOKUP(C39,RA!B8:D74,3,0)</f>
        <v>37375.584900000002</v>
      </c>
      <c r="F39" s="25">
        <f>VLOOKUP(C39,RA!B8:I78,8,0)</f>
        <v>5785.0938999999998</v>
      </c>
      <c r="G39" s="16">
        <f t="shared" si="0"/>
        <v>31590.491000000002</v>
      </c>
      <c r="H39" s="27">
        <f>RA!J43</f>
        <v>15.478269879864801</v>
      </c>
      <c r="I39" s="20">
        <f>VLOOKUP(B39,RMS!B:D,3,FALSE)</f>
        <v>37375.584675894403</v>
      </c>
      <c r="J39" s="21">
        <f>VLOOKUP(B39,RMS!B:E,4,FALSE)</f>
        <v>31590.491400045401</v>
      </c>
      <c r="K39" s="22">
        <f t="shared" si="1"/>
        <v>2.2410559904528782E-4</v>
      </c>
      <c r="L39" s="22">
        <f t="shared" si="2"/>
        <v>-4.0004539914662018E-4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53" t="s">
        <v>47</v>
      </c>
      <c r="W1" s="43"/>
    </row>
    <row r="2" spans="1:23" ht="12.7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3"/>
      <c r="W2" s="43"/>
    </row>
    <row r="3" spans="1:23" ht="23.25" thickBo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54" t="s">
        <v>48</v>
      </c>
      <c r="W3" s="43"/>
    </row>
    <row r="4" spans="1:23" ht="15" thickTop="1" thickBo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2"/>
      <c r="W4" s="43"/>
    </row>
    <row r="5" spans="1:23" ht="15" thickTop="1" thickBot="1">
      <c r="A5" s="55"/>
      <c r="B5" s="56"/>
      <c r="C5" s="57"/>
      <c r="D5" s="58" t="s">
        <v>0</v>
      </c>
      <c r="E5" s="58" t="s">
        <v>60</v>
      </c>
      <c r="F5" s="58" t="s">
        <v>61</v>
      </c>
      <c r="G5" s="58" t="s">
        <v>49</v>
      </c>
      <c r="H5" s="58" t="s">
        <v>50</v>
      </c>
      <c r="I5" s="58" t="s">
        <v>1</v>
      </c>
      <c r="J5" s="58" t="s">
        <v>2</v>
      </c>
      <c r="K5" s="58" t="s">
        <v>51</v>
      </c>
      <c r="L5" s="58" t="s">
        <v>52</v>
      </c>
      <c r="M5" s="58" t="s">
        <v>53</v>
      </c>
      <c r="N5" s="58" t="s">
        <v>54</v>
      </c>
      <c r="O5" s="58" t="s">
        <v>55</v>
      </c>
      <c r="P5" s="58" t="s">
        <v>62</v>
      </c>
      <c r="Q5" s="58" t="s">
        <v>63</v>
      </c>
      <c r="R5" s="58" t="s">
        <v>56</v>
      </c>
      <c r="S5" s="58" t="s">
        <v>57</v>
      </c>
      <c r="T5" s="58" t="s">
        <v>58</v>
      </c>
      <c r="U5" s="59" t="s">
        <v>59</v>
      </c>
      <c r="V5" s="52"/>
      <c r="W5" s="52"/>
    </row>
    <row r="6" spans="1:23" ht="14.25" thickBot="1">
      <c r="A6" s="60" t="s">
        <v>3</v>
      </c>
      <c r="B6" s="44" t="s">
        <v>4</v>
      </c>
      <c r="C6" s="45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  <c r="V6" s="52"/>
      <c r="W6" s="52"/>
    </row>
    <row r="7" spans="1:23" ht="14.25" thickBot="1">
      <c r="A7" s="46" t="s">
        <v>5</v>
      </c>
      <c r="B7" s="47"/>
      <c r="C7" s="48"/>
      <c r="D7" s="62">
        <v>18035096.905699998</v>
      </c>
      <c r="E7" s="62">
        <v>20452056</v>
      </c>
      <c r="F7" s="63">
        <v>88.182317248202295</v>
      </c>
      <c r="G7" s="62">
        <v>13127076.059599999</v>
      </c>
      <c r="H7" s="63">
        <v>37.3885305746415</v>
      </c>
      <c r="I7" s="62">
        <v>1817115.3462</v>
      </c>
      <c r="J7" s="63">
        <v>10.075439880923</v>
      </c>
      <c r="K7" s="62">
        <v>1520396.2438999999</v>
      </c>
      <c r="L7" s="63">
        <v>11.5821393659719</v>
      </c>
      <c r="M7" s="63">
        <v>0.19515906033737601</v>
      </c>
      <c r="N7" s="62">
        <v>192630320.7182</v>
      </c>
      <c r="O7" s="62">
        <v>2821813617.6331</v>
      </c>
      <c r="P7" s="62">
        <v>1086901</v>
      </c>
      <c r="Q7" s="62">
        <v>931863</v>
      </c>
      <c r="R7" s="63">
        <v>16.637424170720401</v>
      </c>
      <c r="S7" s="62">
        <v>16.593136730668199</v>
      </c>
      <c r="T7" s="62">
        <v>16.1693265368407</v>
      </c>
      <c r="U7" s="64">
        <v>2.5541294615151102</v>
      </c>
      <c r="V7" s="52"/>
      <c r="W7" s="52"/>
    </row>
    <row r="8" spans="1:23" ht="14.25" thickBot="1">
      <c r="A8" s="49">
        <v>41769</v>
      </c>
      <c r="B8" s="39" t="s">
        <v>6</v>
      </c>
      <c r="C8" s="40"/>
      <c r="D8" s="65">
        <v>623140.84400000004</v>
      </c>
      <c r="E8" s="65">
        <v>594743</v>
      </c>
      <c r="F8" s="66">
        <v>104.774809287373</v>
      </c>
      <c r="G8" s="65">
        <v>379783.29139999999</v>
      </c>
      <c r="H8" s="66">
        <v>64.078003985617102</v>
      </c>
      <c r="I8" s="65">
        <v>134223.9809</v>
      </c>
      <c r="J8" s="66">
        <v>21.5399106305412</v>
      </c>
      <c r="K8" s="65">
        <v>98110.737200000003</v>
      </c>
      <c r="L8" s="66">
        <v>25.833347443573199</v>
      </c>
      <c r="M8" s="66">
        <v>0.36808655943928598</v>
      </c>
      <c r="N8" s="65">
        <v>5910721.9902999997</v>
      </c>
      <c r="O8" s="65">
        <v>111522750.5767</v>
      </c>
      <c r="P8" s="65">
        <v>27954</v>
      </c>
      <c r="Q8" s="65">
        <v>24389</v>
      </c>
      <c r="R8" s="66">
        <v>14.6172454795195</v>
      </c>
      <c r="S8" s="65">
        <v>22.291652142806001</v>
      </c>
      <c r="T8" s="65">
        <v>24.775373992373598</v>
      </c>
      <c r="U8" s="67">
        <v>-11.141937051844399</v>
      </c>
      <c r="V8" s="52"/>
      <c r="W8" s="52"/>
    </row>
    <row r="9" spans="1:23" ht="12" customHeight="1" thickBot="1">
      <c r="A9" s="50"/>
      <c r="B9" s="39" t="s">
        <v>7</v>
      </c>
      <c r="C9" s="40"/>
      <c r="D9" s="65">
        <v>134633.15520000001</v>
      </c>
      <c r="E9" s="65">
        <v>129477</v>
      </c>
      <c r="F9" s="66">
        <v>103.98229430709701</v>
      </c>
      <c r="G9" s="65">
        <v>72224.625</v>
      </c>
      <c r="H9" s="66">
        <v>86.408936287312002</v>
      </c>
      <c r="I9" s="65">
        <v>29806.612700000001</v>
      </c>
      <c r="J9" s="66">
        <v>22.139132560417</v>
      </c>
      <c r="K9" s="65">
        <v>16670.0615</v>
      </c>
      <c r="L9" s="66">
        <v>23.080855733068901</v>
      </c>
      <c r="M9" s="66">
        <v>0.78803255764833302</v>
      </c>
      <c r="N9" s="65">
        <v>1073131.1558999999</v>
      </c>
      <c r="O9" s="65">
        <v>18791652.504900001</v>
      </c>
      <c r="P9" s="65">
        <v>7680</v>
      </c>
      <c r="Q9" s="65">
        <v>4806</v>
      </c>
      <c r="R9" s="66">
        <v>59.800249687890101</v>
      </c>
      <c r="S9" s="65">
        <v>17.530358750000001</v>
      </c>
      <c r="T9" s="65">
        <v>17.280341406575101</v>
      </c>
      <c r="U9" s="67">
        <v>1.42619638873551</v>
      </c>
      <c r="V9" s="52"/>
      <c r="W9" s="52"/>
    </row>
    <row r="10" spans="1:23" ht="14.25" thickBot="1">
      <c r="A10" s="50"/>
      <c r="B10" s="39" t="s">
        <v>8</v>
      </c>
      <c r="C10" s="40"/>
      <c r="D10" s="65">
        <v>180632.70209999999</v>
      </c>
      <c r="E10" s="65">
        <v>193087</v>
      </c>
      <c r="F10" s="66">
        <v>93.549903463205695</v>
      </c>
      <c r="G10" s="65">
        <v>106260.82550000001</v>
      </c>
      <c r="H10" s="66">
        <v>69.989929261372097</v>
      </c>
      <c r="I10" s="65">
        <v>43483.910900000003</v>
      </c>
      <c r="J10" s="66">
        <v>24.073111011718598</v>
      </c>
      <c r="K10" s="65">
        <v>32231.292300000001</v>
      </c>
      <c r="L10" s="66">
        <v>30.332243466337498</v>
      </c>
      <c r="M10" s="66">
        <v>0.349120925567108</v>
      </c>
      <c r="N10" s="65">
        <v>1718491.8848000001</v>
      </c>
      <c r="O10" s="65">
        <v>26746950.412300002</v>
      </c>
      <c r="P10" s="65">
        <v>103636</v>
      </c>
      <c r="Q10" s="65">
        <v>87188</v>
      </c>
      <c r="R10" s="66">
        <v>18.864981419461401</v>
      </c>
      <c r="S10" s="65">
        <v>1.7429532411517199</v>
      </c>
      <c r="T10" s="65">
        <v>1.3671049548103</v>
      </c>
      <c r="U10" s="67">
        <v>21.563876612838602</v>
      </c>
      <c r="V10" s="52"/>
      <c r="W10" s="52"/>
    </row>
    <row r="11" spans="1:23" ht="14.25" thickBot="1">
      <c r="A11" s="50"/>
      <c r="B11" s="39" t="s">
        <v>9</v>
      </c>
      <c r="C11" s="40"/>
      <c r="D11" s="65">
        <v>66035.342099999994</v>
      </c>
      <c r="E11" s="65">
        <v>64403</v>
      </c>
      <c r="F11" s="66">
        <v>102.53457463161701</v>
      </c>
      <c r="G11" s="65">
        <v>40557.595200000003</v>
      </c>
      <c r="H11" s="66">
        <v>62.818682356196497</v>
      </c>
      <c r="I11" s="65">
        <v>11652.834699999999</v>
      </c>
      <c r="J11" s="66">
        <v>17.646360765957201</v>
      </c>
      <c r="K11" s="65">
        <v>9646.8104000000003</v>
      </c>
      <c r="L11" s="66">
        <v>23.785459548153899</v>
      </c>
      <c r="M11" s="66">
        <v>0.20794689817890499</v>
      </c>
      <c r="N11" s="65">
        <v>581088.63589999999</v>
      </c>
      <c r="O11" s="65">
        <v>11376862.3222</v>
      </c>
      <c r="P11" s="65">
        <v>3499</v>
      </c>
      <c r="Q11" s="65">
        <v>2886</v>
      </c>
      <c r="R11" s="66">
        <v>21.240471240471201</v>
      </c>
      <c r="S11" s="65">
        <v>18.8726327807945</v>
      </c>
      <c r="T11" s="65">
        <v>21.147351628551601</v>
      </c>
      <c r="U11" s="67">
        <v>-12.0530022184925</v>
      </c>
      <c r="V11" s="52"/>
      <c r="W11" s="52"/>
    </row>
    <row r="12" spans="1:23" ht="14.25" thickBot="1">
      <c r="A12" s="50"/>
      <c r="B12" s="39" t="s">
        <v>10</v>
      </c>
      <c r="C12" s="40"/>
      <c r="D12" s="65">
        <v>355411.11090000003</v>
      </c>
      <c r="E12" s="65">
        <v>180198</v>
      </c>
      <c r="F12" s="66">
        <v>197.233660140512</v>
      </c>
      <c r="G12" s="65">
        <v>91996.0622</v>
      </c>
      <c r="H12" s="66">
        <v>286.33296078187999</v>
      </c>
      <c r="I12" s="65">
        <v>-51410.2958</v>
      </c>
      <c r="J12" s="66">
        <v>-14.4650221175739</v>
      </c>
      <c r="K12" s="65">
        <v>19700.185399999998</v>
      </c>
      <c r="L12" s="66">
        <v>21.414161572667801</v>
      </c>
      <c r="M12" s="66">
        <v>-3.6096351255658701</v>
      </c>
      <c r="N12" s="65">
        <v>2518554.2998000002</v>
      </c>
      <c r="O12" s="65">
        <v>33316476.406300001</v>
      </c>
      <c r="P12" s="65">
        <v>2472</v>
      </c>
      <c r="Q12" s="65">
        <v>1479</v>
      </c>
      <c r="R12" s="66">
        <v>67.139959432048698</v>
      </c>
      <c r="S12" s="65">
        <v>143.77472123786399</v>
      </c>
      <c r="T12" s="65">
        <v>107.484211156187</v>
      </c>
      <c r="U12" s="67">
        <v>25.241231399529301</v>
      </c>
      <c r="V12" s="52"/>
      <c r="W12" s="52"/>
    </row>
    <row r="13" spans="1:23" ht="14.25" thickBot="1">
      <c r="A13" s="50"/>
      <c r="B13" s="39" t="s">
        <v>11</v>
      </c>
      <c r="C13" s="40"/>
      <c r="D13" s="65">
        <v>336341.91369999998</v>
      </c>
      <c r="E13" s="65">
        <v>319528</v>
      </c>
      <c r="F13" s="66">
        <v>105.262109642973</v>
      </c>
      <c r="G13" s="65">
        <v>218113.967</v>
      </c>
      <c r="H13" s="66">
        <v>54.204665719550199</v>
      </c>
      <c r="I13" s="65">
        <v>54556.367899999997</v>
      </c>
      <c r="J13" s="66">
        <v>16.220508261917502</v>
      </c>
      <c r="K13" s="65">
        <v>65859.085500000001</v>
      </c>
      <c r="L13" s="66">
        <v>30.194804306136</v>
      </c>
      <c r="M13" s="66">
        <v>-0.171619716766337</v>
      </c>
      <c r="N13" s="65">
        <v>3066254.8535000002</v>
      </c>
      <c r="O13" s="65">
        <v>54620310.032899998</v>
      </c>
      <c r="P13" s="65">
        <v>14118</v>
      </c>
      <c r="Q13" s="65">
        <v>10964</v>
      </c>
      <c r="R13" s="66">
        <v>28.766873403867201</v>
      </c>
      <c r="S13" s="65">
        <v>23.823623296500902</v>
      </c>
      <c r="T13" s="65">
        <v>22.839320184239298</v>
      </c>
      <c r="U13" s="67">
        <v>4.1316264113618697</v>
      </c>
      <c r="V13" s="52"/>
      <c r="W13" s="52"/>
    </row>
    <row r="14" spans="1:23" ht="14.25" thickBot="1">
      <c r="A14" s="50"/>
      <c r="B14" s="39" t="s">
        <v>12</v>
      </c>
      <c r="C14" s="40"/>
      <c r="D14" s="65">
        <v>170744.2653</v>
      </c>
      <c r="E14" s="65">
        <v>157101</v>
      </c>
      <c r="F14" s="66">
        <v>108.684391124181</v>
      </c>
      <c r="G14" s="65">
        <v>111663.853</v>
      </c>
      <c r="H14" s="66">
        <v>52.909165063469501</v>
      </c>
      <c r="I14" s="65">
        <v>37615.943800000001</v>
      </c>
      <c r="J14" s="66">
        <v>22.0305752195591</v>
      </c>
      <c r="K14" s="65">
        <v>22895.918600000001</v>
      </c>
      <c r="L14" s="66">
        <v>20.5043243492592</v>
      </c>
      <c r="M14" s="66">
        <v>0.64291044430949396</v>
      </c>
      <c r="N14" s="65">
        <v>1675499.1634</v>
      </c>
      <c r="O14" s="65">
        <v>24207818.1818</v>
      </c>
      <c r="P14" s="65">
        <v>3556</v>
      </c>
      <c r="Q14" s="65">
        <v>2644</v>
      </c>
      <c r="R14" s="66">
        <v>34.4931921331316</v>
      </c>
      <c r="S14" s="65">
        <v>48.015822637795303</v>
      </c>
      <c r="T14" s="65">
        <v>48.956710590015099</v>
      </c>
      <c r="U14" s="67">
        <v>-1.9595372952732499</v>
      </c>
      <c r="V14" s="52"/>
      <c r="W14" s="52"/>
    </row>
    <row r="15" spans="1:23" ht="14.25" thickBot="1">
      <c r="A15" s="50"/>
      <c r="B15" s="39" t="s">
        <v>13</v>
      </c>
      <c r="C15" s="40"/>
      <c r="D15" s="65">
        <v>128494.4176</v>
      </c>
      <c r="E15" s="65">
        <v>130295</v>
      </c>
      <c r="F15" s="66">
        <v>98.618072527725502</v>
      </c>
      <c r="G15" s="65">
        <v>77191.580300000001</v>
      </c>
      <c r="H15" s="66">
        <v>66.461701004973506</v>
      </c>
      <c r="I15" s="65">
        <v>27819.183799999999</v>
      </c>
      <c r="J15" s="66">
        <v>21.650110813841302</v>
      </c>
      <c r="K15" s="65">
        <v>20056.609100000001</v>
      </c>
      <c r="L15" s="66">
        <v>25.982897386024899</v>
      </c>
      <c r="M15" s="66">
        <v>0.387033254788817</v>
      </c>
      <c r="N15" s="65">
        <v>1540735.9494</v>
      </c>
      <c r="O15" s="65">
        <v>18844221.007800002</v>
      </c>
      <c r="P15" s="65">
        <v>4944</v>
      </c>
      <c r="Q15" s="65">
        <v>4320</v>
      </c>
      <c r="R15" s="66">
        <v>14.4444444444444</v>
      </c>
      <c r="S15" s="65">
        <v>25.989971197410998</v>
      </c>
      <c r="T15" s="65">
        <v>26.375482870370401</v>
      </c>
      <c r="U15" s="67">
        <v>-1.48330935048429</v>
      </c>
      <c r="V15" s="52"/>
      <c r="W15" s="52"/>
    </row>
    <row r="16" spans="1:23" ht="14.25" thickBot="1">
      <c r="A16" s="50"/>
      <c r="B16" s="39" t="s">
        <v>14</v>
      </c>
      <c r="C16" s="40"/>
      <c r="D16" s="65">
        <v>974921.32609999995</v>
      </c>
      <c r="E16" s="65">
        <v>1046182</v>
      </c>
      <c r="F16" s="66">
        <v>93.188501245481206</v>
      </c>
      <c r="G16" s="65">
        <v>592650.02069999999</v>
      </c>
      <c r="H16" s="66">
        <v>64.502031898773197</v>
      </c>
      <c r="I16" s="65">
        <v>37053.122199999998</v>
      </c>
      <c r="J16" s="66">
        <v>3.8006269027086002</v>
      </c>
      <c r="K16" s="65">
        <v>56019.519</v>
      </c>
      <c r="L16" s="66">
        <v>9.4523778019670601</v>
      </c>
      <c r="M16" s="66">
        <v>-0.33856764817991403</v>
      </c>
      <c r="N16" s="65">
        <v>10715042.0052</v>
      </c>
      <c r="O16" s="65">
        <v>140584111.31020001</v>
      </c>
      <c r="P16" s="65">
        <v>58109</v>
      </c>
      <c r="Q16" s="65">
        <v>44520</v>
      </c>
      <c r="R16" s="66">
        <v>30.523360287511199</v>
      </c>
      <c r="S16" s="65">
        <v>16.7774583300349</v>
      </c>
      <c r="T16" s="65">
        <v>16.418879862982902</v>
      </c>
      <c r="U16" s="67">
        <v>2.1372633446514202</v>
      </c>
      <c r="V16" s="52"/>
      <c r="W16" s="52"/>
    </row>
    <row r="17" spans="1:21" ht="12" thickBot="1">
      <c r="A17" s="50"/>
      <c r="B17" s="39" t="s">
        <v>15</v>
      </c>
      <c r="C17" s="40"/>
      <c r="D17" s="65">
        <v>502324.2058</v>
      </c>
      <c r="E17" s="65">
        <v>359213</v>
      </c>
      <c r="F17" s="66">
        <v>139.84020784325699</v>
      </c>
      <c r="G17" s="65">
        <v>367419.85869999998</v>
      </c>
      <c r="H17" s="66">
        <v>36.716672739823302</v>
      </c>
      <c r="I17" s="65">
        <v>40976.164700000001</v>
      </c>
      <c r="J17" s="66">
        <v>8.1573143851870498</v>
      </c>
      <c r="K17" s="65">
        <v>58297.828200000004</v>
      </c>
      <c r="L17" s="66">
        <v>15.866814713355099</v>
      </c>
      <c r="M17" s="66">
        <v>-0.297123649968148</v>
      </c>
      <c r="N17" s="65">
        <v>10799108.1329</v>
      </c>
      <c r="O17" s="65">
        <v>157141189.8996</v>
      </c>
      <c r="P17" s="65">
        <v>13934</v>
      </c>
      <c r="Q17" s="65">
        <v>11980</v>
      </c>
      <c r="R17" s="66">
        <v>16.310517529215399</v>
      </c>
      <c r="S17" s="65">
        <v>36.0502516004019</v>
      </c>
      <c r="T17" s="65">
        <v>36.7129276126878</v>
      </c>
      <c r="U17" s="67">
        <v>-1.8382007971298799</v>
      </c>
    </row>
    <row r="18" spans="1:21" ht="12" thickBot="1">
      <c r="A18" s="50"/>
      <c r="B18" s="39" t="s">
        <v>16</v>
      </c>
      <c r="C18" s="40"/>
      <c r="D18" s="65">
        <v>2108006.2672000001</v>
      </c>
      <c r="E18" s="65">
        <v>2057100</v>
      </c>
      <c r="F18" s="66">
        <v>102.47466176656501</v>
      </c>
      <c r="G18" s="65">
        <v>1472172.3008000001</v>
      </c>
      <c r="H18" s="66">
        <v>43.190186777354697</v>
      </c>
      <c r="I18" s="65">
        <v>265344.11139999999</v>
      </c>
      <c r="J18" s="66">
        <v>12.5874441423008</v>
      </c>
      <c r="K18" s="65">
        <v>307508.42690000002</v>
      </c>
      <c r="L18" s="66">
        <v>20.888073137423898</v>
      </c>
      <c r="M18" s="66">
        <v>-0.13711596760147199</v>
      </c>
      <c r="N18" s="65">
        <v>18452044.895199999</v>
      </c>
      <c r="O18" s="65">
        <v>374857760.21069998</v>
      </c>
      <c r="P18" s="65">
        <v>106987</v>
      </c>
      <c r="Q18" s="65">
        <v>81906</v>
      </c>
      <c r="R18" s="66">
        <v>30.621688276805099</v>
      </c>
      <c r="S18" s="65">
        <v>19.703387020853</v>
      </c>
      <c r="T18" s="65">
        <v>19.757053617561599</v>
      </c>
      <c r="U18" s="67">
        <v>-0.27237244364027802</v>
      </c>
    </row>
    <row r="19" spans="1:21" ht="12" thickBot="1">
      <c r="A19" s="50"/>
      <c r="B19" s="39" t="s">
        <v>17</v>
      </c>
      <c r="C19" s="40"/>
      <c r="D19" s="65">
        <v>596019.38930000004</v>
      </c>
      <c r="E19" s="65">
        <v>749537</v>
      </c>
      <c r="F19" s="66">
        <v>79.518341229318906</v>
      </c>
      <c r="G19" s="65">
        <v>679904.70479999995</v>
      </c>
      <c r="H19" s="66">
        <v>-12.3378048287922</v>
      </c>
      <c r="I19" s="65">
        <v>68325.0092</v>
      </c>
      <c r="J19" s="66">
        <v>11.4635547813713</v>
      </c>
      <c r="K19" s="65">
        <v>27869.2585</v>
      </c>
      <c r="L19" s="66">
        <v>4.0989948007784403</v>
      </c>
      <c r="M19" s="66">
        <v>1.4516263753483101</v>
      </c>
      <c r="N19" s="65">
        <v>7233067.6268999996</v>
      </c>
      <c r="O19" s="65">
        <v>117827077.7524</v>
      </c>
      <c r="P19" s="65">
        <v>13480</v>
      </c>
      <c r="Q19" s="65">
        <v>11200</v>
      </c>
      <c r="R19" s="66">
        <v>20.3571428571429</v>
      </c>
      <c r="S19" s="65">
        <v>44.215088227003001</v>
      </c>
      <c r="T19" s="65">
        <v>46.649456624999999</v>
      </c>
      <c r="U19" s="67">
        <v>-5.50574135575354</v>
      </c>
    </row>
    <row r="20" spans="1:21" ht="12" thickBot="1">
      <c r="A20" s="50"/>
      <c r="B20" s="39" t="s">
        <v>18</v>
      </c>
      <c r="C20" s="40"/>
      <c r="D20" s="65">
        <v>886313.99069999997</v>
      </c>
      <c r="E20" s="65">
        <v>884229</v>
      </c>
      <c r="F20" s="66">
        <v>100.235797593157</v>
      </c>
      <c r="G20" s="65">
        <v>675537.20319999999</v>
      </c>
      <c r="H20" s="66">
        <v>31.201358933535602</v>
      </c>
      <c r="I20" s="65">
        <v>59392.012000000002</v>
      </c>
      <c r="J20" s="66">
        <v>6.7010125782955203</v>
      </c>
      <c r="K20" s="65">
        <v>62045.330699999999</v>
      </c>
      <c r="L20" s="66">
        <v>9.1845912269661891</v>
      </c>
      <c r="M20" s="66">
        <v>-4.2764196274965999E-2</v>
      </c>
      <c r="N20" s="65">
        <v>14300504.893999999</v>
      </c>
      <c r="O20" s="65">
        <v>166358810.8114</v>
      </c>
      <c r="P20" s="65">
        <v>40565</v>
      </c>
      <c r="Q20" s="65">
        <v>35766</v>
      </c>
      <c r="R20" s="66">
        <v>13.4177710674943</v>
      </c>
      <c r="S20" s="65">
        <v>21.849229402193998</v>
      </c>
      <c r="T20" s="65">
        <v>23.1016848822904</v>
      </c>
      <c r="U20" s="67">
        <v>-5.7322638571896896</v>
      </c>
    </row>
    <row r="21" spans="1:21" ht="12" thickBot="1">
      <c r="A21" s="50"/>
      <c r="B21" s="39" t="s">
        <v>19</v>
      </c>
      <c r="C21" s="40"/>
      <c r="D21" s="65">
        <v>365461.83010000002</v>
      </c>
      <c r="E21" s="65">
        <v>376776</v>
      </c>
      <c r="F21" s="66">
        <v>96.997109715056197</v>
      </c>
      <c r="G21" s="65">
        <v>289487.6067</v>
      </c>
      <c r="H21" s="66">
        <v>26.2443785646179</v>
      </c>
      <c r="I21" s="65">
        <v>47338.8943</v>
      </c>
      <c r="J21" s="66">
        <v>12.9531705915901</v>
      </c>
      <c r="K21" s="65">
        <v>30244.493900000001</v>
      </c>
      <c r="L21" s="66">
        <v>10.447595406508301</v>
      </c>
      <c r="M21" s="66">
        <v>0.56520702434369396</v>
      </c>
      <c r="N21" s="65">
        <v>3421981.0956000001</v>
      </c>
      <c r="O21" s="65">
        <v>67677986.327399999</v>
      </c>
      <c r="P21" s="65">
        <v>33626</v>
      </c>
      <c r="Q21" s="65">
        <v>28029</v>
      </c>
      <c r="R21" s="66">
        <v>19.968603945913198</v>
      </c>
      <c r="S21" s="65">
        <v>10.8684300868376</v>
      </c>
      <c r="T21" s="65">
        <v>10.6891729672839</v>
      </c>
      <c r="U21" s="67">
        <v>1.64933774355116</v>
      </c>
    </row>
    <row r="22" spans="1:21" ht="12" thickBot="1">
      <c r="A22" s="50"/>
      <c r="B22" s="39" t="s">
        <v>20</v>
      </c>
      <c r="C22" s="40"/>
      <c r="D22" s="65">
        <v>1424607.1777999999</v>
      </c>
      <c r="E22" s="65">
        <v>1299937</v>
      </c>
      <c r="F22" s="66">
        <v>109.59047844626301</v>
      </c>
      <c r="G22" s="65">
        <v>866140.20250000001</v>
      </c>
      <c r="H22" s="66">
        <v>64.4776646653808</v>
      </c>
      <c r="I22" s="65">
        <v>170584.39490000001</v>
      </c>
      <c r="J22" s="66">
        <v>11.974135576337</v>
      </c>
      <c r="K22" s="65">
        <v>154108.70749999999</v>
      </c>
      <c r="L22" s="66">
        <v>17.792582200339599</v>
      </c>
      <c r="M22" s="66">
        <v>0.106909516452859</v>
      </c>
      <c r="N22" s="65">
        <v>12249208.368000001</v>
      </c>
      <c r="O22" s="65">
        <v>185686981.91299999</v>
      </c>
      <c r="P22" s="65">
        <v>85381</v>
      </c>
      <c r="Q22" s="65">
        <v>67800</v>
      </c>
      <c r="R22" s="66">
        <v>25.930678466076699</v>
      </c>
      <c r="S22" s="65">
        <v>16.685295063304501</v>
      </c>
      <c r="T22" s="65">
        <v>16.597919681415899</v>
      </c>
      <c r="U22" s="67">
        <v>0.52366698675119605</v>
      </c>
    </row>
    <row r="23" spans="1:21" ht="12" thickBot="1">
      <c r="A23" s="50"/>
      <c r="B23" s="39" t="s">
        <v>21</v>
      </c>
      <c r="C23" s="40"/>
      <c r="D23" s="65">
        <v>2733446.5159</v>
      </c>
      <c r="E23" s="65">
        <v>2818251</v>
      </c>
      <c r="F23" s="66">
        <v>96.990882497690905</v>
      </c>
      <c r="G23" s="65">
        <v>1831982.1092000001</v>
      </c>
      <c r="H23" s="66">
        <v>49.207052960449303</v>
      </c>
      <c r="I23" s="65">
        <v>103127.13989999999</v>
      </c>
      <c r="J23" s="66">
        <v>3.7727879181146098</v>
      </c>
      <c r="K23" s="65">
        <v>214053.81969999999</v>
      </c>
      <c r="L23" s="66">
        <v>11.6842745693338</v>
      </c>
      <c r="M23" s="66">
        <v>-0.51821864218758396</v>
      </c>
      <c r="N23" s="65">
        <v>27886641.564399999</v>
      </c>
      <c r="O23" s="65">
        <v>385881526.4957</v>
      </c>
      <c r="P23" s="65">
        <v>93510</v>
      </c>
      <c r="Q23" s="65">
        <v>80083</v>
      </c>
      <c r="R23" s="66">
        <v>16.766354906784201</v>
      </c>
      <c r="S23" s="65">
        <v>29.231595721313202</v>
      </c>
      <c r="T23" s="65">
        <v>29.783323152229599</v>
      </c>
      <c r="U23" s="67">
        <v>-1.8874352128305301</v>
      </c>
    </row>
    <row r="24" spans="1:21" ht="12" thickBot="1">
      <c r="A24" s="50"/>
      <c r="B24" s="39" t="s">
        <v>22</v>
      </c>
      <c r="C24" s="40"/>
      <c r="D24" s="65">
        <v>301854.03019999998</v>
      </c>
      <c r="E24" s="65">
        <v>285859</v>
      </c>
      <c r="F24" s="66">
        <v>105.595426486485</v>
      </c>
      <c r="G24" s="65">
        <v>210746.6642</v>
      </c>
      <c r="H24" s="66">
        <v>43.230751170295399</v>
      </c>
      <c r="I24" s="65">
        <v>48867.090799999998</v>
      </c>
      <c r="J24" s="66">
        <v>16.1889807360273</v>
      </c>
      <c r="K24" s="65">
        <v>33652.558400000002</v>
      </c>
      <c r="L24" s="66">
        <v>15.968251990011799</v>
      </c>
      <c r="M24" s="66">
        <v>0.452106262446899</v>
      </c>
      <c r="N24" s="65">
        <v>2792462.6663000002</v>
      </c>
      <c r="O24" s="65">
        <v>44732253.306900002</v>
      </c>
      <c r="P24" s="65">
        <v>33170</v>
      </c>
      <c r="Q24" s="65">
        <v>27869</v>
      </c>
      <c r="R24" s="66">
        <v>19.021134593993299</v>
      </c>
      <c r="S24" s="65">
        <v>9.1002119445281906</v>
      </c>
      <c r="T24" s="65">
        <v>8.7907700455703495</v>
      </c>
      <c r="U24" s="67">
        <v>3.4003812311635802</v>
      </c>
    </row>
    <row r="25" spans="1:21" ht="12" thickBot="1">
      <c r="A25" s="50"/>
      <c r="B25" s="39" t="s">
        <v>23</v>
      </c>
      <c r="C25" s="40"/>
      <c r="D25" s="65">
        <v>256257.88889999999</v>
      </c>
      <c r="E25" s="65">
        <v>252400</v>
      </c>
      <c r="F25" s="66">
        <v>101.528482131537</v>
      </c>
      <c r="G25" s="65">
        <v>173339.8952</v>
      </c>
      <c r="H25" s="66">
        <v>47.835493153107699</v>
      </c>
      <c r="I25" s="65">
        <v>20545.9022</v>
      </c>
      <c r="J25" s="66">
        <v>8.0176662221773292</v>
      </c>
      <c r="K25" s="65">
        <v>13446.7197</v>
      </c>
      <c r="L25" s="66">
        <v>7.7574292314444699</v>
      </c>
      <c r="M25" s="66">
        <v>0.52794902090507601</v>
      </c>
      <c r="N25" s="65">
        <v>2395215.2453999999</v>
      </c>
      <c r="O25" s="65">
        <v>45693749.8939</v>
      </c>
      <c r="P25" s="65">
        <v>21474</v>
      </c>
      <c r="Q25" s="65">
        <v>18566</v>
      </c>
      <c r="R25" s="66">
        <v>15.6630399655284</v>
      </c>
      <c r="S25" s="65">
        <v>11.933402668343099</v>
      </c>
      <c r="T25" s="65">
        <v>11.4190844608424</v>
      </c>
      <c r="U25" s="67">
        <v>4.3099040717455601</v>
      </c>
    </row>
    <row r="26" spans="1:21" ht="12" thickBot="1">
      <c r="A26" s="50"/>
      <c r="B26" s="39" t="s">
        <v>24</v>
      </c>
      <c r="C26" s="40"/>
      <c r="D26" s="65">
        <v>544344.21640000003</v>
      </c>
      <c r="E26" s="65">
        <v>594266</v>
      </c>
      <c r="F26" s="66">
        <v>91.599421201953305</v>
      </c>
      <c r="G26" s="65">
        <v>413493.93160000001</v>
      </c>
      <c r="H26" s="66">
        <v>31.645031474507899</v>
      </c>
      <c r="I26" s="65">
        <v>123861.0384</v>
      </c>
      <c r="J26" s="66">
        <v>22.754175514006601</v>
      </c>
      <c r="K26" s="65">
        <v>77445.047300000006</v>
      </c>
      <c r="L26" s="66">
        <v>18.729427781522499</v>
      </c>
      <c r="M26" s="66">
        <v>0.599340987167297</v>
      </c>
      <c r="N26" s="65">
        <v>5626708.0592</v>
      </c>
      <c r="O26" s="65">
        <v>90912480.968999997</v>
      </c>
      <c r="P26" s="65">
        <v>40428</v>
      </c>
      <c r="Q26" s="65">
        <v>35986</v>
      </c>
      <c r="R26" s="66">
        <v>12.343689212471499</v>
      </c>
      <c r="S26" s="65">
        <v>13.464534886712199</v>
      </c>
      <c r="T26" s="65">
        <v>13.356759089645999</v>
      </c>
      <c r="U26" s="67">
        <v>0.80044203511677403</v>
      </c>
    </row>
    <row r="27" spans="1:21" ht="12" thickBot="1">
      <c r="A27" s="50"/>
      <c r="B27" s="39" t="s">
        <v>25</v>
      </c>
      <c r="C27" s="40"/>
      <c r="D27" s="65">
        <v>307852.00089999998</v>
      </c>
      <c r="E27" s="65">
        <v>323944</v>
      </c>
      <c r="F27" s="66">
        <v>95.0324750265478</v>
      </c>
      <c r="G27" s="65">
        <v>251904.0534</v>
      </c>
      <c r="H27" s="66">
        <v>22.2100227228817</v>
      </c>
      <c r="I27" s="65">
        <v>33475.3024</v>
      </c>
      <c r="J27" s="66">
        <v>10.8738297305639</v>
      </c>
      <c r="K27" s="65">
        <v>72488.767800000001</v>
      </c>
      <c r="L27" s="66">
        <v>28.776340365152699</v>
      </c>
      <c r="M27" s="66">
        <v>-0.53820014581624598</v>
      </c>
      <c r="N27" s="65">
        <v>2805059.0088</v>
      </c>
      <c r="O27" s="65">
        <v>38180688.233800001</v>
      </c>
      <c r="P27" s="65">
        <v>42402</v>
      </c>
      <c r="Q27" s="65">
        <v>36802</v>
      </c>
      <c r="R27" s="66">
        <v>15.216564317156701</v>
      </c>
      <c r="S27" s="65">
        <v>7.2603179307579797</v>
      </c>
      <c r="T27" s="65">
        <v>6.9712209934242697</v>
      </c>
      <c r="U27" s="67">
        <v>3.9818771036040901</v>
      </c>
    </row>
    <row r="28" spans="1:21" ht="12" thickBot="1">
      <c r="A28" s="50"/>
      <c r="B28" s="39" t="s">
        <v>26</v>
      </c>
      <c r="C28" s="40"/>
      <c r="D28" s="65">
        <v>983704.25989999995</v>
      </c>
      <c r="E28" s="65">
        <v>1054324</v>
      </c>
      <c r="F28" s="66">
        <v>93.301893905478806</v>
      </c>
      <c r="G28" s="65">
        <v>699272.20640000002</v>
      </c>
      <c r="H28" s="66">
        <v>40.675440965159403</v>
      </c>
      <c r="I28" s="65">
        <v>56073.104599999999</v>
      </c>
      <c r="J28" s="66">
        <v>5.7001994284034296</v>
      </c>
      <c r="K28" s="65">
        <v>57786.496200000001</v>
      </c>
      <c r="L28" s="66">
        <v>8.2638056641056892</v>
      </c>
      <c r="M28" s="66">
        <v>-2.9650380498411E-2</v>
      </c>
      <c r="N28" s="65">
        <v>9349985.3797999993</v>
      </c>
      <c r="O28" s="65">
        <v>129762154.5455</v>
      </c>
      <c r="P28" s="65">
        <v>55444</v>
      </c>
      <c r="Q28" s="65">
        <v>50839</v>
      </c>
      <c r="R28" s="66">
        <v>9.0580066484391892</v>
      </c>
      <c r="S28" s="65">
        <v>17.7423032230719</v>
      </c>
      <c r="T28" s="65">
        <v>16.869448386081601</v>
      </c>
      <c r="U28" s="67">
        <v>4.9196252933797497</v>
      </c>
    </row>
    <row r="29" spans="1:21" ht="12" thickBot="1">
      <c r="A29" s="50"/>
      <c r="B29" s="39" t="s">
        <v>27</v>
      </c>
      <c r="C29" s="40"/>
      <c r="D29" s="65">
        <v>842489.86869999999</v>
      </c>
      <c r="E29" s="65">
        <v>788627</v>
      </c>
      <c r="F29" s="66">
        <v>106.82995493433501</v>
      </c>
      <c r="G29" s="65">
        <v>628009.99269999994</v>
      </c>
      <c r="H29" s="66">
        <v>34.152303067326599</v>
      </c>
      <c r="I29" s="65">
        <v>126770.319</v>
      </c>
      <c r="J29" s="66">
        <v>15.0471030821548</v>
      </c>
      <c r="K29" s="65">
        <v>76577.673800000004</v>
      </c>
      <c r="L29" s="66">
        <v>12.1937030764065</v>
      </c>
      <c r="M29" s="66">
        <v>0.65544750459630696</v>
      </c>
      <c r="N29" s="65">
        <v>8142302.2165000001</v>
      </c>
      <c r="O29" s="65">
        <v>94198886.819499999</v>
      </c>
      <c r="P29" s="65">
        <v>125586</v>
      </c>
      <c r="Q29" s="65">
        <v>122975</v>
      </c>
      <c r="R29" s="66">
        <v>2.1231957714982701</v>
      </c>
      <c r="S29" s="65">
        <v>6.7084696439093499</v>
      </c>
      <c r="T29" s="65">
        <v>6.3304331490140298</v>
      </c>
      <c r="U29" s="67">
        <v>5.6352121267858202</v>
      </c>
    </row>
    <row r="30" spans="1:21" ht="12" thickBot="1">
      <c r="A30" s="50"/>
      <c r="B30" s="39" t="s">
        <v>28</v>
      </c>
      <c r="C30" s="40"/>
      <c r="D30" s="65">
        <v>1574878.2960000001</v>
      </c>
      <c r="E30" s="65">
        <v>1672416</v>
      </c>
      <c r="F30" s="66">
        <v>94.167856322828797</v>
      </c>
      <c r="G30" s="65">
        <v>1127957.5951</v>
      </c>
      <c r="H30" s="66">
        <v>39.622119026591399</v>
      </c>
      <c r="I30" s="65">
        <v>180804.27960000001</v>
      </c>
      <c r="J30" s="66">
        <v>11.480523927418499</v>
      </c>
      <c r="K30" s="65">
        <v>-54845.156799999997</v>
      </c>
      <c r="L30" s="66">
        <v>-4.8623420807887401</v>
      </c>
      <c r="M30" s="66">
        <v>-4.2966316471539399</v>
      </c>
      <c r="N30" s="65">
        <v>14613243.055600001</v>
      </c>
      <c r="O30" s="65">
        <v>162913813.37549999</v>
      </c>
      <c r="P30" s="65">
        <v>78467</v>
      </c>
      <c r="Q30" s="65">
        <v>69688</v>
      </c>
      <c r="R30" s="66">
        <v>12.5975777752267</v>
      </c>
      <c r="S30" s="65">
        <v>20.0705812124842</v>
      </c>
      <c r="T30" s="65">
        <v>19.401538142865299</v>
      </c>
      <c r="U30" s="67">
        <v>3.3334513960300001</v>
      </c>
    </row>
    <row r="31" spans="1:21" ht="12" thickBot="1">
      <c r="A31" s="50"/>
      <c r="B31" s="39" t="s">
        <v>29</v>
      </c>
      <c r="C31" s="40"/>
      <c r="D31" s="65">
        <v>680915.16630000004</v>
      </c>
      <c r="E31" s="65">
        <v>1483551</v>
      </c>
      <c r="F31" s="66">
        <v>45.897658139153997</v>
      </c>
      <c r="G31" s="65">
        <v>991845.81599999999</v>
      </c>
      <c r="H31" s="66">
        <v>-31.348687939618198</v>
      </c>
      <c r="I31" s="65">
        <v>43667.934500000003</v>
      </c>
      <c r="J31" s="66">
        <v>6.4131240808286902</v>
      </c>
      <c r="K31" s="65">
        <v>-33177.281999999999</v>
      </c>
      <c r="L31" s="66">
        <v>-3.3450039779166598</v>
      </c>
      <c r="M31" s="66">
        <v>-2.3161998773739199</v>
      </c>
      <c r="N31" s="65">
        <v>12457251.1281</v>
      </c>
      <c r="O31" s="65">
        <v>149407418.14969999</v>
      </c>
      <c r="P31" s="65">
        <v>30677</v>
      </c>
      <c r="Q31" s="65">
        <v>27831</v>
      </c>
      <c r="R31" s="66">
        <v>10.2260069706442</v>
      </c>
      <c r="S31" s="65">
        <v>22.1962762427878</v>
      </c>
      <c r="T31" s="65">
        <v>22.661402436132398</v>
      </c>
      <c r="U31" s="67">
        <v>-2.0955145280089198</v>
      </c>
    </row>
    <row r="32" spans="1:21" ht="12" thickBot="1">
      <c r="A32" s="50"/>
      <c r="B32" s="39" t="s">
        <v>30</v>
      </c>
      <c r="C32" s="40"/>
      <c r="D32" s="65">
        <v>164583.60759999999</v>
      </c>
      <c r="E32" s="65">
        <v>167120</v>
      </c>
      <c r="F32" s="66">
        <v>98.482292723791304</v>
      </c>
      <c r="G32" s="65">
        <v>123518.243</v>
      </c>
      <c r="H32" s="66">
        <v>33.246396323820797</v>
      </c>
      <c r="I32" s="65">
        <v>48690.361700000001</v>
      </c>
      <c r="J32" s="66">
        <v>29.583967935820102</v>
      </c>
      <c r="K32" s="65">
        <v>34304.976799999997</v>
      </c>
      <c r="L32" s="66">
        <v>27.773206586172101</v>
      </c>
      <c r="M32" s="66">
        <v>0.41933813230271599</v>
      </c>
      <c r="N32" s="65">
        <v>1451197.5845999999</v>
      </c>
      <c r="O32" s="65">
        <v>21739700.398899999</v>
      </c>
      <c r="P32" s="65">
        <v>32140</v>
      </c>
      <c r="Q32" s="65">
        <v>29535</v>
      </c>
      <c r="R32" s="66">
        <v>8.8200440155747497</v>
      </c>
      <c r="S32" s="65">
        <v>5.1208340883634103</v>
      </c>
      <c r="T32" s="65">
        <v>4.7173472422549496</v>
      </c>
      <c r="U32" s="67">
        <v>7.87931885989709</v>
      </c>
    </row>
    <row r="33" spans="1:21" ht="12" thickBot="1">
      <c r="A33" s="50"/>
      <c r="B33" s="39" t="s">
        <v>31</v>
      </c>
      <c r="C33" s="40"/>
      <c r="D33" s="65">
        <v>5.1281999999999996</v>
      </c>
      <c r="E33" s="68"/>
      <c r="F33" s="68"/>
      <c r="G33" s="65">
        <v>184.26419999999999</v>
      </c>
      <c r="H33" s="66">
        <v>-97.216930906817495</v>
      </c>
      <c r="I33" s="65">
        <v>0</v>
      </c>
      <c r="J33" s="66">
        <v>0</v>
      </c>
      <c r="K33" s="65">
        <v>37.460700000000003</v>
      </c>
      <c r="L33" s="66">
        <v>20.329885023786499</v>
      </c>
      <c r="M33" s="66">
        <v>-1</v>
      </c>
      <c r="N33" s="65">
        <v>53.846299999999999</v>
      </c>
      <c r="O33" s="65">
        <v>4756.6091999999999</v>
      </c>
      <c r="P33" s="65">
        <v>3</v>
      </c>
      <c r="Q33" s="68"/>
      <c r="R33" s="68"/>
      <c r="S33" s="65">
        <v>1.7094</v>
      </c>
      <c r="T33" s="68"/>
      <c r="U33" s="69"/>
    </row>
    <row r="34" spans="1:21" ht="12" thickBot="1">
      <c r="A34" s="50"/>
      <c r="B34" s="39" t="s">
        <v>36</v>
      </c>
      <c r="C34" s="40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5">
        <v>-3</v>
      </c>
      <c r="O34" s="65">
        <v>1</v>
      </c>
      <c r="P34" s="68"/>
      <c r="Q34" s="68"/>
      <c r="R34" s="68"/>
      <c r="S34" s="68"/>
      <c r="T34" s="68"/>
      <c r="U34" s="69"/>
    </row>
    <row r="35" spans="1:21" ht="12" thickBot="1">
      <c r="A35" s="50"/>
      <c r="B35" s="39" t="s">
        <v>32</v>
      </c>
      <c r="C35" s="40"/>
      <c r="D35" s="65">
        <v>140435.80960000001</v>
      </c>
      <c r="E35" s="65">
        <v>137985</v>
      </c>
      <c r="F35" s="66">
        <v>101.776142044425</v>
      </c>
      <c r="G35" s="65">
        <v>34136.262199999997</v>
      </c>
      <c r="H35" s="66">
        <v>311.39773527987501</v>
      </c>
      <c r="I35" s="65">
        <v>12084.7773</v>
      </c>
      <c r="J35" s="66">
        <v>8.6051964484135404</v>
      </c>
      <c r="K35" s="65">
        <v>3603.9526999999998</v>
      </c>
      <c r="L35" s="66">
        <v>10.5575492679453</v>
      </c>
      <c r="M35" s="66">
        <v>2.3532008619314002</v>
      </c>
      <c r="N35" s="65">
        <v>1351236.0186000001</v>
      </c>
      <c r="O35" s="65">
        <v>24618409.063099999</v>
      </c>
      <c r="P35" s="65">
        <v>11344</v>
      </c>
      <c r="Q35" s="65">
        <v>9833</v>
      </c>
      <c r="R35" s="66">
        <v>15.3666225973762</v>
      </c>
      <c r="S35" s="65">
        <v>12.3797434414669</v>
      </c>
      <c r="T35" s="65">
        <v>12.3364663073325</v>
      </c>
      <c r="U35" s="67">
        <v>0.34958021819291502</v>
      </c>
    </row>
    <row r="36" spans="1:21" ht="12" customHeight="1" thickBot="1">
      <c r="A36" s="50"/>
      <c r="B36" s="39" t="s">
        <v>37</v>
      </c>
      <c r="C36" s="40"/>
      <c r="D36" s="68"/>
      <c r="E36" s="65">
        <v>981202</v>
      </c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9"/>
    </row>
    <row r="37" spans="1:21" ht="12" thickBot="1">
      <c r="A37" s="50"/>
      <c r="B37" s="39" t="s">
        <v>38</v>
      </c>
      <c r="C37" s="40"/>
      <c r="D37" s="68"/>
      <c r="E37" s="65">
        <v>260798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9"/>
    </row>
    <row r="38" spans="1:21" ht="12" thickBot="1">
      <c r="A38" s="50"/>
      <c r="B38" s="39" t="s">
        <v>39</v>
      </c>
      <c r="C38" s="40"/>
      <c r="D38" s="68"/>
      <c r="E38" s="65">
        <v>258844</v>
      </c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9"/>
    </row>
    <row r="39" spans="1:21" ht="12" customHeight="1" thickBot="1">
      <c r="A39" s="50"/>
      <c r="B39" s="39" t="s">
        <v>33</v>
      </c>
      <c r="C39" s="40"/>
      <c r="D39" s="65">
        <v>267578.63250000001</v>
      </c>
      <c r="E39" s="65">
        <v>344372</v>
      </c>
      <c r="F39" s="66">
        <v>77.700461274435796</v>
      </c>
      <c r="G39" s="65">
        <v>262787.17940000002</v>
      </c>
      <c r="H39" s="66">
        <v>1.8233207232331201</v>
      </c>
      <c r="I39" s="65">
        <v>14996.238300000001</v>
      </c>
      <c r="J39" s="66">
        <v>5.6044229540637902</v>
      </c>
      <c r="K39" s="65">
        <v>12701.2091</v>
      </c>
      <c r="L39" s="66">
        <v>4.8332681712249501</v>
      </c>
      <c r="M39" s="66">
        <v>0.18069375773051399</v>
      </c>
      <c r="N39" s="65">
        <v>3338203.264</v>
      </c>
      <c r="O39" s="65">
        <v>41165187.906900004</v>
      </c>
      <c r="P39" s="65">
        <v>416</v>
      </c>
      <c r="Q39" s="65">
        <v>323</v>
      </c>
      <c r="R39" s="66">
        <v>28.792569659442702</v>
      </c>
      <c r="S39" s="65">
        <v>643.21786658653798</v>
      </c>
      <c r="T39" s="65">
        <v>622.632374922601</v>
      </c>
      <c r="U39" s="67">
        <v>3.20039176977189</v>
      </c>
    </row>
    <row r="40" spans="1:21" ht="12" thickBot="1">
      <c r="A40" s="50"/>
      <c r="B40" s="39" t="s">
        <v>34</v>
      </c>
      <c r="C40" s="40"/>
      <c r="D40" s="65">
        <v>346287.96179999999</v>
      </c>
      <c r="E40" s="65">
        <v>267668</v>
      </c>
      <c r="F40" s="66">
        <v>129.37219308994699</v>
      </c>
      <c r="G40" s="65">
        <v>236148.84969999999</v>
      </c>
      <c r="H40" s="66">
        <v>46.639698749292698</v>
      </c>
      <c r="I40" s="65">
        <v>21604.516</v>
      </c>
      <c r="J40" s="66">
        <v>6.2388873952475903</v>
      </c>
      <c r="K40" s="65">
        <v>24028.3328</v>
      </c>
      <c r="L40" s="66">
        <v>10.175079332601101</v>
      </c>
      <c r="M40" s="66">
        <v>-0.100873282394357</v>
      </c>
      <c r="N40" s="65">
        <v>4911350.5055</v>
      </c>
      <c r="O40" s="65">
        <v>77555746.567599997</v>
      </c>
      <c r="P40" s="65">
        <v>1856</v>
      </c>
      <c r="Q40" s="65">
        <v>1622</v>
      </c>
      <c r="R40" s="66">
        <v>14.4266337854501</v>
      </c>
      <c r="S40" s="65">
        <v>186.57756562500001</v>
      </c>
      <c r="T40" s="65">
        <v>193.06892022194799</v>
      </c>
      <c r="U40" s="67">
        <v>-3.4791720940314299</v>
      </c>
    </row>
    <row r="41" spans="1:21" ht="12" thickBot="1">
      <c r="A41" s="50"/>
      <c r="B41" s="39" t="s">
        <v>40</v>
      </c>
      <c r="C41" s="40"/>
      <c r="D41" s="68"/>
      <c r="E41" s="65">
        <v>136283</v>
      </c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9"/>
    </row>
    <row r="42" spans="1:21" ht="12" thickBot="1">
      <c r="A42" s="50"/>
      <c r="B42" s="39" t="s">
        <v>41</v>
      </c>
      <c r="C42" s="40"/>
      <c r="D42" s="68"/>
      <c r="E42" s="65">
        <v>82340</v>
      </c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9"/>
    </row>
    <row r="43" spans="1:21" ht="12" thickBot="1">
      <c r="A43" s="51"/>
      <c r="B43" s="39" t="s">
        <v>35</v>
      </c>
      <c r="C43" s="40"/>
      <c r="D43" s="70">
        <v>37375.584900000002</v>
      </c>
      <c r="E43" s="70">
        <v>0</v>
      </c>
      <c r="F43" s="71"/>
      <c r="G43" s="70">
        <v>100645.3003</v>
      </c>
      <c r="H43" s="72">
        <v>-62.864053474337901</v>
      </c>
      <c r="I43" s="70">
        <v>5785.0938999999998</v>
      </c>
      <c r="J43" s="72">
        <v>15.478269879864801</v>
      </c>
      <c r="K43" s="70">
        <v>7027.4030000000002</v>
      </c>
      <c r="L43" s="72">
        <v>6.98234590095411</v>
      </c>
      <c r="M43" s="72">
        <v>-0.176780682707396</v>
      </c>
      <c r="N43" s="70">
        <v>253979.2243</v>
      </c>
      <c r="O43" s="70">
        <v>5485884.6283</v>
      </c>
      <c r="P43" s="70">
        <v>43</v>
      </c>
      <c r="Q43" s="70">
        <v>34</v>
      </c>
      <c r="R43" s="72">
        <v>26.470588235294102</v>
      </c>
      <c r="S43" s="70">
        <v>869.199648837209</v>
      </c>
      <c r="T43" s="70">
        <v>339.01797352941202</v>
      </c>
      <c r="U43" s="73">
        <v>60.996535838119598</v>
      </c>
    </row>
  </sheetData>
  <mergeCells count="41"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31:C31"/>
    <mergeCell ref="B32:C32"/>
    <mergeCell ref="B33:C33"/>
    <mergeCell ref="B34:C34"/>
    <mergeCell ref="B35:C35"/>
    <mergeCell ref="B36:C36"/>
    <mergeCell ref="B43:C43"/>
    <mergeCell ref="B37:C37"/>
    <mergeCell ref="B38:C38"/>
    <mergeCell ref="B39:C39"/>
    <mergeCell ref="B40:C40"/>
    <mergeCell ref="B41:C41"/>
    <mergeCell ref="B42:C42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opLeftCell="A13"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58067</v>
      </c>
      <c r="D2" s="32">
        <v>623141.38831880304</v>
      </c>
      <c r="E2" s="32">
        <v>488916.86785555602</v>
      </c>
      <c r="F2" s="32">
        <v>134224.52046324799</v>
      </c>
      <c r="G2" s="32">
        <v>488916.86785555602</v>
      </c>
      <c r="H2" s="32">
        <v>0.21539978402875301</v>
      </c>
    </row>
    <row r="3" spans="1:8" ht="14.25">
      <c r="A3" s="32">
        <v>2</v>
      </c>
      <c r="B3" s="33">
        <v>13</v>
      </c>
      <c r="C3" s="32">
        <v>14401.304</v>
      </c>
      <c r="D3" s="32">
        <v>134633.19085337699</v>
      </c>
      <c r="E3" s="32">
        <v>104826.56641633</v>
      </c>
      <c r="F3" s="32">
        <v>29806.624437047099</v>
      </c>
      <c r="G3" s="32">
        <v>104826.56641633</v>
      </c>
      <c r="H3" s="32">
        <v>0.22139135415358399</v>
      </c>
    </row>
    <row r="4" spans="1:8" ht="14.25">
      <c r="A4" s="32">
        <v>3</v>
      </c>
      <c r="B4" s="33">
        <v>14</v>
      </c>
      <c r="C4" s="32">
        <v>136521</v>
      </c>
      <c r="D4" s="32">
        <v>180635.14590598299</v>
      </c>
      <c r="E4" s="32">
        <v>137148.791030769</v>
      </c>
      <c r="F4" s="32">
        <v>43486.354875213699</v>
      </c>
      <c r="G4" s="32">
        <v>137148.791030769</v>
      </c>
      <c r="H4" s="32">
        <v>0.24074138317383401</v>
      </c>
    </row>
    <row r="5" spans="1:8" ht="14.25">
      <c r="A5" s="32">
        <v>4</v>
      </c>
      <c r="B5" s="33">
        <v>15</v>
      </c>
      <c r="C5" s="32">
        <v>4569</v>
      </c>
      <c r="D5" s="32">
        <v>66035.368439316197</v>
      </c>
      <c r="E5" s="32">
        <v>54382.507384615397</v>
      </c>
      <c r="F5" s="32">
        <v>11652.861054700899</v>
      </c>
      <c r="G5" s="32">
        <v>54382.507384615397</v>
      </c>
      <c r="H5" s="32">
        <v>0.176463936373874</v>
      </c>
    </row>
    <row r="6" spans="1:8" ht="14.25">
      <c r="A6" s="32">
        <v>5</v>
      </c>
      <c r="B6" s="33">
        <v>16</v>
      </c>
      <c r="C6" s="32">
        <v>5010</v>
      </c>
      <c r="D6" s="32">
        <v>355411.11768119701</v>
      </c>
      <c r="E6" s="32">
        <v>406821.40712051297</v>
      </c>
      <c r="F6" s="32">
        <v>-51410.289439316199</v>
      </c>
      <c r="G6" s="32">
        <v>406821.40712051297</v>
      </c>
      <c r="H6" s="32">
        <v>-0.14465020051913899</v>
      </c>
    </row>
    <row r="7" spans="1:8" ht="14.25">
      <c r="A7" s="32">
        <v>6</v>
      </c>
      <c r="B7" s="33">
        <v>17</v>
      </c>
      <c r="C7" s="32">
        <v>25087</v>
      </c>
      <c r="D7" s="32">
        <v>336342.10380683799</v>
      </c>
      <c r="E7" s="32">
        <v>281785.54555897397</v>
      </c>
      <c r="F7" s="32">
        <v>54556.558247863199</v>
      </c>
      <c r="G7" s="32">
        <v>281785.54555897397</v>
      </c>
      <c r="H7" s="32">
        <v>0.162205556873115</v>
      </c>
    </row>
    <row r="8" spans="1:8" ht="14.25">
      <c r="A8" s="32">
        <v>7</v>
      </c>
      <c r="B8" s="33">
        <v>18</v>
      </c>
      <c r="C8" s="32">
        <v>42460</v>
      </c>
      <c r="D8" s="32">
        <v>170744.253284615</v>
      </c>
      <c r="E8" s="32">
        <v>133128.31692820499</v>
      </c>
      <c r="F8" s="32">
        <v>37615.936356410297</v>
      </c>
      <c r="G8" s="32">
        <v>133128.31692820499</v>
      </c>
      <c r="H8" s="32">
        <v>0.22030572410368501</v>
      </c>
    </row>
    <row r="9" spans="1:8" ht="14.25">
      <c r="A9" s="32">
        <v>8</v>
      </c>
      <c r="B9" s="33">
        <v>19</v>
      </c>
      <c r="C9" s="32">
        <v>23436</v>
      </c>
      <c r="D9" s="32">
        <v>128494.51344786301</v>
      </c>
      <c r="E9" s="32">
        <v>100675.232635897</v>
      </c>
      <c r="F9" s="32">
        <v>27819.2808119658</v>
      </c>
      <c r="G9" s="32">
        <v>100675.232635897</v>
      </c>
      <c r="H9" s="32">
        <v>0.21650170163299201</v>
      </c>
    </row>
    <row r="10" spans="1:8" ht="14.25">
      <c r="A10" s="32">
        <v>9</v>
      </c>
      <c r="B10" s="33">
        <v>21</v>
      </c>
      <c r="C10" s="32">
        <v>243032.6</v>
      </c>
      <c r="D10" s="32">
        <v>974921.07770000002</v>
      </c>
      <c r="E10" s="32">
        <v>937868.20389999996</v>
      </c>
      <c r="F10" s="32">
        <v>37052.873800000001</v>
      </c>
      <c r="G10" s="32">
        <v>937868.20389999996</v>
      </c>
      <c r="H10" s="32">
        <v>3.8006023920842798E-2</v>
      </c>
    </row>
    <row r="11" spans="1:8" ht="14.25">
      <c r="A11" s="32">
        <v>10</v>
      </c>
      <c r="B11" s="33">
        <v>22</v>
      </c>
      <c r="C11" s="32">
        <v>36598</v>
      </c>
      <c r="D11" s="32">
        <v>502324.30483076902</v>
      </c>
      <c r="E11" s="32">
        <v>461348.04154615401</v>
      </c>
      <c r="F11" s="32">
        <v>40976.263284615401</v>
      </c>
      <c r="G11" s="32">
        <v>461348.04154615401</v>
      </c>
      <c r="H11" s="32">
        <v>8.1573324027034905E-2</v>
      </c>
    </row>
    <row r="12" spans="1:8" ht="14.25">
      <c r="A12" s="32">
        <v>11</v>
      </c>
      <c r="B12" s="33">
        <v>23</v>
      </c>
      <c r="C12" s="32">
        <v>284755.67200000002</v>
      </c>
      <c r="D12" s="32">
        <v>2108006.8371700901</v>
      </c>
      <c r="E12" s="32">
        <v>1842662.1611136801</v>
      </c>
      <c r="F12" s="32">
        <v>265344.67605641001</v>
      </c>
      <c r="G12" s="32">
        <v>1842662.1611136801</v>
      </c>
      <c r="H12" s="32">
        <v>0.12587467525134999</v>
      </c>
    </row>
    <row r="13" spans="1:8" ht="14.25">
      <c r="A13" s="32">
        <v>12</v>
      </c>
      <c r="B13" s="33">
        <v>24</v>
      </c>
      <c r="C13" s="32">
        <v>20999.516</v>
      </c>
      <c r="D13" s="32">
        <v>596019.44945042697</v>
      </c>
      <c r="E13" s="32">
        <v>527694.37992906</v>
      </c>
      <c r="F13" s="32">
        <v>68325.069521367506</v>
      </c>
      <c r="G13" s="32">
        <v>527694.37992906</v>
      </c>
      <c r="H13" s="32">
        <v>0.114635637451711</v>
      </c>
    </row>
    <row r="14" spans="1:8" ht="14.25">
      <c r="A14" s="32">
        <v>13</v>
      </c>
      <c r="B14" s="33">
        <v>25</v>
      </c>
      <c r="C14" s="32">
        <v>80067</v>
      </c>
      <c r="D14" s="32">
        <v>886313.97849999997</v>
      </c>
      <c r="E14" s="32">
        <v>826921.97869999998</v>
      </c>
      <c r="F14" s="32">
        <v>59391.999799999998</v>
      </c>
      <c r="G14" s="32">
        <v>826921.97869999998</v>
      </c>
      <c r="H14" s="32">
        <v>6.7010112940467395E-2</v>
      </c>
    </row>
    <row r="15" spans="1:8" ht="14.25">
      <c r="A15" s="32">
        <v>14</v>
      </c>
      <c r="B15" s="33">
        <v>26</v>
      </c>
      <c r="C15" s="32">
        <v>64331</v>
      </c>
      <c r="D15" s="32">
        <v>365461.551752439</v>
      </c>
      <c r="E15" s="32">
        <v>318122.93566432898</v>
      </c>
      <c r="F15" s="32">
        <v>47338.616088109797</v>
      </c>
      <c r="G15" s="32">
        <v>318122.93566432898</v>
      </c>
      <c r="H15" s="32">
        <v>0.12953104330979401</v>
      </c>
    </row>
    <row r="16" spans="1:8" ht="14.25">
      <c r="A16" s="32">
        <v>15</v>
      </c>
      <c r="B16" s="33">
        <v>27</v>
      </c>
      <c r="C16" s="32">
        <v>218632.193</v>
      </c>
      <c r="D16" s="32">
        <v>1424607.27483333</v>
      </c>
      <c r="E16" s="32">
        <v>1254022.7808999999</v>
      </c>
      <c r="F16" s="32">
        <v>170584.493933333</v>
      </c>
      <c r="G16" s="32">
        <v>1254022.7808999999</v>
      </c>
      <c r="H16" s="32">
        <v>0.11974141712373999</v>
      </c>
    </row>
    <row r="17" spans="1:8" ht="14.25">
      <c r="A17" s="32">
        <v>16</v>
      </c>
      <c r="B17" s="33">
        <v>29</v>
      </c>
      <c r="C17" s="32">
        <v>224450</v>
      </c>
      <c r="D17" s="32">
        <v>2733447.5110393199</v>
      </c>
      <c r="E17" s="32">
        <v>2630319.4144145302</v>
      </c>
      <c r="F17" s="32">
        <v>103128.09662478601</v>
      </c>
      <c r="G17" s="32">
        <v>2630319.4144145302</v>
      </c>
      <c r="H17" s="32">
        <v>3.7728215452571399E-2</v>
      </c>
    </row>
    <row r="18" spans="1:8" ht="14.25">
      <c r="A18" s="32">
        <v>17</v>
      </c>
      <c r="B18" s="33">
        <v>31</v>
      </c>
      <c r="C18" s="32">
        <v>47166.47</v>
      </c>
      <c r="D18" s="32">
        <v>301854.01865614601</v>
      </c>
      <c r="E18" s="32">
        <v>252986.93045818299</v>
      </c>
      <c r="F18" s="32">
        <v>48867.088197962403</v>
      </c>
      <c r="G18" s="32">
        <v>252986.93045818299</v>
      </c>
      <c r="H18" s="32">
        <v>0.16188980493126701</v>
      </c>
    </row>
    <row r="19" spans="1:8" ht="14.25">
      <c r="A19" s="32">
        <v>18</v>
      </c>
      <c r="B19" s="33">
        <v>32</v>
      </c>
      <c r="C19" s="32">
        <v>21507.8</v>
      </c>
      <c r="D19" s="32">
        <v>256257.889220301</v>
      </c>
      <c r="E19" s="32">
        <v>235711.996541664</v>
      </c>
      <c r="F19" s="32">
        <v>20545.892678637199</v>
      </c>
      <c r="G19" s="32">
        <v>235711.996541664</v>
      </c>
      <c r="H19" s="32">
        <v>8.0176624966165497E-2</v>
      </c>
    </row>
    <row r="20" spans="1:8" ht="14.25">
      <c r="A20" s="32">
        <v>19</v>
      </c>
      <c r="B20" s="33">
        <v>33</v>
      </c>
      <c r="C20" s="32">
        <v>38561.137999999999</v>
      </c>
      <c r="D20" s="32">
        <v>544344.168555215</v>
      </c>
      <c r="E20" s="32">
        <v>420483.14270008402</v>
      </c>
      <c r="F20" s="32">
        <v>123861.025855131</v>
      </c>
      <c r="G20" s="32">
        <v>420483.14270008402</v>
      </c>
      <c r="H20" s="32">
        <v>0.22754175209386401</v>
      </c>
    </row>
    <row r="21" spans="1:8" ht="14.25">
      <c r="A21" s="32">
        <v>20</v>
      </c>
      <c r="B21" s="33">
        <v>34</v>
      </c>
      <c r="C21" s="32">
        <v>62713.546000000002</v>
      </c>
      <c r="D21" s="32">
        <v>307851.85713725898</v>
      </c>
      <c r="E21" s="32">
        <v>274376.70027771703</v>
      </c>
      <c r="F21" s="32">
        <v>33475.156859541603</v>
      </c>
      <c r="G21" s="32">
        <v>274376.70027771703</v>
      </c>
      <c r="H21" s="32">
        <v>0.108737875323638</v>
      </c>
    </row>
    <row r="22" spans="1:8" ht="14.25">
      <c r="A22" s="32">
        <v>21</v>
      </c>
      <c r="B22" s="33">
        <v>35</v>
      </c>
      <c r="C22" s="32">
        <v>52041.777999999998</v>
      </c>
      <c r="D22" s="32">
        <v>983704.26018938096</v>
      </c>
      <c r="E22" s="32">
        <v>927631.13303795201</v>
      </c>
      <c r="F22" s="32">
        <v>56073.1271514283</v>
      </c>
      <c r="G22" s="32">
        <v>927631.13303795201</v>
      </c>
      <c r="H22" s="32">
        <v>5.7002017192273997E-2</v>
      </c>
    </row>
    <row r="23" spans="1:8" ht="14.25">
      <c r="A23" s="32">
        <v>22</v>
      </c>
      <c r="B23" s="33">
        <v>36</v>
      </c>
      <c r="C23" s="32">
        <v>188680.11300000001</v>
      </c>
      <c r="D23" s="32">
        <v>842489.86697787605</v>
      </c>
      <c r="E23" s="32">
        <v>715719.552258546</v>
      </c>
      <c r="F23" s="32">
        <v>126770.31471933</v>
      </c>
      <c r="G23" s="32">
        <v>715719.552258546</v>
      </c>
      <c r="H23" s="32">
        <v>0.15047102604814999</v>
      </c>
    </row>
    <row r="24" spans="1:8" ht="14.25">
      <c r="A24" s="32">
        <v>23</v>
      </c>
      <c r="B24" s="33">
        <v>37</v>
      </c>
      <c r="C24" s="32">
        <v>134731.962</v>
      </c>
      <c r="D24" s="32">
        <v>1574878.25783274</v>
      </c>
      <c r="E24" s="32">
        <v>1394073.99793392</v>
      </c>
      <c r="F24" s="32">
        <v>180804.25989881999</v>
      </c>
      <c r="G24" s="32">
        <v>1394073.99793392</v>
      </c>
      <c r="H24" s="32">
        <v>0.114805229546843</v>
      </c>
    </row>
    <row r="25" spans="1:8" ht="14.25">
      <c r="A25" s="32">
        <v>24</v>
      </c>
      <c r="B25" s="33">
        <v>38</v>
      </c>
      <c r="C25" s="32">
        <v>166058.65700000001</v>
      </c>
      <c r="D25" s="32">
        <v>680915.18390265503</v>
      </c>
      <c r="E25" s="32">
        <v>637247.31771238905</v>
      </c>
      <c r="F25" s="32">
        <v>43667.8661902655</v>
      </c>
      <c r="G25" s="32">
        <v>637247.31771238905</v>
      </c>
      <c r="H25" s="32">
        <v>6.4131138829925605E-2</v>
      </c>
    </row>
    <row r="26" spans="1:8" ht="14.25">
      <c r="A26" s="32">
        <v>25</v>
      </c>
      <c r="B26" s="33">
        <v>39</v>
      </c>
      <c r="C26" s="32">
        <v>105888.98</v>
      </c>
      <c r="D26" s="32">
        <v>164583.52794616099</v>
      </c>
      <c r="E26" s="32">
        <v>115893.223683787</v>
      </c>
      <c r="F26" s="32">
        <v>48690.304262374397</v>
      </c>
      <c r="G26" s="32">
        <v>115893.223683787</v>
      </c>
      <c r="H26" s="32">
        <v>0.29583947354866502</v>
      </c>
    </row>
    <row r="27" spans="1:8" ht="14.25">
      <c r="A27" s="32">
        <v>26</v>
      </c>
      <c r="B27" s="33">
        <v>40</v>
      </c>
      <c r="C27" s="32">
        <v>1</v>
      </c>
      <c r="D27" s="32">
        <v>5.1281999999999996</v>
      </c>
      <c r="E27" s="32">
        <v>5.1281999999999996</v>
      </c>
      <c r="F27" s="32">
        <v>0</v>
      </c>
      <c r="G27" s="32">
        <v>5.1281999999999996</v>
      </c>
      <c r="H27" s="32">
        <v>0</v>
      </c>
    </row>
    <row r="28" spans="1:8" ht="14.25">
      <c r="A28" s="32">
        <v>27</v>
      </c>
      <c r="B28" s="33">
        <v>42</v>
      </c>
      <c r="C28" s="32">
        <v>9334.9230000000007</v>
      </c>
      <c r="D28" s="32">
        <v>140435.80859999999</v>
      </c>
      <c r="E28" s="32">
        <v>128351.0359</v>
      </c>
      <c r="F28" s="32">
        <v>12084.7727</v>
      </c>
      <c r="G28" s="32">
        <v>128351.0359</v>
      </c>
      <c r="H28" s="32">
        <v>8.6051932341706203E-2</v>
      </c>
    </row>
    <row r="29" spans="1:8" ht="14.25">
      <c r="A29" s="32">
        <v>28</v>
      </c>
      <c r="B29" s="33">
        <v>75</v>
      </c>
      <c r="C29" s="32">
        <v>425</v>
      </c>
      <c r="D29" s="32">
        <v>267578.63247863197</v>
      </c>
      <c r="E29" s="32">
        <v>252582.39316239301</v>
      </c>
      <c r="F29" s="32">
        <v>14996.2393162393</v>
      </c>
      <c r="G29" s="32">
        <v>252582.39316239301</v>
      </c>
      <c r="H29" s="32">
        <v>5.6044233343022401E-2</v>
      </c>
    </row>
    <row r="30" spans="1:8" ht="14.25">
      <c r="A30" s="32">
        <v>29</v>
      </c>
      <c r="B30" s="33">
        <v>76</v>
      </c>
      <c r="C30" s="32">
        <v>1893</v>
      </c>
      <c r="D30" s="32">
        <v>346287.954851282</v>
      </c>
      <c r="E30" s="32">
        <v>324683.44636581198</v>
      </c>
      <c r="F30" s="32">
        <v>21604.508485470102</v>
      </c>
      <c r="G30" s="32">
        <v>324683.44636581198</v>
      </c>
      <c r="H30" s="32">
        <v>6.2388853504154997E-2</v>
      </c>
    </row>
    <row r="31" spans="1:8" ht="14.25">
      <c r="A31" s="32">
        <v>30</v>
      </c>
      <c r="B31" s="33">
        <v>99</v>
      </c>
      <c r="C31" s="32">
        <v>45</v>
      </c>
      <c r="D31" s="32">
        <v>37375.584675894403</v>
      </c>
      <c r="E31" s="32">
        <v>31590.491400045401</v>
      </c>
      <c r="F31" s="32">
        <v>5785.0932758490299</v>
      </c>
      <c r="G31" s="32">
        <v>31590.491400045401</v>
      </c>
      <c r="H31" s="32">
        <v>0.154782683027301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  <row r="34" spans="1:8" ht="14.25">
      <c r="A34" s="32"/>
      <c r="B34" s="33"/>
      <c r="C34" s="32"/>
      <c r="D34" s="32"/>
      <c r="E34" s="32"/>
      <c r="F34" s="32"/>
      <c r="G34" s="32"/>
      <c r="H34" s="32"/>
    </row>
    <row r="35" spans="1:8" ht="14.25">
      <c r="A35" s="32"/>
      <c r="B35" s="33"/>
      <c r="C35" s="32"/>
      <c r="D35" s="32"/>
      <c r="E35" s="32"/>
      <c r="F35" s="32"/>
      <c r="G35" s="32"/>
      <c r="H35" s="32"/>
    </row>
    <row r="36" spans="1:8" ht="14.25">
      <c r="A36" s="32"/>
      <c r="B36" s="33"/>
      <c r="C36" s="32"/>
      <c r="D36" s="32"/>
      <c r="E36" s="32"/>
      <c r="F36" s="32"/>
      <c r="G36" s="32"/>
      <c r="H36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2014-05-11T04:18:43Z</dcterms:modified>
</cp:coreProperties>
</file>