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<sst xmlns="http://schemas.openxmlformats.org/spreadsheetml/2006/main" count="116" uniqueCount="73">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</sst>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6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</cellStyleXfs>
  <cellXfs count="79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20" fillId="0" borderId="0" xfId="0" applyFont="1">
      <alignment vertical="center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6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10 2" xfId="61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9c07f74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5d04093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55ac0bbe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55ac0be9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9c07f4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5d040b9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5d040b9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55ac0be9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9c07f74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27" sqref="J27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46559000.844599999</v>
      </c>
      <c r="F3" s="25">
        <f>RA!I7</f>
        <v>74161.653600000107</v>
      </c>
      <c r="G3" s="16">
        <f>E3-F3</f>
        <v>46484839.191</v>
      </c>
      <c r="H3" s="27">
        <f>RA!J7</f>
        <v>0.15928532024888101</v>
      </c>
      <c r="I3" s="20">
        <f>SUM(I4:I40)</f>
        <v>46559009.304893062</v>
      </c>
      <c r="J3" s="21">
        <f>SUM(J4:J40)</f>
        <v>46484849.502841085</v>
      </c>
      <c r="K3" s="22">
        <f>E3-I3</f>
        <v>-8.4602930620312691</v>
      </c>
      <c r="L3" s="22">
        <f>G3-J3</f>
        <v>-10.311841085553169</v>
      </c>
    </row>
    <row r="4" spans="1:13" x14ac:dyDescent="0.15">
      <c r="A4" s="41">
        <f>RA!A8</f>
        <v>42006</v>
      </c>
      <c r="B4" s="12">
        <v>12</v>
      </c>
      <c r="C4" s="38" t="s">
        <v>6</v>
      </c>
      <c r="D4" s="38"/>
      <c r="E4" s="15">
        <f>VLOOKUP(C4,RA!B8:D39,3,0)</f>
        <v>1723068.4245</v>
      </c>
      <c r="F4" s="25">
        <f>VLOOKUP(C4,RA!B8:I43,8,0)</f>
        <v>14943.757900000001</v>
      </c>
      <c r="G4" s="16">
        <f t="shared" ref="G4:G40" si="0">E4-F4</f>
        <v>1708124.6665999999</v>
      </c>
      <c r="H4" s="27">
        <f>RA!J8</f>
        <v>0.86727594142620201</v>
      </c>
      <c r="I4" s="20">
        <f>VLOOKUP(B4,RMS!B:D,3,FALSE)</f>
        <v>1723069.6371786301</v>
      </c>
      <c r="J4" s="21">
        <f>VLOOKUP(B4,RMS!B:E,4,FALSE)</f>
        <v>1708124.6842974401</v>
      </c>
      <c r="K4" s="22">
        <f t="shared" ref="K4:K40" si="1">E4-I4</f>
        <v>-1.2126786301378161</v>
      </c>
      <c r="L4" s="22">
        <f t="shared" ref="L4:L40" si="2">G4-J4</f>
        <v>-1.7697440227493644E-2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155752.9866</v>
      </c>
      <c r="F5" s="25">
        <f>VLOOKUP(C5,RA!B9:I44,8,0)</f>
        <v>35614.667800000003</v>
      </c>
      <c r="G5" s="16">
        <f t="shared" si="0"/>
        <v>120138.31880000001</v>
      </c>
      <c r="H5" s="27">
        <f>RA!J9</f>
        <v>22.866121913581299</v>
      </c>
      <c r="I5" s="20">
        <f>VLOOKUP(B5,RMS!B:D,3,FALSE)</f>
        <v>155753.05877944201</v>
      </c>
      <c r="J5" s="21">
        <f>VLOOKUP(B5,RMS!B:E,4,FALSE)</f>
        <v>120138.32513063301</v>
      </c>
      <c r="K5" s="22">
        <f t="shared" si="1"/>
        <v>-7.2179442009655759E-2</v>
      </c>
      <c r="L5" s="22">
        <f t="shared" si="2"/>
        <v>-6.3306329975603148E-3</v>
      </c>
      <c r="M5" s="35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390297.61249999999</v>
      </c>
      <c r="F6" s="25">
        <f>VLOOKUP(C6,RA!B10:I45,8,0)</f>
        <v>80296.560500000007</v>
      </c>
      <c r="G6" s="16">
        <f t="shared" si="0"/>
        <v>310001.05199999997</v>
      </c>
      <c r="H6" s="27">
        <f>RA!J10</f>
        <v>20.573162102035699</v>
      </c>
      <c r="I6" s="20">
        <f>VLOOKUP(B6,RMS!B:D,3,FALSE)</f>
        <v>390300.42815128202</v>
      </c>
      <c r="J6" s="21">
        <f>VLOOKUP(B6,RMS!B:E,4,FALSE)</f>
        <v>310001.053469231</v>
      </c>
      <c r="K6" s="22">
        <f t="shared" si="1"/>
        <v>-2.8156512820278294</v>
      </c>
      <c r="L6" s="22">
        <f t="shared" si="2"/>
        <v>-1.4692310360260308E-3</v>
      </c>
      <c r="M6" s="35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134874.4143</v>
      </c>
      <c r="F7" s="25">
        <f>VLOOKUP(C7,RA!B11:I46,8,0)</f>
        <v>2969.0900999999999</v>
      </c>
      <c r="G7" s="16">
        <f t="shared" si="0"/>
        <v>131905.3242</v>
      </c>
      <c r="H7" s="27">
        <f>RA!J11</f>
        <v>2.20137385983073</v>
      </c>
      <c r="I7" s="20">
        <f>VLOOKUP(B7,RMS!B:D,3,FALSE)</f>
        <v>134874.451632479</v>
      </c>
      <c r="J7" s="21">
        <f>VLOOKUP(B7,RMS!B:E,4,FALSE)</f>
        <v>131905.324273504</v>
      </c>
      <c r="K7" s="22">
        <f t="shared" si="1"/>
        <v>-3.7332478997996077E-2</v>
      </c>
      <c r="L7" s="22">
        <f t="shared" si="2"/>
        <v>-7.3503993917256594E-5</v>
      </c>
      <c r="M7" s="35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1431950.0919000001</v>
      </c>
      <c r="F8" s="25">
        <f>VLOOKUP(C8,RA!B12:I47,8,0)</f>
        <v>38296.331200000001</v>
      </c>
      <c r="G8" s="16">
        <f t="shared" si="0"/>
        <v>1393653.7607000002</v>
      </c>
      <c r="H8" s="27">
        <f>RA!J12</f>
        <v>2.6744180133531099</v>
      </c>
      <c r="I8" s="20">
        <f>VLOOKUP(B8,RMS!B:D,3,FALSE)</f>
        <v>1431950.05291368</v>
      </c>
      <c r="J8" s="21">
        <f>VLOOKUP(B8,RMS!B:E,4,FALSE)</f>
        <v>1393653.76007949</v>
      </c>
      <c r="K8" s="22">
        <f t="shared" si="1"/>
        <v>3.898632014170289E-2</v>
      </c>
      <c r="L8" s="22">
        <f t="shared" si="2"/>
        <v>6.2051019631326199E-4</v>
      </c>
      <c r="M8" s="35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560401.03009999997</v>
      </c>
      <c r="F9" s="25">
        <f>VLOOKUP(C9,RA!B13:I48,8,0)</f>
        <v>78115.609200000006</v>
      </c>
      <c r="G9" s="16">
        <f t="shared" si="0"/>
        <v>482285.42089999997</v>
      </c>
      <c r="H9" s="27">
        <f>RA!J13</f>
        <v>13.9392336923543</v>
      </c>
      <c r="I9" s="20">
        <f>VLOOKUP(B9,RMS!B:D,3,FALSE)</f>
        <v>560401.361673504</v>
      </c>
      <c r="J9" s="21">
        <f>VLOOKUP(B9,RMS!B:E,4,FALSE)</f>
        <v>482285.42493247899</v>
      </c>
      <c r="K9" s="22">
        <f t="shared" si="1"/>
        <v>-0.33157350402325392</v>
      </c>
      <c r="L9" s="22">
        <f t="shared" si="2"/>
        <v>-4.0324790170416236E-3</v>
      </c>
      <c r="M9" s="35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371380.80790000001</v>
      </c>
      <c r="F10" s="25">
        <f>VLOOKUP(C10,RA!B14:I49,8,0)</f>
        <v>65667.163700000005</v>
      </c>
      <c r="G10" s="16">
        <f t="shared" si="0"/>
        <v>305713.64419999998</v>
      </c>
      <c r="H10" s="27">
        <f>RA!J14</f>
        <v>17.681894783771899</v>
      </c>
      <c r="I10" s="20">
        <f>VLOOKUP(B10,RMS!B:D,3,FALSE)</f>
        <v>371380.80627265002</v>
      </c>
      <c r="J10" s="21">
        <f>VLOOKUP(B10,RMS!B:E,4,FALSE)</f>
        <v>305713.645108547</v>
      </c>
      <c r="K10" s="22">
        <f t="shared" si="1"/>
        <v>1.6273499932140112E-3</v>
      </c>
      <c r="L10" s="22">
        <f t="shared" si="2"/>
        <v>-9.0854702284559608E-4</v>
      </c>
      <c r="M10" s="35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527800.43839999998</v>
      </c>
      <c r="F11" s="25">
        <f>VLOOKUP(C11,RA!B15:I50,8,0)</f>
        <v>-50476.917300000001</v>
      </c>
      <c r="G11" s="16">
        <f t="shared" si="0"/>
        <v>578277.35569999996</v>
      </c>
      <c r="H11" s="27">
        <f>RA!J15</f>
        <v>-9.5636368649139794</v>
      </c>
      <c r="I11" s="20">
        <f>VLOOKUP(B11,RMS!B:D,3,FALSE)</f>
        <v>527801.207920513</v>
      </c>
      <c r="J11" s="21">
        <f>VLOOKUP(B11,RMS!B:E,4,FALSE)</f>
        <v>578277.35761538497</v>
      </c>
      <c r="K11" s="22">
        <f t="shared" si="1"/>
        <v>-0.7695205130148679</v>
      </c>
      <c r="L11" s="22">
        <f t="shared" si="2"/>
        <v>-1.915385015308857E-3</v>
      </c>
      <c r="M11" s="35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1471739.3162</v>
      </c>
      <c r="F12" s="25">
        <f>VLOOKUP(C12,RA!B16:I51,8,0)</f>
        <v>61136.312100000003</v>
      </c>
      <c r="G12" s="16">
        <f t="shared" si="0"/>
        <v>1410603.0041</v>
      </c>
      <c r="H12" s="27">
        <f>RA!J16</f>
        <v>4.1540177276674699</v>
      </c>
      <c r="I12" s="20">
        <f>VLOOKUP(B12,RMS!B:D,3,FALSE)</f>
        <v>1471738.8046598299</v>
      </c>
      <c r="J12" s="21">
        <f>VLOOKUP(B12,RMS!B:E,4,FALSE)</f>
        <v>1410603.0043760701</v>
      </c>
      <c r="K12" s="22">
        <f t="shared" si="1"/>
        <v>0.5115401700604707</v>
      </c>
      <c r="L12" s="22">
        <f t="shared" si="2"/>
        <v>-2.7607008814811707E-4</v>
      </c>
      <c r="M12" s="35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864357.05579999997</v>
      </c>
      <c r="F13" s="25">
        <f>VLOOKUP(C13,RA!B17:I52,8,0)</f>
        <v>51425.018199999999</v>
      </c>
      <c r="G13" s="16">
        <f t="shared" si="0"/>
        <v>812932.03759999992</v>
      </c>
      <c r="H13" s="27">
        <f>RA!J17</f>
        <v>5.9495110099383499</v>
      </c>
      <c r="I13" s="20">
        <f>VLOOKUP(B13,RMS!B:D,3,FALSE)</f>
        <v>864357.16721709399</v>
      </c>
      <c r="J13" s="21">
        <f>VLOOKUP(B13,RMS!B:E,4,FALSE)</f>
        <v>812932.03853247897</v>
      </c>
      <c r="K13" s="22">
        <f t="shared" si="1"/>
        <v>-0.11141709401272237</v>
      </c>
      <c r="L13" s="22">
        <f t="shared" si="2"/>
        <v>-9.3247904442250729E-4</v>
      </c>
      <c r="M13" s="35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4611698.8103</v>
      </c>
      <c r="F14" s="25">
        <f>VLOOKUP(C14,RA!B18:I53,8,0)</f>
        <v>-467279.66580000002</v>
      </c>
      <c r="G14" s="16">
        <f t="shared" si="0"/>
        <v>5078978.4760999996</v>
      </c>
      <c r="H14" s="27">
        <f>RA!J18</f>
        <v>-10.1324844709363</v>
      </c>
      <c r="I14" s="20">
        <f>VLOOKUP(B14,RMS!B:D,3,FALSE)</f>
        <v>4611698.8053606804</v>
      </c>
      <c r="J14" s="21">
        <f>VLOOKUP(B14,RMS!B:E,4,FALSE)</f>
        <v>5078978.4319717903</v>
      </c>
      <c r="K14" s="22">
        <f t="shared" si="1"/>
        <v>4.9393195658922195E-3</v>
      </c>
      <c r="L14" s="22">
        <f t="shared" si="2"/>
        <v>4.4128209352493286E-2</v>
      </c>
      <c r="M14" s="35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2153922.8755999999</v>
      </c>
      <c r="F15" s="25">
        <f>VLOOKUP(C15,RA!B19:I54,8,0)</f>
        <v>-197221.46539999999</v>
      </c>
      <c r="G15" s="16">
        <f t="shared" si="0"/>
        <v>2351144.341</v>
      </c>
      <c r="H15" s="27">
        <f>RA!J19</f>
        <v>-9.1563847356912298</v>
      </c>
      <c r="I15" s="20">
        <f>VLOOKUP(B15,RMS!B:D,3,FALSE)</f>
        <v>2153923.3647717899</v>
      </c>
      <c r="J15" s="21">
        <f>VLOOKUP(B15,RMS!B:E,4,FALSE)</f>
        <v>2351144.3353555598</v>
      </c>
      <c r="K15" s="22">
        <f t="shared" si="1"/>
        <v>-0.48917178995907307</v>
      </c>
      <c r="L15" s="22">
        <f t="shared" si="2"/>
        <v>5.6444401852786541E-3</v>
      </c>
      <c r="M15" s="35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2860156.1096999999</v>
      </c>
      <c r="F16" s="25">
        <f>VLOOKUP(C16,RA!B20:I55,8,0)</f>
        <v>177775.88399999999</v>
      </c>
      <c r="G16" s="16">
        <f t="shared" si="0"/>
        <v>2682380.2256999998</v>
      </c>
      <c r="H16" s="27">
        <f>RA!J20</f>
        <v>6.2156007288233903</v>
      </c>
      <c r="I16" s="20">
        <f>VLOOKUP(B16,RMS!B:D,3,FALSE)</f>
        <v>2860156.0230999999</v>
      </c>
      <c r="J16" s="21">
        <f>VLOOKUP(B16,RMS!B:E,4,FALSE)</f>
        <v>2682380.2256999998</v>
      </c>
      <c r="K16" s="22">
        <f t="shared" si="1"/>
        <v>8.6600000038743019E-2</v>
      </c>
      <c r="L16" s="22">
        <f t="shared" si="2"/>
        <v>0</v>
      </c>
      <c r="M16" s="35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745858.72990000003</v>
      </c>
      <c r="F17" s="25">
        <f>VLOOKUP(C17,RA!B21:I56,8,0)</f>
        <v>27124.216499999999</v>
      </c>
      <c r="G17" s="16">
        <f t="shared" si="0"/>
        <v>718734.51340000005</v>
      </c>
      <c r="H17" s="27">
        <f>RA!J21</f>
        <v>3.6366426258276299</v>
      </c>
      <c r="I17" s="20">
        <f>VLOOKUP(B17,RMS!B:D,3,FALSE)</f>
        <v>745858.52908021305</v>
      </c>
      <c r="J17" s="21">
        <f>VLOOKUP(B17,RMS!B:E,4,FALSE)</f>
        <v>718734.51338516001</v>
      </c>
      <c r="K17" s="22">
        <f t="shared" si="1"/>
        <v>0.20081978698726743</v>
      </c>
      <c r="L17" s="22">
        <f t="shared" si="2"/>
        <v>1.4840043149888515E-5</v>
      </c>
      <c r="M17" s="35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1870606.7398000001</v>
      </c>
      <c r="F18" s="25">
        <f>VLOOKUP(C18,RA!B22:I57,8,0)</f>
        <v>191078.80220000001</v>
      </c>
      <c r="G18" s="16">
        <f t="shared" si="0"/>
        <v>1679527.9376000001</v>
      </c>
      <c r="H18" s="27">
        <f>RA!J22</f>
        <v>10.214803471756399</v>
      </c>
      <c r="I18" s="20">
        <f>VLOOKUP(B18,RMS!B:D,3,FALSE)</f>
        <v>1870607.0766666699</v>
      </c>
      <c r="J18" s="21">
        <f>VLOOKUP(B18,RMS!B:E,4,FALSE)</f>
        <v>1679527.9376999999</v>
      </c>
      <c r="K18" s="22">
        <f t="shared" si="1"/>
        <v>-0.33686666982248425</v>
      </c>
      <c r="L18" s="22">
        <f t="shared" si="2"/>
        <v>-9.999983012676239E-5</v>
      </c>
      <c r="M18" s="35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6180500.6035000002</v>
      </c>
      <c r="F19" s="25">
        <f>VLOOKUP(C19,RA!B23:I58,8,0)</f>
        <v>113144.8075</v>
      </c>
      <c r="G19" s="16">
        <f t="shared" si="0"/>
        <v>6067355.7960000001</v>
      </c>
      <c r="H19" s="27">
        <f>RA!J23</f>
        <v>1.8306738362896799</v>
      </c>
      <c r="I19" s="20">
        <f>VLOOKUP(B19,RMS!B:D,3,FALSE)</f>
        <v>6180503.7183547001</v>
      </c>
      <c r="J19" s="21">
        <f>VLOOKUP(B19,RMS!B:E,4,FALSE)</f>
        <v>6067355.8354299096</v>
      </c>
      <c r="K19" s="22">
        <f t="shared" si="1"/>
        <v>-3.1148546999320388</v>
      </c>
      <c r="L19" s="22">
        <f t="shared" si="2"/>
        <v>-3.942990954965353E-2</v>
      </c>
      <c r="M19" s="35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501781.00390000001</v>
      </c>
      <c r="F20" s="25">
        <f>VLOOKUP(C20,RA!B24:I59,8,0)</f>
        <v>71351.747199999998</v>
      </c>
      <c r="G20" s="16">
        <f t="shared" si="0"/>
        <v>430429.25670000003</v>
      </c>
      <c r="H20" s="27">
        <f>RA!J24</f>
        <v>14.219698762095801</v>
      </c>
      <c r="I20" s="20">
        <f>VLOOKUP(B20,RMS!B:D,3,FALSE)</f>
        <v>501781.13182033098</v>
      </c>
      <c r="J20" s="21">
        <f>VLOOKUP(B20,RMS!B:E,4,FALSE)</f>
        <v>430429.263615984</v>
      </c>
      <c r="K20" s="22">
        <f t="shared" si="1"/>
        <v>-0.12792033096775413</v>
      </c>
      <c r="L20" s="22">
        <f t="shared" si="2"/>
        <v>-6.9159839767962694E-3</v>
      </c>
      <c r="M20" s="35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1183905.6124</v>
      </c>
      <c r="F21" s="25">
        <f>VLOOKUP(C21,RA!B25:I60,8,0)</f>
        <v>18875.6774</v>
      </c>
      <c r="G21" s="16">
        <f t="shared" si="0"/>
        <v>1165029.9350000001</v>
      </c>
      <c r="H21" s="27">
        <f>RA!J25</f>
        <v>1.59435661105917</v>
      </c>
      <c r="I21" s="20">
        <f>VLOOKUP(B21,RMS!B:D,3,FALSE)</f>
        <v>1183905.6042645299</v>
      </c>
      <c r="J21" s="21">
        <f>VLOOKUP(B21,RMS!B:E,4,FALSE)</f>
        <v>1165029.9061261399</v>
      </c>
      <c r="K21" s="22">
        <f t="shared" si="1"/>
        <v>8.1354700960218906E-3</v>
      </c>
      <c r="L21" s="22">
        <f t="shared" si="2"/>
        <v>2.8873860137537122E-2</v>
      </c>
      <c r="M21" s="35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1024066.2624</v>
      </c>
      <c r="F22" s="25">
        <f>VLOOKUP(C22,RA!B26:I61,8,0)</f>
        <v>177138.74679999999</v>
      </c>
      <c r="G22" s="16">
        <f t="shared" si="0"/>
        <v>846927.51560000004</v>
      </c>
      <c r="H22" s="27">
        <f>RA!J26</f>
        <v>17.297586426180899</v>
      </c>
      <c r="I22" s="20">
        <f>VLOOKUP(B22,RMS!B:D,3,FALSE)</f>
        <v>1024066.25742914</v>
      </c>
      <c r="J22" s="21">
        <f>VLOOKUP(B22,RMS!B:E,4,FALSE)</f>
        <v>846927.41912474798</v>
      </c>
      <c r="K22" s="22">
        <f t="shared" si="1"/>
        <v>4.970859969034791E-3</v>
      </c>
      <c r="L22" s="22">
        <f t="shared" si="2"/>
        <v>9.6475252066738904E-2</v>
      </c>
      <c r="M22" s="35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412923.99920000002</v>
      </c>
      <c r="F23" s="25">
        <f>VLOOKUP(C23,RA!B27:I62,8,0)</f>
        <v>96390.822</v>
      </c>
      <c r="G23" s="16">
        <f t="shared" si="0"/>
        <v>316533.17720000003</v>
      </c>
      <c r="H23" s="27">
        <f>RA!J27</f>
        <v>23.3434777796272</v>
      </c>
      <c r="I23" s="20">
        <f>VLOOKUP(B23,RMS!B:D,3,FALSE)</f>
        <v>412923.96793764498</v>
      </c>
      <c r="J23" s="21">
        <f>VLOOKUP(B23,RMS!B:E,4,FALSE)</f>
        <v>316533.177263644</v>
      </c>
      <c r="K23" s="22">
        <f t="shared" si="1"/>
        <v>3.1262355041690171E-2</v>
      </c>
      <c r="L23" s="22">
        <f t="shared" si="2"/>
        <v>-6.3643965404480696E-5</v>
      </c>
      <c r="M23" s="35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3305315.4632000001</v>
      </c>
      <c r="F24" s="25">
        <f>VLOOKUP(C24,RA!B28:I63,8,0)</f>
        <v>-261703.01439999999</v>
      </c>
      <c r="G24" s="16">
        <f t="shared" si="0"/>
        <v>3567018.4775999999</v>
      </c>
      <c r="H24" s="27">
        <f>RA!J28</f>
        <v>-7.9176410637257399</v>
      </c>
      <c r="I24" s="20">
        <f>VLOOKUP(B24,RMS!B:D,3,FALSE)</f>
        <v>3305315.4592619501</v>
      </c>
      <c r="J24" s="21">
        <f>VLOOKUP(B24,RMS!B:E,4,FALSE)</f>
        <v>3567018.1413283199</v>
      </c>
      <c r="K24" s="22">
        <f t="shared" si="1"/>
        <v>3.9380500093102455E-3</v>
      </c>
      <c r="L24" s="22">
        <f t="shared" si="2"/>
        <v>0.33627167996019125</v>
      </c>
      <c r="M24" s="35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865510.59519999998</v>
      </c>
      <c r="F25" s="25">
        <f>VLOOKUP(C25,RA!B29:I64,8,0)</f>
        <v>118017.7061</v>
      </c>
      <c r="G25" s="16">
        <f t="shared" si="0"/>
        <v>747492.88910000003</v>
      </c>
      <c r="H25" s="27">
        <f>RA!J29</f>
        <v>13.635616566048901</v>
      </c>
      <c r="I25" s="20">
        <f>VLOOKUP(B25,RMS!B:D,3,FALSE)</f>
        <v>865510.59124159301</v>
      </c>
      <c r="J25" s="21">
        <f>VLOOKUP(B25,RMS!B:E,4,FALSE)</f>
        <v>747492.867530977</v>
      </c>
      <c r="K25" s="22">
        <f t="shared" si="1"/>
        <v>3.9584069745615125E-3</v>
      </c>
      <c r="L25" s="22">
        <f t="shared" si="2"/>
        <v>2.1569023025222123E-2</v>
      </c>
      <c r="M25" s="35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1486065.9587000001</v>
      </c>
      <c r="F26" s="25">
        <f>VLOOKUP(C26,RA!B30:I65,8,0)</f>
        <v>141464.76819999999</v>
      </c>
      <c r="G26" s="16">
        <f t="shared" si="0"/>
        <v>1344601.1905</v>
      </c>
      <c r="H26" s="27">
        <f>RA!J30</f>
        <v>9.5194138168505198</v>
      </c>
      <c r="I26" s="20">
        <f>VLOOKUP(B26,RMS!B:D,3,FALSE)</f>
        <v>1486065.9956885001</v>
      </c>
      <c r="J26" s="21">
        <f>VLOOKUP(B26,RMS!B:E,4,FALSE)</f>
        <v>1344601.14452566</v>
      </c>
      <c r="K26" s="22">
        <f t="shared" si="1"/>
        <v>-3.6988500040024519E-2</v>
      </c>
      <c r="L26" s="22">
        <f t="shared" si="2"/>
        <v>4.5974340057000518E-2</v>
      </c>
      <c r="M26" s="35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8680983.3205999993</v>
      </c>
      <c r="F27" s="25">
        <f>VLOOKUP(C27,RA!B31:I66,8,0)</f>
        <v>-683278.80189999996</v>
      </c>
      <c r="G27" s="16">
        <f t="shared" si="0"/>
        <v>9364262.1224999987</v>
      </c>
      <c r="H27" s="27">
        <f>RA!J31</f>
        <v>-7.8709839273458497</v>
      </c>
      <c r="I27" s="20">
        <f>VLOOKUP(B27,RMS!B:D,3,FALSE)</f>
        <v>8680983.3331327401</v>
      </c>
      <c r="J27" s="21">
        <f>VLOOKUP(B27,RMS!B:E,4,FALSE)</f>
        <v>9364272.9500690307</v>
      </c>
      <c r="K27" s="22">
        <f t="shared" si="1"/>
        <v>-1.2532740831375122E-2</v>
      </c>
      <c r="L27" s="22">
        <f t="shared" si="2"/>
        <v>-10.827569032087922</v>
      </c>
      <c r="M27" s="35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160721.95360000001</v>
      </c>
      <c r="F28" s="25">
        <f>VLOOKUP(C28,RA!B32:I67,8,0)</f>
        <v>43702.683299999997</v>
      </c>
      <c r="G28" s="16">
        <f t="shared" si="0"/>
        <v>117019.2703</v>
      </c>
      <c r="H28" s="27">
        <f>RA!J32</f>
        <v>27.191483379281198</v>
      </c>
      <c r="I28" s="20">
        <f>VLOOKUP(B28,RMS!B:D,3,FALSE)</f>
        <v>160721.872075622</v>
      </c>
      <c r="J28" s="21">
        <f>VLOOKUP(B28,RMS!B:E,4,FALSE)</f>
        <v>117019.27540031</v>
      </c>
      <c r="K28" s="22">
        <f t="shared" si="1"/>
        <v>8.1524378008907661E-2</v>
      </c>
      <c r="L28" s="22">
        <f t="shared" si="2"/>
        <v>-5.1003099943045527E-3</v>
      </c>
      <c r="M28" s="35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619569.69539999997</v>
      </c>
      <c r="F31" s="25">
        <f>VLOOKUP(C31,RA!B35:I70,8,0)</f>
        <v>10707.599</v>
      </c>
      <c r="G31" s="16">
        <f t="shared" si="0"/>
        <v>608862.09639999992</v>
      </c>
      <c r="H31" s="27">
        <f>RA!J35</f>
        <v>1.72823155804725</v>
      </c>
      <c r="I31" s="20">
        <f>VLOOKUP(B31,RMS!B:D,3,FALSE)</f>
        <v>619569.69449999998</v>
      </c>
      <c r="J31" s="21">
        <f>VLOOKUP(B31,RMS!B:E,4,FALSE)</f>
        <v>608862.07720000006</v>
      </c>
      <c r="K31" s="22">
        <f t="shared" si="1"/>
        <v>8.9999998454004526E-4</v>
      </c>
      <c r="L31" s="22">
        <f t="shared" si="2"/>
        <v>1.9199999864213169E-2</v>
      </c>
      <c r="M31" s="35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687087.18130000005</v>
      </c>
      <c r="F35" s="25">
        <f>VLOOKUP(C35,RA!B8:I74,8,0)</f>
        <v>36634.912799999998</v>
      </c>
      <c r="G35" s="16">
        <f t="shared" si="0"/>
        <v>650452.26850000001</v>
      </c>
      <c r="H35" s="27">
        <f>RA!J39</f>
        <v>5.3319162104996796</v>
      </c>
      <c r="I35" s="20">
        <f>VLOOKUP(B35,RMS!B:D,3,FALSE)</f>
        <v>687087.17948717903</v>
      </c>
      <c r="J35" s="21">
        <f>VLOOKUP(B35,RMS!B:E,4,FALSE)</f>
        <v>650452.27350427397</v>
      </c>
      <c r="K35" s="22">
        <f t="shared" si="1"/>
        <v>1.8128210213035345E-3</v>
      </c>
      <c r="L35" s="22">
        <f t="shared" si="2"/>
        <v>-5.0042739603668451E-3</v>
      </c>
      <c r="M35" s="35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1567305.1307999999</v>
      </c>
      <c r="F36" s="25">
        <f>VLOOKUP(C36,RA!B8:I75,8,0)</f>
        <v>81523.623200000002</v>
      </c>
      <c r="G36" s="16">
        <f t="shared" si="0"/>
        <v>1485781.5075999999</v>
      </c>
      <c r="H36" s="27">
        <f>RA!J40</f>
        <v>5.2015157481420298</v>
      </c>
      <c r="I36" s="20">
        <f>VLOOKUP(B36,RMS!B:D,3,FALSE)</f>
        <v>1567305.1034145299</v>
      </c>
      <c r="J36" s="21">
        <f>VLOOKUP(B36,RMS!B:E,4,FALSE)</f>
        <v>1485781.5003094</v>
      </c>
      <c r="K36" s="22">
        <f t="shared" si="1"/>
        <v>2.7385469991713762E-2</v>
      </c>
      <c r="L36" s="22">
        <f t="shared" si="2"/>
        <v>7.2905998677015305E-3</v>
      </c>
      <c r="M36" s="35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1"/>
      <c r="B39" s="12">
        <v>9101</v>
      </c>
      <c r="C39" s="38" t="s">
        <v>71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9398.6208999999999</v>
      </c>
      <c r="F40" s="25">
        <f>VLOOKUP(C40,RA!B8:I78,8,0)</f>
        <v>725.01149999999996</v>
      </c>
      <c r="G40" s="16">
        <f t="shared" si="0"/>
        <v>8673.6093999999994</v>
      </c>
      <c r="H40" s="27">
        <f>RA!J43</f>
        <v>0</v>
      </c>
      <c r="I40" s="20">
        <f>VLOOKUP(B40,RMS!B:D,3,FALSE)</f>
        <v>9398.6209061341797</v>
      </c>
      <c r="J40" s="21">
        <f>VLOOKUP(B40,RMS!B:E,4,FALSE)</f>
        <v>8673.6094849103702</v>
      </c>
      <c r="K40" s="22">
        <f t="shared" si="1"/>
        <v>-6.1341797845670953E-6</v>
      </c>
      <c r="L40" s="22">
        <f t="shared" si="2"/>
        <v>-8.4910370787838474E-5</v>
      </c>
      <c r="M40" s="35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activeCell="A8" sqref="A1:W44"/>
    </sheetView>
  </sheetViews>
  <sheetFormatPr defaultRowHeight="11.25" x14ac:dyDescent="0.15"/>
  <cols>
    <col min="1" max="1" width="8.5" style="37" customWidth="1"/>
    <col min="2" max="3" width="9" style="37"/>
    <col min="4" max="5" width="11.5" style="37" bestFit="1" customWidth="1"/>
    <col min="6" max="7" width="12.25" style="37" bestFit="1" customWidth="1"/>
    <col min="8" max="8" width="9" style="37"/>
    <col min="9" max="9" width="12.25" style="37" bestFit="1" customWidth="1"/>
    <col min="10" max="10" width="9" style="37"/>
    <col min="11" max="11" width="12.25" style="37" bestFit="1" customWidth="1"/>
    <col min="12" max="12" width="10.5" style="37" bestFit="1" customWidth="1"/>
    <col min="13" max="13" width="12.25" style="37" bestFit="1" customWidth="1"/>
    <col min="14" max="15" width="13.875" style="37" bestFit="1" customWidth="1"/>
    <col min="16" max="17" width="9.25" style="37" bestFit="1" customWidth="1"/>
    <col min="18" max="18" width="10.5" style="37" bestFit="1" customWidth="1"/>
    <col min="19" max="20" width="9" style="37"/>
    <col min="21" max="21" width="10.5" style="37" bestFit="1" customWidth="1"/>
    <col min="22" max="22" width="36" style="37" bestFit="1" customWidth="1"/>
    <col min="23" max="16384" width="9" style="37"/>
  </cols>
  <sheetData>
    <row r="1" spans="1:23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57" t="s">
        <v>47</v>
      </c>
      <c r="W1" s="46"/>
    </row>
    <row r="2" spans="1:23" ht="12.7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57"/>
      <c r="W2" s="46"/>
    </row>
    <row r="3" spans="1:23" ht="23.25" thickBot="1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58" t="s">
        <v>48</v>
      </c>
      <c r="W3" s="46"/>
    </row>
    <row r="4" spans="1:23" ht="15" thickTop="1" thickBo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56"/>
      <c r="W4" s="46"/>
    </row>
    <row r="5" spans="1:23" ht="15" thickTop="1" thickBot="1" x14ac:dyDescent="0.25">
      <c r="A5" s="59"/>
      <c r="B5" s="60"/>
      <c r="C5" s="61"/>
      <c r="D5" s="62" t="s">
        <v>0</v>
      </c>
      <c r="E5" s="62" t="s">
        <v>60</v>
      </c>
      <c r="F5" s="62" t="s">
        <v>61</v>
      </c>
      <c r="G5" s="62" t="s">
        <v>49</v>
      </c>
      <c r="H5" s="62" t="s">
        <v>50</v>
      </c>
      <c r="I5" s="62" t="s">
        <v>1</v>
      </c>
      <c r="J5" s="62" t="s">
        <v>2</v>
      </c>
      <c r="K5" s="62" t="s">
        <v>51</v>
      </c>
      <c r="L5" s="62" t="s">
        <v>52</v>
      </c>
      <c r="M5" s="62" t="s">
        <v>53</v>
      </c>
      <c r="N5" s="62" t="s">
        <v>54</v>
      </c>
      <c r="O5" s="62" t="s">
        <v>55</v>
      </c>
      <c r="P5" s="62" t="s">
        <v>62</v>
      </c>
      <c r="Q5" s="62" t="s">
        <v>63</v>
      </c>
      <c r="R5" s="62" t="s">
        <v>56</v>
      </c>
      <c r="S5" s="62" t="s">
        <v>57</v>
      </c>
      <c r="T5" s="62" t="s">
        <v>58</v>
      </c>
      <c r="U5" s="63" t="s">
        <v>59</v>
      </c>
      <c r="V5" s="56"/>
      <c r="W5" s="56"/>
    </row>
    <row r="6" spans="1:23" ht="14.25" thickBot="1" x14ac:dyDescent="0.2">
      <c r="A6" s="64" t="s">
        <v>3</v>
      </c>
      <c r="B6" s="47" t="s">
        <v>4</v>
      </c>
      <c r="C6" s="48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4.25" thickBot="1" x14ac:dyDescent="0.2">
      <c r="A7" s="49" t="s">
        <v>5</v>
      </c>
      <c r="B7" s="50"/>
      <c r="C7" s="51"/>
      <c r="D7" s="66">
        <v>46559000.844599999</v>
      </c>
      <c r="E7" s="67"/>
      <c r="F7" s="67"/>
      <c r="G7" s="66">
        <v>26771056.607700001</v>
      </c>
      <c r="H7" s="68">
        <v>73.915439823202604</v>
      </c>
      <c r="I7" s="66">
        <v>74161.653600000107</v>
      </c>
      <c r="J7" s="68">
        <v>0.15928532024888101</v>
      </c>
      <c r="K7" s="66">
        <v>1352273.2916999999</v>
      </c>
      <c r="L7" s="68">
        <v>5.0512511012025403</v>
      </c>
      <c r="M7" s="68">
        <v>-0.94515779165706304</v>
      </c>
      <c r="N7" s="66">
        <v>122801570.4683</v>
      </c>
      <c r="O7" s="66">
        <v>122801570.4683</v>
      </c>
      <c r="P7" s="66">
        <v>1534795</v>
      </c>
      <c r="Q7" s="66">
        <v>1850044</v>
      </c>
      <c r="R7" s="68">
        <v>-17.0400812088794</v>
      </c>
      <c r="S7" s="66">
        <v>30.335647982043199</v>
      </c>
      <c r="T7" s="66">
        <v>41.211219637857297</v>
      </c>
      <c r="U7" s="69">
        <v>-35.850797260871801</v>
      </c>
      <c r="V7" s="56"/>
      <c r="W7" s="56"/>
    </row>
    <row r="8" spans="1:23" ht="14.25" thickBot="1" x14ac:dyDescent="0.2">
      <c r="A8" s="52">
        <v>42006</v>
      </c>
      <c r="B8" s="42" t="s">
        <v>6</v>
      </c>
      <c r="C8" s="43"/>
      <c r="D8" s="70">
        <v>1723068.4245</v>
      </c>
      <c r="E8" s="71"/>
      <c r="F8" s="71"/>
      <c r="G8" s="70">
        <v>1120960.3321</v>
      </c>
      <c r="H8" s="72">
        <v>53.713594955854902</v>
      </c>
      <c r="I8" s="70">
        <v>14943.757900000001</v>
      </c>
      <c r="J8" s="72">
        <v>0.86727594142620201</v>
      </c>
      <c r="K8" s="70">
        <v>128492.1701</v>
      </c>
      <c r="L8" s="72">
        <v>11.462686628641301</v>
      </c>
      <c r="M8" s="72">
        <v>-0.88369907762963396</v>
      </c>
      <c r="N8" s="70">
        <v>3895913.8437000001</v>
      </c>
      <c r="O8" s="70">
        <v>3895913.8437000001</v>
      </c>
      <c r="P8" s="70">
        <v>46557</v>
      </c>
      <c r="Q8" s="70">
        <v>51814</v>
      </c>
      <c r="R8" s="72">
        <v>-10.1459065117536</v>
      </c>
      <c r="S8" s="70">
        <v>37.009868000515503</v>
      </c>
      <c r="T8" s="70">
        <v>41.935488848573698</v>
      </c>
      <c r="U8" s="73">
        <v>-13.3089392482827</v>
      </c>
      <c r="V8" s="56"/>
      <c r="W8" s="56"/>
    </row>
    <row r="9" spans="1:23" ht="12" customHeight="1" thickBot="1" x14ac:dyDescent="0.2">
      <c r="A9" s="53"/>
      <c r="B9" s="42" t="s">
        <v>7</v>
      </c>
      <c r="C9" s="43"/>
      <c r="D9" s="70">
        <v>155752.9866</v>
      </c>
      <c r="E9" s="71"/>
      <c r="F9" s="71"/>
      <c r="G9" s="70">
        <v>83408.242499999993</v>
      </c>
      <c r="H9" s="72">
        <v>86.735725309162405</v>
      </c>
      <c r="I9" s="70">
        <v>35614.667800000003</v>
      </c>
      <c r="J9" s="72">
        <v>22.866121913581299</v>
      </c>
      <c r="K9" s="70">
        <v>19112.892800000001</v>
      </c>
      <c r="L9" s="72">
        <v>22.9148729515551</v>
      </c>
      <c r="M9" s="72">
        <v>0.86338447940230201</v>
      </c>
      <c r="N9" s="70">
        <v>650297.85530000005</v>
      </c>
      <c r="O9" s="70">
        <v>650297.85530000005</v>
      </c>
      <c r="P9" s="70">
        <v>8399</v>
      </c>
      <c r="Q9" s="70">
        <v>10493</v>
      </c>
      <c r="R9" s="72">
        <v>-19.9561612503574</v>
      </c>
      <c r="S9" s="70">
        <v>18.544229860697701</v>
      </c>
      <c r="T9" s="70">
        <v>47.130931926045903</v>
      </c>
      <c r="U9" s="73">
        <v>-154.15416159144101</v>
      </c>
      <c r="V9" s="56"/>
      <c r="W9" s="56"/>
    </row>
    <row r="10" spans="1:23" ht="14.25" thickBot="1" x14ac:dyDescent="0.2">
      <c r="A10" s="53"/>
      <c r="B10" s="42" t="s">
        <v>8</v>
      </c>
      <c r="C10" s="43"/>
      <c r="D10" s="70">
        <v>390297.61249999999</v>
      </c>
      <c r="E10" s="71"/>
      <c r="F10" s="71"/>
      <c r="G10" s="70">
        <v>105770.8187</v>
      </c>
      <c r="H10" s="72">
        <v>269.00311191408002</v>
      </c>
      <c r="I10" s="70">
        <v>80296.560500000007</v>
      </c>
      <c r="J10" s="72">
        <v>20.573162102035699</v>
      </c>
      <c r="K10" s="70">
        <v>29479.493999999999</v>
      </c>
      <c r="L10" s="72">
        <v>27.871103166567401</v>
      </c>
      <c r="M10" s="72">
        <v>1.72381067666901</v>
      </c>
      <c r="N10" s="70">
        <v>996285.35690000001</v>
      </c>
      <c r="O10" s="70">
        <v>996285.35690000001</v>
      </c>
      <c r="P10" s="70">
        <v>137064</v>
      </c>
      <c r="Q10" s="70">
        <v>167898</v>
      </c>
      <c r="R10" s="72">
        <v>-18.364721438015899</v>
      </c>
      <c r="S10" s="70">
        <v>2.8475574366719201</v>
      </c>
      <c r="T10" s="70">
        <v>3.6092612443269099</v>
      </c>
      <c r="U10" s="73">
        <v>-26.749374669163299</v>
      </c>
      <c r="V10" s="56"/>
      <c r="W10" s="56"/>
    </row>
    <row r="11" spans="1:23" ht="14.25" thickBot="1" x14ac:dyDescent="0.2">
      <c r="A11" s="53"/>
      <c r="B11" s="42" t="s">
        <v>9</v>
      </c>
      <c r="C11" s="43"/>
      <c r="D11" s="70">
        <v>134874.4143</v>
      </c>
      <c r="E11" s="71"/>
      <c r="F11" s="71"/>
      <c r="G11" s="70">
        <v>86668.758000000002</v>
      </c>
      <c r="H11" s="72">
        <v>55.620568948270801</v>
      </c>
      <c r="I11" s="70">
        <v>2969.0900999999999</v>
      </c>
      <c r="J11" s="72">
        <v>2.20137385983073</v>
      </c>
      <c r="K11" s="70">
        <v>9841.5655999999999</v>
      </c>
      <c r="L11" s="72">
        <v>11.3553786013641</v>
      </c>
      <c r="M11" s="72">
        <v>-0.69831120162426197</v>
      </c>
      <c r="N11" s="70">
        <v>301403.45049999998</v>
      </c>
      <c r="O11" s="70">
        <v>301403.45049999998</v>
      </c>
      <c r="P11" s="70">
        <v>6253</v>
      </c>
      <c r="Q11" s="70">
        <v>6960</v>
      </c>
      <c r="R11" s="72">
        <v>-10.158045977011501</v>
      </c>
      <c r="S11" s="70">
        <v>21.569552902606802</v>
      </c>
      <c r="T11" s="70">
        <v>23.9265856609195</v>
      </c>
      <c r="U11" s="73">
        <v>-10.927592096857699</v>
      </c>
      <c r="V11" s="56"/>
      <c r="W11" s="56"/>
    </row>
    <row r="12" spans="1:23" ht="14.25" thickBot="1" x14ac:dyDescent="0.2">
      <c r="A12" s="53"/>
      <c r="B12" s="42" t="s">
        <v>10</v>
      </c>
      <c r="C12" s="43"/>
      <c r="D12" s="70">
        <v>1431950.0919000001</v>
      </c>
      <c r="E12" s="71"/>
      <c r="F12" s="71"/>
      <c r="G12" s="70">
        <v>743037.50919999997</v>
      </c>
      <c r="H12" s="72">
        <v>92.715720831068893</v>
      </c>
      <c r="I12" s="70">
        <v>38296.331200000001</v>
      </c>
      <c r="J12" s="72">
        <v>2.6744180133531099</v>
      </c>
      <c r="K12" s="70">
        <v>-12893.072099999999</v>
      </c>
      <c r="L12" s="72">
        <v>-1.7351845553371199</v>
      </c>
      <c r="M12" s="72">
        <v>-3.9703030358451201</v>
      </c>
      <c r="N12" s="70">
        <v>3670836.5025999998</v>
      </c>
      <c r="O12" s="70">
        <v>3670836.5025999998</v>
      </c>
      <c r="P12" s="70">
        <v>8226</v>
      </c>
      <c r="Q12" s="70">
        <v>13582</v>
      </c>
      <c r="R12" s="72">
        <v>-39.434545722279502</v>
      </c>
      <c r="S12" s="70">
        <v>174.07611134208599</v>
      </c>
      <c r="T12" s="70">
        <v>164.84217425268699</v>
      </c>
      <c r="U12" s="73">
        <v>5.30454007629604</v>
      </c>
      <c r="V12" s="56"/>
      <c r="W12" s="56"/>
    </row>
    <row r="13" spans="1:23" ht="14.25" thickBot="1" x14ac:dyDescent="0.2">
      <c r="A13" s="53"/>
      <c r="B13" s="42" t="s">
        <v>11</v>
      </c>
      <c r="C13" s="43"/>
      <c r="D13" s="70">
        <v>560401.03009999997</v>
      </c>
      <c r="E13" s="71"/>
      <c r="F13" s="71"/>
      <c r="G13" s="70">
        <v>454966.71260000003</v>
      </c>
      <c r="H13" s="72">
        <v>23.174072867325702</v>
      </c>
      <c r="I13" s="70">
        <v>78115.609200000006</v>
      </c>
      <c r="J13" s="72">
        <v>13.9392336923543</v>
      </c>
      <c r="K13" s="70">
        <v>66270.660399999993</v>
      </c>
      <c r="L13" s="72">
        <v>14.566045946808501</v>
      </c>
      <c r="M13" s="72">
        <v>0.17873594028647999</v>
      </c>
      <c r="N13" s="70">
        <v>1808231.3707999999</v>
      </c>
      <c r="O13" s="70">
        <v>1808231.3707999999</v>
      </c>
      <c r="P13" s="70">
        <v>16062</v>
      </c>
      <c r="Q13" s="70">
        <v>25003</v>
      </c>
      <c r="R13" s="72">
        <v>-35.759708834939801</v>
      </c>
      <c r="S13" s="70">
        <v>34.889866149919101</v>
      </c>
      <c r="T13" s="70">
        <v>49.907224761028701</v>
      </c>
      <c r="U13" s="73">
        <v>-43.042178914018102</v>
      </c>
      <c r="V13" s="56"/>
      <c r="W13" s="56"/>
    </row>
    <row r="14" spans="1:23" ht="14.25" thickBot="1" x14ac:dyDescent="0.2">
      <c r="A14" s="53"/>
      <c r="B14" s="42" t="s">
        <v>12</v>
      </c>
      <c r="C14" s="43"/>
      <c r="D14" s="70">
        <v>371380.80790000001</v>
      </c>
      <c r="E14" s="71"/>
      <c r="F14" s="71"/>
      <c r="G14" s="70">
        <v>196046.24619999999</v>
      </c>
      <c r="H14" s="72">
        <v>89.435306769979803</v>
      </c>
      <c r="I14" s="70">
        <v>65667.163700000005</v>
      </c>
      <c r="J14" s="72">
        <v>17.681894783771899</v>
      </c>
      <c r="K14" s="70">
        <v>35069.066099999996</v>
      </c>
      <c r="L14" s="72">
        <v>17.8881599519246</v>
      </c>
      <c r="M14" s="72">
        <v>0.87250962180598302</v>
      </c>
      <c r="N14" s="70">
        <v>977950.01199999999</v>
      </c>
      <c r="O14" s="70">
        <v>977950.01199999999</v>
      </c>
      <c r="P14" s="70">
        <v>4237</v>
      </c>
      <c r="Q14" s="70">
        <v>5619</v>
      </c>
      <c r="R14" s="72">
        <v>-24.595123687488901</v>
      </c>
      <c r="S14" s="70">
        <v>87.651830988907193</v>
      </c>
      <c r="T14" s="70">
        <v>107.94967148958899</v>
      </c>
      <c r="U14" s="73">
        <v>-23.1573491068891</v>
      </c>
      <c r="V14" s="56"/>
      <c r="W14" s="56"/>
    </row>
    <row r="15" spans="1:23" ht="14.25" thickBot="1" x14ac:dyDescent="0.2">
      <c r="A15" s="53"/>
      <c r="B15" s="42" t="s">
        <v>13</v>
      </c>
      <c r="C15" s="43"/>
      <c r="D15" s="70">
        <v>527800.43839999998</v>
      </c>
      <c r="E15" s="71"/>
      <c r="F15" s="71"/>
      <c r="G15" s="70">
        <v>98172.630399999995</v>
      </c>
      <c r="H15" s="72">
        <v>437.624831126049</v>
      </c>
      <c r="I15" s="70">
        <v>-50476.917300000001</v>
      </c>
      <c r="J15" s="72">
        <v>-9.5636368649139794</v>
      </c>
      <c r="K15" s="70">
        <v>10473.075000000001</v>
      </c>
      <c r="L15" s="72">
        <v>10.6680191386621</v>
      </c>
      <c r="M15" s="72">
        <v>-5.8196845052670803</v>
      </c>
      <c r="N15" s="70">
        <v>956104.30590000004</v>
      </c>
      <c r="O15" s="70">
        <v>956104.30590000004</v>
      </c>
      <c r="P15" s="70">
        <v>19119</v>
      </c>
      <c r="Q15" s="70">
        <v>16343</v>
      </c>
      <c r="R15" s="72">
        <v>16.985865508168601</v>
      </c>
      <c r="S15" s="70">
        <v>27.606069271405399</v>
      </c>
      <c r="T15" s="70">
        <v>26.207175396194099</v>
      </c>
      <c r="U15" s="73">
        <v>5.0673417553881999</v>
      </c>
      <c r="V15" s="56"/>
      <c r="W15" s="56"/>
    </row>
    <row r="16" spans="1:23" ht="14.25" thickBot="1" x14ac:dyDescent="0.2">
      <c r="A16" s="53"/>
      <c r="B16" s="42" t="s">
        <v>14</v>
      </c>
      <c r="C16" s="43"/>
      <c r="D16" s="70">
        <v>1471739.3162</v>
      </c>
      <c r="E16" s="71"/>
      <c r="F16" s="71"/>
      <c r="G16" s="70">
        <v>703267.05180000002</v>
      </c>
      <c r="H16" s="72">
        <v>109.27175707053399</v>
      </c>
      <c r="I16" s="70">
        <v>61136.312100000003</v>
      </c>
      <c r="J16" s="72">
        <v>4.1540177276674699</v>
      </c>
      <c r="K16" s="70">
        <v>45498.262699999999</v>
      </c>
      <c r="L16" s="72">
        <v>6.46955698884911</v>
      </c>
      <c r="M16" s="72">
        <v>0.34370651695234999</v>
      </c>
      <c r="N16" s="70">
        <v>4955407.6341000004</v>
      </c>
      <c r="O16" s="70">
        <v>4955407.6341000004</v>
      </c>
      <c r="P16" s="70">
        <v>66057</v>
      </c>
      <c r="Q16" s="70">
        <v>94424</v>
      </c>
      <c r="R16" s="72">
        <v>-30.042150300770999</v>
      </c>
      <c r="S16" s="70">
        <v>22.279838869461202</v>
      </c>
      <c r="T16" s="70">
        <v>36.893886277853099</v>
      </c>
      <c r="U16" s="73">
        <v>-65.593146763836003</v>
      </c>
      <c r="V16" s="56"/>
      <c r="W16" s="56"/>
    </row>
    <row r="17" spans="1:23" ht="12" thickBot="1" x14ac:dyDescent="0.2">
      <c r="A17" s="53"/>
      <c r="B17" s="42" t="s">
        <v>15</v>
      </c>
      <c r="C17" s="43"/>
      <c r="D17" s="70">
        <v>864357.05579999997</v>
      </c>
      <c r="E17" s="71"/>
      <c r="F17" s="71"/>
      <c r="G17" s="70">
        <v>600734.81649999996</v>
      </c>
      <c r="H17" s="72">
        <v>43.883296266381798</v>
      </c>
      <c r="I17" s="70">
        <v>51425.018199999999</v>
      </c>
      <c r="J17" s="72">
        <v>5.9495110099383499</v>
      </c>
      <c r="K17" s="70">
        <v>-3767.2691</v>
      </c>
      <c r="L17" s="72">
        <v>-0.62711016517218998</v>
      </c>
      <c r="M17" s="72">
        <v>-14.650476468484801</v>
      </c>
      <c r="N17" s="70">
        <v>8909994.9969999995</v>
      </c>
      <c r="O17" s="70">
        <v>8909994.9969999995</v>
      </c>
      <c r="P17" s="70">
        <v>13786</v>
      </c>
      <c r="Q17" s="70">
        <v>17318</v>
      </c>
      <c r="R17" s="72">
        <v>-20.394964776533101</v>
      </c>
      <c r="S17" s="70">
        <v>62.698176106194701</v>
      </c>
      <c r="T17" s="70">
        <v>464.58239641991003</v>
      </c>
      <c r="U17" s="73">
        <v>-640.98231443451596</v>
      </c>
      <c r="V17" s="55"/>
      <c r="W17" s="55"/>
    </row>
    <row r="18" spans="1:23" ht="12" thickBot="1" x14ac:dyDescent="0.2">
      <c r="A18" s="53"/>
      <c r="B18" s="42" t="s">
        <v>16</v>
      </c>
      <c r="C18" s="43"/>
      <c r="D18" s="70">
        <v>4611698.8103</v>
      </c>
      <c r="E18" s="71"/>
      <c r="F18" s="71"/>
      <c r="G18" s="70">
        <v>1831031.9472000001</v>
      </c>
      <c r="H18" s="72">
        <v>151.86337231047099</v>
      </c>
      <c r="I18" s="70">
        <v>-467279.66580000002</v>
      </c>
      <c r="J18" s="72">
        <v>-10.1324844709363</v>
      </c>
      <c r="K18" s="70">
        <v>291663.50799999997</v>
      </c>
      <c r="L18" s="72">
        <v>15.9289142085156</v>
      </c>
      <c r="M18" s="72">
        <v>-2.60211906180598</v>
      </c>
      <c r="N18" s="70">
        <v>10149048.558800001</v>
      </c>
      <c r="O18" s="70">
        <v>10149048.558800001</v>
      </c>
      <c r="P18" s="70">
        <v>160410</v>
      </c>
      <c r="Q18" s="70">
        <v>189136</v>
      </c>
      <c r="R18" s="72">
        <v>-15.188012858472201</v>
      </c>
      <c r="S18" s="70">
        <v>28.749447106165501</v>
      </c>
      <c r="T18" s="70">
        <v>29.277079712481999</v>
      </c>
      <c r="U18" s="73">
        <v>-1.8352791424758099</v>
      </c>
      <c r="V18" s="55"/>
      <c r="W18" s="55"/>
    </row>
    <row r="19" spans="1:23" ht="12" thickBot="1" x14ac:dyDescent="0.2">
      <c r="A19" s="53"/>
      <c r="B19" s="42" t="s">
        <v>17</v>
      </c>
      <c r="C19" s="43"/>
      <c r="D19" s="70">
        <v>2153922.8755999999</v>
      </c>
      <c r="E19" s="71"/>
      <c r="F19" s="71"/>
      <c r="G19" s="70">
        <v>1085121.7268999999</v>
      </c>
      <c r="H19" s="72">
        <v>98.495967982631299</v>
      </c>
      <c r="I19" s="70">
        <v>-197221.46539999999</v>
      </c>
      <c r="J19" s="72">
        <v>-9.1563847356912298</v>
      </c>
      <c r="K19" s="70">
        <v>19345.5717</v>
      </c>
      <c r="L19" s="72">
        <v>1.7828019862128199</v>
      </c>
      <c r="M19" s="72">
        <v>-11.1946568681659</v>
      </c>
      <c r="N19" s="70">
        <v>5711160.8794</v>
      </c>
      <c r="O19" s="70">
        <v>5711160.8794</v>
      </c>
      <c r="P19" s="70">
        <v>29605</v>
      </c>
      <c r="Q19" s="70">
        <v>39144</v>
      </c>
      <c r="R19" s="72">
        <v>-24.3689965256489</v>
      </c>
      <c r="S19" s="70">
        <v>72.755374956932997</v>
      </c>
      <c r="T19" s="70">
        <v>90.875689857960396</v>
      </c>
      <c r="U19" s="73">
        <v>-24.905809243308301</v>
      </c>
      <c r="V19" s="55"/>
      <c r="W19" s="55"/>
    </row>
    <row r="20" spans="1:23" ht="12" thickBot="1" x14ac:dyDescent="0.2">
      <c r="A20" s="53"/>
      <c r="B20" s="42" t="s">
        <v>18</v>
      </c>
      <c r="C20" s="43"/>
      <c r="D20" s="70">
        <v>2860156.1096999999</v>
      </c>
      <c r="E20" s="71"/>
      <c r="F20" s="71"/>
      <c r="G20" s="70">
        <v>2477681.2919999999</v>
      </c>
      <c r="H20" s="72">
        <v>15.436804521023101</v>
      </c>
      <c r="I20" s="70">
        <v>177775.88399999999</v>
      </c>
      <c r="J20" s="72">
        <v>6.2156007288233903</v>
      </c>
      <c r="K20" s="70">
        <v>83820.560800000007</v>
      </c>
      <c r="L20" s="72">
        <v>3.3830243248250702</v>
      </c>
      <c r="M20" s="72">
        <v>1.1209102194410501</v>
      </c>
      <c r="N20" s="70">
        <v>6872859.3777000001</v>
      </c>
      <c r="O20" s="70">
        <v>6872859.3777000001</v>
      </c>
      <c r="P20" s="70">
        <v>70428</v>
      </c>
      <c r="Q20" s="70">
        <v>81373</v>
      </c>
      <c r="R20" s="72">
        <v>-13.4504073832844</v>
      </c>
      <c r="S20" s="70">
        <v>40.611065339069697</v>
      </c>
      <c r="T20" s="70">
        <v>49.312465658142102</v>
      </c>
      <c r="U20" s="73">
        <v>-21.426180885487099</v>
      </c>
      <c r="V20" s="55"/>
      <c r="W20" s="55"/>
    </row>
    <row r="21" spans="1:23" ht="12" thickBot="1" x14ac:dyDescent="0.2">
      <c r="A21" s="53"/>
      <c r="B21" s="42" t="s">
        <v>19</v>
      </c>
      <c r="C21" s="43"/>
      <c r="D21" s="70">
        <v>745858.72990000003</v>
      </c>
      <c r="E21" s="71"/>
      <c r="F21" s="71"/>
      <c r="G21" s="70">
        <v>396617.2978</v>
      </c>
      <c r="H21" s="72">
        <v>88.055017780921403</v>
      </c>
      <c r="I21" s="70">
        <v>27124.216499999999</v>
      </c>
      <c r="J21" s="72">
        <v>3.6366426258276299</v>
      </c>
      <c r="K21" s="70">
        <v>52157.513200000001</v>
      </c>
      <c r="L21" s="72">
        <v>13.1505896211065</v>
      </c>
      <c r="M21" s="72">
        <v>-0.47995571805750897</v>
      </c>
      <c r="N21" s="70">
        <v>1616229.9609000001</v>
      </c>
      <c r="O21" s="70">
        <v>1616229.9609000001</v>
      </c>
      <c r="P21" s="70">
        <v>54990</v>
      </c>
      <c r="Q21" s="70">
        <v>61753</v>
      </c>
      <c r="R21" s="72">
        <v>-10.9516946545107</v>
      </c>
      <c r="S21" s="70">
        <v>13.5635339134388</v>
      </c>
      <c r="T21" s="70">
        <v>14.094395915987899</v>
      </c>
      <c r="U21" s="73">
        <v>-3.91389151188026</v>
      </c>
      <c r="V21" s="55"/>
      <c r="W21" s="55"/>
    </row>
    <row r="22" spans="1:23" ht="12" thickBot="1" x14ac:dyDescent="0.2">
      <c r="A22" s="53"/>
      <c r="B22" s="42" t="s">
        <v>20</v>
      </c>
      <c r="C22" s="43"/>
      <c r="D22" s="70">
        <v>1870606.7398000001</v>
      </c>
      <c r="E22" s="71"/>
      <c r="F22" s="71"/>
      <c r="G22" s="70">
        <v>1142086.6115999999</v>
      </c>
      <c r="H22" s="72">
        <v>63.788518383853898</v>
      </c>
      <c r="I22" s="70">
        <v>191078.80220000001</v>
      </c>
      <c r="J22" s="72">
        <v>10.214803471756399</v>
      </c>
      <c r="K22" s="70">
        <v>-1512.6649</v>
      </c>
      <c r="L22" s="72">
        <v>-0.13244747680570701</v>
      </c>
      <c r="M22" s="72">
        <v>-127.31932042582601</v>
      </c>
      <c r="N22" s="70">
        <v>4037806.0931000002</v>
      </c>
      <c r="O22" s="70">
        <v>4037806.0931000002</v>
      </c>
      <c r="P22" s="70">
        <v>107109</v>
      </c>
      <c r="Q22" s="70">
        <v>123497</v>
      </c>
      <c r="R22" s="72">
        <v>-13.2699579746876</v>
      </c>
      <c r="S22" s="70">
        <v>17.464515024881202</v>
      </c>
      <c r="T22" s="70">
        <v>17.548599182976101</v>
      </c>
      <c r="U22" s="73">
        <v>-0.48145716027681301</v>
      </c>
      <c r="V22" s="55"/>
      <c r="W22" s="55"/>
    </row>
    <row r="23" spans="1:23" ht="12" thickBot="1" x14ac:dyDescent="0.2">
      <c r="A23" s="53"/>
      <c r="B23" s="42" t="s">
        <v>21</v>
      </c>
      <c r="C23" s="43"/>
      <c r="D23" s="70">
        <v>6180500.6035000002</v>
      </c>
      <c r="E23" s="71"/>
      <c r="F23" s="71"/>
      <c r="G23" s="70">
        <v>4836677.3020000001</v>
      </c>
      <c r="H23" s="72">
        <v>27.7840181924959</v>
      </c>
      <c r="I23" s="70">
        <v>113144.8075</v>
      </c>
      <c r="J23" s="72">
        <v>1.8306738362896799</v>
      </c>
      <c r="K23" s="70">
        <v>48754.999799999998</v>
      </c>
      <c r="L23" s="72">
        <v>1.0080267248724499</v>
      </c>
      <c r="M23" s="72">
        <v>1.32068111914955</v>
      </c>
      <c r="N23" s="70">
        <v>14872228.884299999</v>
      </c>
      <c r="O23" s="70">
        <v>14872228.884299999</v>
      </c>
      <c r="P23" s="70">
        <v>150557</v>
      </c>
      <c r="Q23" s="70">
        <v>179056</v>
      </c>
      <c r="R23" s="72">
        <v>-15.9162496649093</v>
      </c>
      <c r="S23" s="70">
        <v>41.050901675113103</v>
      </c>
      <c r="T23" s="70">
        <v>48.541954923599299</v>
      </c>
      <c r="U23" s="73">
        <v>-18.248206355544401</v>
      </c>
      <c r="V23" s="55"/>
      <c r="W23" s="55"/>
    </row>
    <row r="24" spans="1:23" ht="12" thickBot="1" x14ac:dyDescent="0.2">
      <c r="A24" s="53"/>
      <c r="B24" s="42" t="s">
        <v>22</v>
      </c>
      <c r="C24" s="43"/>
      <c r="D24" s="70">
        <v>501781.00390000001</v>
      </c>
      <c r="E24" s="71"/>
      <c r="F24" s="71"/>
      <c r="G24" s="70">
        <v>289246.02010000002</v>
      </c>
      <c r="H24" s="72">
        <v>73.478965666155403</v>
      </c>
      <c r="I24" s="70">
        <v>71351.747199999998</v>
      </c>
      <c r="J24" s="72">
        <v>14.219698762095801</v>
      </c>
      <c r="K24" s="70">
        <v>54132.996099999997</v>
      </c>
      <c r="L24" s="72">
        <v>18.7152086245767</v>
      </c>
      <c r="M24" s="72">
        <v>0.31808235901430199</v>
      </c>
      <c r="N24" s="70">
        <v>1190163.274</v>
      </c>
      <c r="O24" s="70">
        <v>1190163.274</v>
      </c>
      <c r="P24" s="70">
        <v>37047</v>
      </c>
      <c r="Q24" s="70">
        <v>46082</v>
      </c>
      <c r="R24" s="72">
        <v>-19.606353890890102</v>
      </c>
      <c r="S24" s="70">
        <v>13.5444436499582</v>
      </c>
      <c r="T24" s="70">
        <v>14.9382029881516</v>
      </c>
      <c r="U24" s="73">
        <v>-10.2902664311184</v>
      </c>
      <c r="V24" s="55"/>
      <c r="W24" s="55"/>
    </row>
    <row r="25" spans="1:23" ht="12" thickBot="1" x14ac:dyDescent="0.2">
      <c r="A25" s="53"/>
      <c r="B25" s="42" t="s">
        <v>23</v>
      </c>
      <c r="C25" s="43"/>
      <c r="D25" s="70">
        <v>1183905.6124</v>
      </c>
      <c r="E25" s="71"/>
      <c r="F25" s="71"/>
      <c r="G25" s="70">
        <v>542714.75580000004</v>
      </c>
      <c r="H25" s="72">
        <v>118.145093669849</v>
      </c>
      <c r="I25" s="70">
        <v>18875.6774</v>
      </c>
      <c r="J25" s="72">
        <v>1.59435661105917</v>
      </c>
      <c r="K25" s="70">
        <v>1092.9928</v>
      </c>
      <c r="L25" s="72">
        <v>0.20139360286765201</v>
      </c>
      <c r="M25" s="72">
        <v>16.269717970694799</v>
      </c>
      <c r="N25" s="70">
        <v>2803350.6642</v>
      </c>
      <c r="O25" s="70">
        <v>2803350.6642</v>
      </c>
      <c r="P25" s="70">
        <v>34014</v>
      </c>
      <c r="Q25" s="70">
        <v>43785</v>
      </c>
      <c r="R25" s="72">
        <v>-22.315861596437099</v>
      </c>
      <c r="S25" s="70">
        <v>34.806421250073498</v>
      </c>
      <c r="T25" s="70">
        <v>36.986297859997698</v>
      </c>
      <c r="U25" s="73">
        <v>-6.2628576326835601</v>
      </c>
      <c r="V25" s="55"/>
      <c r="W25" s="55"/>
    </row>
    <row r="26" spans="1:23" ht="12" thickBot="1" x14ac:dyDescent="0.2">
      <c r="A26" s="53"/>
      <c r="B26" s="42" t="s">
        <v>24</v>
      </c>
      <c r="C26" s="43"/>
      <c r="D26" s="70">
        <v>1024066.2624</v>
      </c>
      <c r="E26" s="71"/>
      <c r="F26" s="71"/>
      <c r="G26" s="70">
        <v>862149.4682</v>
      </c>
      <c r="H26" s="72">
        <v>18.7805943368556</v>
      </c>
      <c r="I26" s="70">
        <v>177138.74679999999</v>
      </c>
      <c r="J26" s="72">
        <v>17.297586426180899</v>
      </c>
      <c r="K26" s="70">
        <v>132980.11410000001</v>
      </c>
      <c r="L26" s="72">
        <v>15.424252870866599</v>
      </c>
      <c r="M26" s="72">
        <v>0.33206944511111702</v>
      </c>
      <c r="N26" s="70">
        <v>2353626.5803</v>
      </c>
      <c r="O26" s="70">
        <v>2353626.5803</v>
      </c>
      <c r="P26" s="70">
        <v>71714</v>
      </c>
      <c r="Q26" s="70">
        <v>80116</v>
      </c>
      <c r="R26" s="72">
        <v>-10.4872934245344</v>
      </c>
      <c r="S26" s="70">
        <v>14.279865331734401</v>
      </c>
      <c r="T26" s="70">
        <v>16.595440584901901</v>
      </c>
      <c r="U26" s="73">
        <v>-16.2156659000247</v>
      </c>
      <c r="V26" s="55"/>
      <c r="W26" s="55"/>
    </row>
    <row r="27" spans="1:23" ht="12" thickBot="1" x14ac:dyDescent="0.2">
      <c r="A27" s="53"/>
      <c r="B27" s="42" t="s">
        <v>25</v>
      </c>
      <c r="C27" s="43"/>
      <c r="D27" s="70">
        <v>412923.99920000002</v>
      </c>
      <c r="E27" s="71"/>
      <c r="F27" s="71"/>
      <c r="G27" s="70">
        <v>256948.04259999999</v>
      </c>
      <c r="H27" s="72">
        <v>60.703306015377301</v>
      </c>
      <c r="I27" s="70">
        <v>96390.822</v>
      </c>
      <c r="J27" s="72">
        <v>23.3434777796272</v>
      </c>
      <c r="K27" s="70">
        <v>73689.157900000006</v>
      </c>
      <c r="L27" s="72">
        <v>28.6786220102538</v>
      </c>
      <c r="M27" s="72">
        <v>0.30807332784026797</v>
      </c>
      <c r="N27" s="70">
        <v>930018.57909999997</v>
      </c>
      <c r="O27" s="70">
        <v>930018.57909999997</v>
      </c>
      <c r="P27" s="70">
        <v>48901</v>
      </c>
      <c r="Q27" s="70">
        <v>58153</v>
      </c>
      <c r="R27" s="72">
        <v>-15.9097553006724</v>
      </c>
      <c r="S27" s="70">
        <v>8.4440808817815594</v>
      </c>
      <c r="T27" s="70">
        <v>8.8919673946314006</v>
      </c>
      <c r="U27" s="73">
        <v>-5.3041475930930302</v>
      </c>
      <c r="V27" s="55"/>
      <c r="W27" s="55"/>
    </row>
    <row r="28" spans="1:23" ht="12" thickBot="1" x14ac:dyDescent="0.2">
      <c r="A28" s="53"/>
      <c r="B28" s="42" t="s">
        <v>26</v>
      </c>
      <c r="C28" s="43"/>
      <c r="D28" s="70">
        <v>3305315.4632000001</v>
      </c>
      <c r="E28" s="71"/>
      <c r="F28" s="71"/>
      <c r="G28" s="70">
        <v>1443039.3539</v>
      </c>
      <c r="H28" s="72">
        <v>129.05234387869999</v>
      </c>
      <c r="I28" s="70">
        <v>-261703.01439999999</v>
      </c>
      <c r="J28" s="72">
        <v>-7.9176410637257399</v>
      </c>
      <c r="K28" s="70">
        <v>15204.811299999999</v>
      </c>
      <c r="L28" s="72">
        <v>1.05366574091739</v>
      </c>
      <c r="M28" s="72">
        <v>-18.211855460514698</v>
      </c>
      <c r="N28" s="70">
        <v>7425389.3200000003</v>
      </c>
      <c r="O28" s="70">
        <v>7425389.3200000003</v>
      </c>
      <c r="P28" s="70">
        <v>71879</v>
      </c>
      <c r="Q28" s="70">
        <v>82551</v>
      </c>
      <c r="R28" s="72">
        <v>-12.9277658659495</v>
      </c>
      <c r="S28" s="70">
        <v>45.984438614894501</v>
      </c>
      <c r="T28" s="70">
        <v>49.909436067400797</v>
      </c>
      <c r="U28" s="73">
        <v>-8.5354906371194996</v>
      </c>
      <c r="V28" s="55"/>
      <c r="W28" s="55"/>
    </row>
    <row r="29" spans="1:23" ht="12" thickBot="1" x14ac:dyDescent="0.2">
      <c r="A29" s="53"/>
      <c r="B29" s="42" t="s">
        <v>27</v>
      </c>
      <c r="C29" s="43"/>
      <c r="D29" s="70">
        <v>865510.59519999998</v>
      </c>
      <c r="E29" s="71"/>
      <c r="F29" s="71"/>
      <c r="G29" s="70">
        <v>650655.96169999999</v>
      </c>
      <c r="H29" s="72">
        <v>33.021234899414303</v>
      </c>
      <c r="I29" s="70">
        <v>118017.7061</v>
      </c>
      <c r="J29" s="72">
        <v>13.635616566048901</v>
      </c>
      <c r="K29" s="70">
        <v>89694.376600000003</v>
      </c>
      <c r="L29" s="72">
        <v>13.7852232023897</v>
      </c>
      <c r="M29" s="72">
        <v>0.31577597808957802</v>
      </c>
      <c r="N29" s="70">
        <v>1831711.8367000001</v>
      </c>
      <c r="O29" s="70">
        <v>1831711.8367000001</v>
      </c>
      <c r="P29" s="70">
        <v>119978</v>
      </c>
      <c r="Q29" s="70">
        <v>127301</v>
      </c>
      <c r="R29" s="72">
        <v>-5.7525078357593502</v>
      </c>
      <c r="S29" s="70">
        <v>7.2139108436546699</v>
      </c>
      <c r="T29" s="70">
        <v>7.5898951422219803</v>
      </c>
      <c r="U29" s="73">
        <v>-5.2119343684157302</v>
      </c>
      <c r="V29" s="55"/>
      <c r="W29" s="55"/>
    </row>
    <row r="30" spans="1:23" ht="12" thickBot="1" x14ac:dyDescent="0.2">
      <c r="A30" s="53"/>
      <c r="B30" s="42" t="s">
        <v>28</v>
      </c>
      <c r="C30" s="43"/>
      <c r="D30" s="70">
        <v>1486065.9587000001</v>
      </c>
      <c r="E30" s="71"/>
      <c r="F30" s="71"/>
      <c r="G30" s="70">
        <v>1056581.2745999999</v>
      </c>
      <c r="H30" s="72">
        <v>40.648523159053099</v>
      </c>
      <c r="I30" s="70">
        <v>141464.76819999999</v>
      </c>
      <c r="J30" s="72">
        <v>9.5194138168505198</v>
      </c>
      <c r="K30" s="70">
        <v>151011.8027</v>
      </c>
      <c r="L30" s="72">
        <v>14.292492809620301</v>
      </c>
      <c r="M30" s="72">
        <v>-6.3220452503081004E-2</v>
      </c>
      <c r="N30" s="70">
        <v>3377173.2291000001</v>
      </c>
      <c r="O30" s="70">
        <v>3377173.2291000001</v>
      </c>
      <c r="P30" s="70">
        <v>91886</v>
      </c>
      <c r="Q30" s="70">
        <v>107408</v>
      </c>
      <c r="R30" s="72">
        <v>-14.451437509310299</v>
      </c>
      <c r="S30" s="70">
        <v>16.1729312267375</v>
      </c>
      <c r="T30" s="70">
        <v>17.606763652614301</v>
      </c>
      <c r="U30" s="73">
        <v>-8.8656311325086499</v>
      </c>
      <c r="V30" s="55"/>
      <c r="W30" s="55"/>
    </row>
    <row r="31" spans="1:23" ht="12" thickBot="1" x14ac:dyDescent="0.2">
      <c r="A31" s="53"/>
      <c r="B31" s="42" t="s">
        <v>29</v>
      </c>
      <c r="C31" s="43"/>
      <c r="D31" s="70">
        <v>8680983.3205999993</v>
      </c>
      <c r="E31" s="71"/>
      <c r="F31" s="71"/>
      <c r="G31" s="70">
        <v>3732963.1455000001</v>
      </c>
      <c r="H31" s="72">
        <v>132.54939795118901</v>
      </c>
      <c r="I31" s="70">
        <v>-683278.80189999996</v>
      </c>
      <c r="J31" s="72">
        <v>-7.8709839273458497</v>
      </c>
      <c r="K31" s="70">
        <v>-115142.14200000001</v>
      </c>
      <c r="L31" s="72">
        <v>-3.0844703660897701</v>
      </c>
      <c r="M31" s="72">
        <v>4.9342200000065999</v>
      </c>
      <c r="N31" s="70">
        <v>27169979.332600001</v>
      </c>
      <c r="O31" s="70">
        <v>27169979.332600001</v>
      </c>
      <c r="P31" s="70">
        <v>91650</v>
      </c>
      <c r="Q31" s="70">
        <v>148998</v>
      </c>
      <c r="R31" s="72">
        <v>-38.489107236338697</v>
      </c>
      <c r="S31" s="70">
        <v>94.718857835242801</v>
      </c>
      <c r="T31" s="70">
        <v>124.088887179694</v>
      </c>
      <c r="U31" s="73">
        <v>-31.0075839338542</v>
      </c>
      <c r="V31" s="55"/>
      <c r="W31" s="55"/>
    </row>
    <row r="32" spans="1:23" ht="12" thickBot="1" x14ac:dyDescent="0.2">
      <c r="A32" s="53"/>
      <c r="B32" s="42" t="s">
        <v>30</v>
      </c>
      <c r="C32" s="43"/>
      <c r="D32" s="70">
        <v>160721.95360000001</v>
      </c>
      <c r="E32" s="71"/>
      <c r="F32" s="71"/>
      <c r="G32" s="70">
        <v>133860.22820000001</v>
      </c>
      <c r="H32" s="72">
        <v>20.066995074792501</v>
      </c>
      <c r="I32" s="70">
        <v>43702.683299999997</v>
      </c>
      <c r="J32" s="72">
        <v>27.191483379281198</v>
      </c>
      <c r="K32" s="70">
        <v>35945.964599999999</v>
      </c>
      <c r="L32" s="72">
        <v>26.853356731390999</v>
      </c>
      <c r="M32" s="72">
        <v>0.215788302979634</v>
      </c>
      <c r="N32" s="70">
        <v>347700.06439999997</v>
      </c>
      <c r="O32" s="70">
        <v>347700.06439999997</v>
      </c>
      <c r="P32" s="70">
        <v>31897</v>
      </c>
      <c r="Q32" s="70">
        <v>34860</v>
      </c>
      <c r="R32" s="72">
        <v>-8.4997131382673494</v>
      </c>
      <c r="S32" s="70">
        <v>5.0387796219080201</v>
      </c>
      <c r="T32" s="70">
        <v>5.3636864830751598</v>
      </c>
      <c r="U32" s="73">
        <v>-6.4481260453322102</v>
      </c>
      <c r="V32" s="55"/>
      <c r="W32" s="55"/>
    </row>
    <row r="33" spans="1:23" ht="12" thickBot="1" x14ac:dyDescent="0.2">
      <c r="A33" s="53"/>
      <c r="B33" s="42" t="s">
        <v>31</v>
      </c>
      <c r="C33" s="43"/>
      <c r="D33" s="71"/>
      <c r="E33" s="71"/>
      <c r="F33" s="71"/>
      <c r="G33" s="70">
        <v>25.391500000000001</v>
      </c>
      <c r="H33" s="71"/>
      <c r="I33" s="71"/>
      <c r="J33" s="71"/>
      <c r="K33" s="70">
        <v>5.2765000000000004</v>
      </c>
      <c r="L33" s="72">
        <v>20.7805761770671</v>
      </c>
      <c r="M33" s="71"/>
      <c r="N33" s="71"/>
      <c r="O33" s="71"/>
      <c r="P33" s="71"/>
      <c r="Q33" s="71"/>
      <c r="R33" s="71"/>
      <c r="S33" s="71"/>
      <c r="T33" s="71"/>
      <c r="U33" s="74"/>
      <c r="V33" s="55"/>
      <c r="W33" s="55"/>
    </row>
    <row r="34" spans="1:23" ht="12" thickBot="1" x14ac:dyDescent="0.2">
      <c r="A34" s="53"/>
      <c r="B34" s="38" t="s">
        <v>36</v>
      </c>
      <c r="C34" s="38"/>
      <c r="D34" s="71"/>
      <c r="E34" s="71"/>
      <c r="F34" s="71"/>
      <c r="G34" s="70"/>
      <c r="H34" s="71"/>
      <c r="I34" s="71"/>
      <c r="J34" s="71"/>
      <c r="K34" s="70"/>
      <c r="L34" s="72"/>
      <c r="M34" s="71"/>
      <c r="N34" s="71"/>
      <c r="O34" s="71"/>
      <c r="P34" s="71"/>
      <c r="Q34" s="71"/>
      <c r="R34" s="71"/>
      <c r="S34" s="71"/>
      <c r="T34" s="71"/>
      <c r="U34" s="74"/>
      <c r="V34" s="55"/>
      <c r="W34" s="55"/>
    </row>
    <row r="35" spans="1:23" ht="12" thickBot="1" x14ac:dyDescent="0.2">
      <c r="A35" s="53"/>
      <c r="B35" s="42" t="s">
        <v>32</v>
      </c>
      <c r="C35" s="43"/>
      <c r="D35" s="70">
        <v>619569.69539999997</v>
      </c>
      <c r="E35" s="71"/>
      <c r="F35" s="71"/>
      <c r="G35" s="70">
        <v>516407.24300000002</v>
      </c>
      <c r="H35" s="72">
        <v>19.976956907244599</v>
      </c>
      <c r="I35" s="70">
        <v>10707.599</v>
      </c>
      <c r="J35" s="72">
        <v>1.72823155804725</v>
      </c>
      <c r="K35" s="70">
        <v>17425.7817</v>
      </c>
      <c r="L35" s="72">
        <v>3.3744262762015498</v>
      </c>
      <c r="M35" s="72">
        <v>-0.38553120977063499</v>
      </c>
      <c r="N35" s="70">
        <v>1321548.3111</v>
      </c>
      <c r="O35" s="70">
        <v>1321548.3111</v>
      </c>
      <c r="P35" s="70">
        <v>29435</v>
      </c>
      <c r="Q35" s="70">
        <v>33266</v>
      </c>
      <c r="R35" s="72">
        <v>-11.516262850958899</v>
      </c>
      <c r="S35" s="70">
        <v>21.048741138100901</v>
      </c>
      <c r="T35" s="70">
        <v>21.101984479648898</v>
      </c>
      <c r="U35" s="73">
        <v>-0.25295261696966698</v>
      </c>
      <c r="V35" s="55"/>
      <c r="W35" s="55"/>
    </row>
    <row r="36" spans="1:23" ht="12" thickBot="1" x14ac:dyDescent="0.2">
      <c r="A36" s="53"/>
      <c r="B36" s="38" t="s">
        <v>37</v>
      </c>
      <c r="C36" s="38"/>
      <c r="D36" s="70"/>
      <c r="E36" s="71"/>
      <c r="F36" s="71"/>
      <c r="G36" s="70"/>
      <c r="H36" s="72"/>
      <c r="I36" s="70"/>
      <c r="J36" s="72"/>
      <c r="K36" s="70"/>
      <c r="L36" s="72"/>
      <c r="M36" s="72"/>
      <c r="N36" s="70"/>
      <c r="O36" s="70"/>
      <c r="P36" s="70"/>
      <c r="Q36" s="70"/>
      <c r="R36" s="72"/>
      <c r="S36" s="70"/>
      <c r="T36" s="70"/>
      <c r="U36" s="73"/>
      <c r="V36" s="55"/>
      <c r="W36" s="55"/>
    </row>
    <row r="37" spans="1:23" ht="12" thickBot="1" x14ac:dyDescent="0.2">
      <c r="A37" s="53"/>
      <c r="B37" s="38" t="s">
        <v>38</v>
      </c>
      <c r="C37" s="38"/>
      <c r="D37" s="70"/>
      <c r="E37" s="71"/>
      <c r="F37" s="71"/>
      <c r="G37" s="70"/>
      <c r="H37" s="72"/>
      <c r="I37" s="70"/>
      <c r="J37" s="72"/>
      <c r="K37" s="70"/>
      <c r="L37" s="72"/>
      <c r="M37" s="72"/>
      <c r="N37" s="70"/>
      <c r="O37" s="70"/>
      <c r="P37" s="70"/>
      <c r="Q37" s="70"/>
      <c r="R37" s="72"/>
      <c r="S37" s="70"/>
      <c r="T37" s="70"/>
      <c r="U37" s="73"/>
      <c r="V37" s="55"/>
      <c r="W37" s="55"/>
    </row>
    <row r="38" spans="1:23" ht="12" thickBot="1" x14ac:dyDescent="0.2">
      <c r="A38" s="53"/>
      <c r="B38" s="38" t="s">
        <v>39</v>
      </c>
      <c r="C38" s="38"/>
      <c r="D38" s="70"/>
      <c r="E38" s="71"/>
      <c r="F38" s="71"/>
      <c r="G38" s="70"/>
      <c r="H38" s="72"/>
      <c r="I38" s="70"/>
      <c r="J38" s="72"/>
      <c r="K38" s="70"/>
      <c r="L38" s="72"/>
      <c r="M38" s="72"/>
      <c r="N38" s="70"/>
      <c r="O38" s="70"/>
      <c r="P38" s="70"/>
      <c r="Q38" s="70"/>
      <c r="R38" s="72"/>
      <c r="S38" s="70"/>
      <c r="T38" s="70"/>
      <c r="U38" s="73"/>
      <c r="V38" s="55"/>
      <c r="W38" s="55"/>
    </row>
    <row r="39" spans="1:23" ht="12" customHeight="1" thickBot="1" x14ac:dyDescent="0.2">
      <c r="A39" s="53"/>
      <c r="B39" s="42" t="s">
        <v>33</v>
      </c>
      <c r="C39" s="43"/>
      <c r="D39" s="70">
        <v>687087.18130000005</v>
      </c>
      <c r="E39" s="71"/>
      <c r="F39" s="71"/>
      <c r="G39" s="70">
        <v>281676.49239999999</v>
      </c>
      <c r="H39" s="72">
        <v>143.92776814484401</v>
      </c>
      <c r="I39" s="70">
        <v>36634.912799999998</v>
      </c>
      <c r="J39" s="72">
        <v>5.3319162104996796</v>
      </c>
      <c r="K39" s="70">
        <v>12367.6297</v>
      </c>
      <c r="L39" s="72">
        <v>4.3907212826397704</v>
      </c>
      <c r="M39" s="72">
        <v>1.96216119730687</v>
      </c>
      <c r="N39" s="70">
        <v>1129948.2960999999</v>
      </c>
      <c r="O39" s="70">
        <v>1129948.2960999999</v>
      </c>
      <c r="P39" s="70">
        <v>932</v>
      </c>
      <c r="Q39" s="70">
        <v>528</v>
      </c>
      <c r="R39" s="72">
        <v>76.515151515151501</v>
      </c>
      <c r="S39" s="70">
        <v>737.21800568669505</v>
      </c>
      <c r="T39" s="70">
        <v>838.752111363636</v>
      </c>
      <c r="U39" s="73">
        <v>-13.7726025264895</v>
      </c>
      <c r="V39" s="55"/>
      <c r="W39" s="55"/>
    </row>
    <row r="40" spans="1:23" ht="12" thickBot="1" x14ac:dyDescent="0.2">
      <c r="A40" s="53"/>
      <c r="B40" s="42" t="s">
        <v>34</v>
      </c>
      <c r="C40" s="43"/>
      <c r="D40" s="70">
        <v>1567305.1307999999</v>
      </c>
      <c r="E40" s="71"/>
      <c r="F40" s="71"/>
      <c r="G40" s="70">
        <v>980968.35629999998</v>
      </c>
      <c r="H40" s="72">
        <v>59.771222051599601</v>
      </c>
      <c r="I40" s="70">
        <v>81523.623200000002</v>
      </c>
      <c r="J40" s="72">
        <v>5.2015157481420298</v>
      </c>
      <c r="K40" s="70">
        <v>55987.906300000002</v>
      </c>
      <c r="L40" s="72">
        <v>5.7074120628288396</v>
      </c>
      <c r="M40" s="72">
        <v>0.45609344209393998</v>
      </c>
      <c r="N40" s="70">
        <v>2512328.4849999999</v>
      </c>
      <c r="O40" s="70">
        <v>2512328.4849999999</v>
      </c>
      <c r="P40" s="70">
        <v>6572</v>
      </c>
      <c r="Q40" s="70">
        <v>3545</v>
      </c>
      <c r="R40" s="72">
        <v>85.387870239774301</v>
      </c>
      <c r="S40" s="70">
        <v>238.482217102861</v>
      </c>
      <c r="T40" s="70">
        <v>266.579225444288</v>
      </c>
      <c r="U40" s="73">
        <v>-11.7815947380716</v>
      </c>
      <c r="V40" s="55"/>
      <c r="W40" s="55"/>
    </row>
    <row r="41" spans="1:23" ht="12" thickBot="1" x14ac:dyDescent="0.2">
      <c r="A41" s="53"/>
      <c r="B41" s="38" t="s">
        <v>40</v>
      </c>
      <c r="C41" s="38"/>
      <c r="D41" s="70"/>
      <c r="E41" s="71"/>
      <c r="F41" s="71"/>
      <c r="G41" s="70"/>
      <c r="H41" s="72"/>
      <c r="I41" s="70"/>
      <c r="J41" s="72"/>
      <c r="K41" s="70"/>
      <c r="L41" s="72"/>
      <c r="M41" s="72"/>
      <c r="N41" s="70"/>
      <c r="O41" s="70"/>
      <c r="P41" s="70"/>
      <c r="Q41" s="70"/>
      <c r="R41" s="72"/>
      <c r="S41" s="70"/>
      <c r="T41" s="70"/>
      <c r="U41" s="73"/>
      <c r="V41" s="55"/>
      <c r="W41" s="55"/>
    </row>
    <row r="42" spans="1:23" ht="12" thickBot="1" x14ac:dyDescent="0.2">
      <c r="A42" s="53"/>
      <c r="B42" s="38" t="s">
        <v>41</v>
      </c>
      <c r="C42" s="38"/>
      <c r="D42" s="70"/>
      <c r="E42" s="71"/>
      <c r="F42" s="71"/>
      <c r="G42" s="70"/>
      <c r="H42" s="72"/>
      <c r="I42" s="70"/>
      <c r="J42" s="72"/>
      <c r="K42" s="70"/>
      <c r="L42" s="72"/>
      <c r="M42" s="72"/>
      <c r="N42" s="70"/>
      <c r="O42" s="70"/>
      <c r="P42" s="70"/>
      <c r="Q42" s="70"/>
      <c r="R42" s="72"/>
      <c r="S42" s="70"/>
      <c r="T42" s="70"/>
      <c r="U42" s="73"/>
      <c r="V42" s="55"/>
      <c r="W42" s="55"/>
    </row>
    <row r="43" spans="1:23" ht="12" thickBot="1" x14ac:dyDescent="0.2">
      <c r="A43" s="53"/>
      <c r="B43" s="38" t="s">
        <v>72</v>
      </c>
      <c r="C43" s="38"/>
      <c r="D43" s="70"/>
      <c r="E43" s="71"/>
      <c r="F43" s="71"/>
      <c r="G43" s="70"/>
      <c r="H43" s="72"/>
      <c r="I43" s="70"/>
      <c r="J43" s="72"/>
      <c r="K43" s="70"/>
      <c r="L43" s="72"/>
      <c r="M43" s="72"/>
      <c r="N43" s="70"/>
      <c r="O43" s="70"/>
      <c r="P43" s="70"/>
      <c r="Q43" s="70"/>
      <c r="R43" s="72"/>
      <c r="S43" s="70"/>
      <c r="T43" s="70"/>
      <c r="U43" s="73"/>
      <c r="V43" s="55"/>
      <c r="W43" s="55"/>
    </row>
    <row r="44" spans="1:23" ht="12" thickBot="1" x14ac:dyDescent="0.2">
      <c r="A44" s="54"/>
      <c r="B44" s="42" t="s">
        <v>35</v>
      </c>
      <c r="C44" s="43"/>
      <c r="D44" s="75">
        <v>9398.6208999999999</v>
      </c>
      <c r="E44" s="76"/>
      <c r="F44" s="76"/>
      <c r="G44" s="75">
        <v>61571.578399999999</v>
      </c>
      <c r="H44" s="77">
        <v>-84.735455636784494</v>
      </c>
      <c r="I44" s="75">
        <v>725.01149999999996</v>
      </c>
      <c r="J44" s="77">
        <v>7.7140200430895201</v>
      </c>
      <c r="K44" s="75">
        <v>6070.2893000000004</v>
      </c>
      <c r="L44" s="77">
        <v>9.8589145474951803</v>
      </c>
      <c r="M44" s="77">
        <v>-0.88056392963017405</v>
      </c>
      <c r="N44" s="75">
        <v>26873.412700000001</v>
      </c>
      <c r="O44" s="75">
        <v>26873.412700000001</v>
      </c>
      <c r="P44" s="75">
        <v>31</v>
      </c>
      <c r="Q44" s="75">
        <v>38</v>
      </c>
      <c r="R44" s="77">
        <v>-18.421052631578998</v>
      </c>
      <c r="S44" s="75">
        <v>303.18131935483899</v>
      </c>
      <c r="T44" s="75">
        <v>459.86294210526302</v>
      </c>
      <c r="U44" s="78">
        <v>-51.679180987746399</v>
      </c>
      <c r="V44" s="55"/>
      <c r="W44" s="55"/>
    </row>
  </sheetData>
  <mergeCells count="42"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21:C21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44:C44"/>
    <mergeCell ref="B34:C34"/>
    <mergeCell ref="B36:C36"/>
    <mergeCell ref="B37:C37"/>
    <mergeCell ref="B38:C38"/>
    <mergeCell ref="B25:C25"/>
    <mergeCell ref="B26:C26"/>
    <mergeCell ref="B27:C27"/>
    <mergeCell ref="B28:C28"/>
    <mergeCell ref="B29:C29"/>
    <mergeCell ref="B30:C30"/>
    <mergeCell ref="B19:C19"/>
    <mergeCell ref="B20:C20"/>
    <mergeCell ref="B43:C43"/>
    <mergeCell ref="B41:C41"/>
    <mergeCell ref="B42:C42"/>
    <mergeCell ref="B31:C31"/>
    <mergeCell ref="B32:C32"/>
    <mergeCell ref="B33:C33"/>
    <mergeCell ref="B35:C35"/>
    <mergeCell ref="B39:C39"/>
    <mergeCell ref="B40:C40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3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164067</v>
      </c>
      <c r="D2" s="32">
        <v>1723069.6371786301</v>
      </c>
      <c r="E2" s="32">
        <v>1708124.6842974401</v>
      </c>
      <c r="F2" s="32">
        <v>14944.952881196599</v>
      </c>
      <c r="G2" s="32">
        <v>1708124.6842974401</v>
      </c>
      <c r="H2" s="32">
        <v>8.6734468292689292E-3</v>
      </c>
    </row>
    <row r="3" spans="1:8" ht="14.25" x14ac:dyDescent="0.2">
      <c r="A3" s="32">
        <v>2</v>
      </c>
      <c r="B3" s="33">
        <v>13</v>
      </c>
      <c r="C3" s="32">
        <v>15682.218000000001</v>
      </c>
      <c r="D3" s="32">
        <v>155753.05877944201</v>
      </c>
      <c r="E3" s="32">
        <v>120138.32513063301</v>
      </c>
      <c r="F3" s="32">
        <v>35614.733648808702</v>
      </c>
      <c r="G3" s="32">
        <v>120138.32513063301</v>
      </c>
      <c r="H3" s="32">
        <v>0.22866153594608901</v>
      </c>
    </row>
    <row r="4" spans="1:8" ht="14.25" x14ac:dyDescent="0.2">
      <c r="A4" s="32">
        <v>3</v>
      </c>
      <c r="B4" s="33">
        <v>14</v>
      </c>
      <c r="C4" s="32">
        <v>185557</v>
      </c>
      <c r="D4" s="32">
        <v>390300.42815128202</v>
      </c>
      <c r="E4" s="32">
        <v>310001.053469231</v>
      </c>
      <c r="F4" s="32">
        <v>80299.374682051304</v>
      </c>
      <c r="G4" s="32">
        <v>310001.053469231</v>
      </c>
      <c r="H4" s="32">
        <v>0.205737347156911</v>
      </c>
    </row>
    <row r="5" spans="1:8" ht="14.25" x14ac:dyDescent="0.2">
      <c r="A5" s="32">
        <v>4</v>
      </c>
      <c r="B5" s="33">
        <v>15</v>
      </c>
      <c r="C5" s="32">
        <v>7751</v>
      </c>
      <c r="D5" s="32">
        <v>134874.451632479</v>
      </c>
      <c r="E5" s="32">
        <v>131905.324273504</v>
      </c>
      <c r="F5" s="32">
        <v>2969.12735897436</v>
      </c>
      <c r="G5" s="32">
        <v>131905.324273504</v>
      </c>
      <c r="H5" s="32">
        <v>2.2014008754341199E-2</v>
      </c>
    </row>
    <row r="6" spans="1:8" ht="14.25" x14ac:dyDescent="0.2">
      <c r="A6" s="32">
        <v>5</v>
      </c>
      <c r="B6" s="33">
        <v>16</v>
      </c>
      <c r="C6" s="32">
        <v>12404</v>
      </c>
      <c r="D6" s="32">
        <v>1431950.05291368</v>
      </c>
      <c r="E6" s="32">
        <v>1393653.76007949</v>
      </c>
      <c r="F6" s="32">
        <v>38296.292834188003</v>
      </c>
      <c r="G6" s="32">
        <v>1393653.76007949</v>
      </c>
      <c r="H6" s="32">
        <v>2.6744154068966498E-2</v>
      </c>
    </row>
    <row r="7" spans="1:8" ht="14.25" x14ac:dyDescent="0.2">
      <c r="A7" s="32">
        <v>6</v>
      </c>
      <c r="B7" s="33">
        <v>17</v>
      </c>
      <c r="C7" s="32">
        <v>31874</v>
      </c>
      <c r="D7" s="32">
        <v>560401.361673504</v>
      </c>
      <c r="E7" s="32">
        <v>482285.42493247899</v>
      </c>
      <c r="F7" s="32">
        <v>78115.936741025595</v>
      </c>
      <c r="G7" s="32">
        <v>482285.42493247899</v>
      </c>
      <c r="H7" s="32">
        <v>0.13939283892485799</v>
      </c>
    </row>
    <row r="8" spans="1:8" ht="14.25" x14ac:dyDescent="0.2">
      <c r="A8" s="32">
        <v>7</v>
      </c>
      <c r="B8" s="33">
        <v>18</v>
      </c>
      <c r="C8" s="32">
        <v>224276</v>
      </c>
      <c r="D8" s="32">
        <v>371380.80627265002</v>
      </c>
      <c r="E8" s="32">
        <v>305713.645108547</v>
      </c>
      <c r="F8" s="32">
        <v>65667.161164102596</v>
      </c>
      <c r="G8" s="32">
        <v>305713.645108547</v>
      </c>
      <c r="H8" s="32">
        <v>0.176818941784226</v>
      </c>
    </row>
    <row r="9" spans="1:8" ht="14.25" x14ac:dyDescent="0.2">
      <c r="A9" s="32">
        <v>8</v>
      </c>
      <c r="B9" s="33">
        <v>19</v>
      </c>
      <c r="C9" s="32">
        <v>59479</v>
      </c>
      <c r="D9" s="32">
        <v>527801.207920513</v>
      </c>
      <c r="E9" s="32">
        <v>578277.35761538497</v>
      </c>
      <c r="F9" s="32">
        <v>-50476.149694871798</v>
      </c>
      <c r="G9" s="32">
        <v>578277.35761538497</v>
      </c>
      <c r="H9" s="32">
        <v>-9.5634774868634906E-2</v>
      </c>
    </row>
    <row r="10" spans="1:8" ht="14.25" x14ac:dyDescent="0.2">
      <c r="A10" s="32">
        <v>9</v>
      </c>
      <c r="B10" s="33">
        <v>21</v>
      </c>
      <c r="C10" s="32">
        <v>399640</v>
      </c>
      <c r="D10" s="32">
        <v>1471738.8046598299</v>
      </c>
      <c r="E10" s="32">
        <v>1410603.0043760701</v>
      </c>
      <c r="F10" s="32">
        <v>61135.800283760698</v>
      </c>
      <c r="G10" s="32">
        <v>1410603.0043760701</v>
      </c>
      <c r="H10" s="36">
        <v>4.153984395206E-2</v>
      </c>
    </row>
    <row r="11" spans="1:8" ht="14.25" x14ac:dyDescent="0.2">
      <c r="A11" s="32">
        <v>10</v>
      </c>
      <c r="B11" s="33">
        <v>22</v>
      </c>
      <c r="C11" s="32">
        <v>43132</v>
      </c>
      <c r="D11" s="32">
        <v>864357.16721709399</v>
      </c>
      <c r="E11" s="32">
        <v>812932.03853247897</v>
      </c>
      <c r="F11" s="32">
        <v>51425.128684615403</v>
      </c>
      <c r="G11" s="32">
        <v>812932.03853247897</v>
      </c>
      <c r="H11" s="32">
        <v>5.9495230253235498E-2</v>
      </c>
    </row>
    <row r="12" spans="1:8" ht="14.25" x14ac:dyDescent="0.2">
      <c r="A12" s="32">
        <v>11</v>
      </c>
      <c r="B12" s="33">
        <v>23</v>
      </c>
      <c r="C12" s="32">
        <v>518734.3</v>
      </c>
      <c r="D12" s="32">
        <v>4611698.8053606804</v>
      </c>
      <c r="E12" s="32">
        <v>5078978.4319717903</v>
      </c>
      <c r="F12" s="32">
        <v>-467279.62661111099</v>
      </c>
      <c r="G12" s="32">
        <v>5078978.4319717903</v>
      </c>
      <c r="H12" s="32">
        <v>-0.101324836320174</v>
      </c>
    </row>
    <row r="13" spans="1:8" ht="14.25" x14ac:dyDescent="0.2">
      <c r="A13" s="32">
        <v>12</v>
      </c>
      <c r="B13" s="33">
        <v>24</v>
      </c>
      <c r="C13" s="32">
        <v>71941.864000000001</v>
      </c>
      <c r="D13" s="32">
        <v>2153923.3647717899</v>
      </c>
      <c r="E13" s="32">
        <v>2351144.3353555598</v>
      </c>
      <c r="F13" s="32">
        <v>-197220.97058376099</v>
      </c>
      <c r="G13" s="32">
        <v>2351144.3353555598</v>
      </c>
      <c r="H13" s="32">
        <v>-9.1563596834215097E-2</v>
      </c>
    </row>
    <row r="14" spans="1:8" ht="14.25" x14ac:dyDescent="0.2">
      <c r="A14" s="32">
        <v>13</v>
      </c>
      <c r="B14" s="33">
        <v>25</v>
      </c>
      <c r="C14" s="32">
        <v>152623</v>
      </c>
      <c r="D14" s="32">
        <v>2860156.0230999999</v>
      </c>
      <c r="E14" s="32">
        <v>2682380.2256999998</v>
      </c>
      <c r="F14" s="32">
        <v>177775.79740000001</v>
      </c>
      <c r="G14" s="32">
        <v>2682380.2256999998</v>
      </c>
      <c r="H14" s="32">
        <v>6.2155978892129302E-2</v>
      </c>
    </row>
    <row r="15" spans="1:8" ht="14.25" x14ac:dyDescent="0.2">
      <c r="A15" s="32">
        <v>14</v>
      </c>
      <c r="B15" s="33">
        <v>26</v>
      </c>
      <c r="C15" s="32">
        <v>172753</v>
      </c>
      <c r="D15" s="32">
        <v>745858.52908021305</v>
      </c>
      <c r="E15" s="32">
        <v>718734.51338516001</v>
      </c>
      <c r="F15" s="32">
        <v>27124.015695053298</v>
      </c>
      <c r="G15" s="32">
        <v>718734.51338516001</v>
      </c>
      <c r="H15" s="32">
        <v>3.6366166823221101E-2</v>
      </c>
    </row>
    <row r="16" spans="1:8" ht="14.25" x14ac:dyDescent="0.2">
      <c r="A16" s="32">
        <v>15</v>
      </c>
      <c r="B16" s="33">
        <v>27</v>
      </c>
      <c r="C16" s="32">
        <v>238433.13200000001</v>
      </c>
      <c r="D16" s="32">
        <v>1870607.0766666699</v>
      </c>
      <c r="E16" s="32">
        <v>1679527.9376999999</v>
      </c>
      <c r="F16" s="32">
        <v>191079.138966667</v>
      </c>
      <c r="G16" s="32">
        <v>1679527.9376999999</v>
      </c>
      <c r="H16" s="32">
        <v>0.102148196353005</v>
      </c>
    </row>
    <row r="17" spans="1:8" ht="14.25" x14ac:dyDescent="0.2">
      <c r="A17" s="32">
        <v>16</v>
      </c>
      <c r="B17" s="33">
        <v>29</v>
      </c>
      <c r="C17" s="32">
        <v>434910</v>
      </c>
      <c r="D17" s="32">
        <v>6180503.7183547001</v>
      </c>
      <c r="E17" s="32">
        <v>6067355.8354299096</v>
      </c>
      <c r="F17" s="32">
        <v>113147.882924786</v>
      </c>
      <c r="G17" s="32">
        <v>6067355.8354299096</v>
      </c>
      <c r="H17" s="32">
        <v>1.8307226737646402E-2</v>
      </c>
    </row>
    <row r="18" spans="1:8" ht="14.25" x14ac:dyDescent="0.2">
      <c r="A18" s="32">
        <v>17</v>
      </c>
      <c r="B18" s="33">
        <v>31</v>
      </c>
      <c r="C18" s="32">
        <v>44144.675000000003</v>
      </c>
      <c r="D18" s="32">
        <v>501781.13182033098</v>
      </c>
      <c r="E18" s="32">
        <v>430429.263615984</v>
      </c>
      <c r="F18" s="32">
        <v>71351.868204347105</v>
      </c>
      <c r="G18" s="32">
        <v>430429.263615984</v>
      </c>
      <c r="H18" s="32">
        <v>0.14219719251997601</v>
      </c>
    </row>
    <row r="19" spans="1:8" ht="14.25" x14ac:dyDescent="0.2">
      <c r="A19" s="32">
        <v>18</v>
      </c>
      <c r="B19" s="33">
        <v>32</v>
      </c>
      <c r="C19" s="32">
        <v>74689.955000000002</v>
      </c>
      <c r="D19" s="32">
        <v>1183905.6042645299</v>
      </c>
      <c r="E19" s="32">
        <v>1165029.9061261399</v>
      </c>
      <c r="F19" s="32">
        <v>18875.698138384902</v>
      </c>
      <c r="G19" s="32">
        <v>1165029.9061261399</v>
      </c>
      <c r="H19" s="32">
        <v>1.5943583737075901E-2</v>
      </c>
    </row>
    <row r="20" spans="1:8" ht="14.25" x14ac:dyDescent="0.2">
      <c r="A20" s="32">
        <v>19</v>
      </c>
      <c r="B20" s="33">
        <v>33</v>
      </c>
      <c r="C20" s="32">
        <v>90297.748000000007</v>
      </c>
      <c r="D20" s="32">
        <v>1024066.25742914</v>
      </c>
      <c r="E20" s="32">
        <v>846927.41912474798</v>
      </c>
      <c r="F20" s="32">
        <v>177138.838304395</v>
      </c>
      <c r="G20" s="32">
        <v>846927.41912474798</v>
      </c>
      <c r="H20" s="32">
        <v>0.172975954455419</v>
      </c>
    </row>
    <row r="21" spans="1:8" ht="14.25" x14ac:dyDescent="0.2">
      <c r="A21" s="32">
        <v>20</v>
      </c>
      <c r="B21" s="33">
        <v>34</v>
      </c>
      <c r="C21" s="32">
        <v>59509.17</v>
      </c>
      <c r="D21" s="32">
        <v>412923.96793764498</v>
      </c>
      <c r="E21" s="32">
        <v>316533.177263644</v>
      </c>
      <c r="F21" s="32">
        <v>96390.790674000804</v>
      </c>
      <c r="G21" s="32">
        <v>316533.177263644</v>
      </c>
      <c r="H21" s="32">
        <v>0.233434719605709</v>
      </c>
    </row>
    <row r="22" spans="1:8" ht="14.25" x14ac:dyDescent="0.2">
      <c r="A22" s="32">
        <v>21</v>
      </c>
      <c r="B22" s="33">
        <v>35</v>
      </c>
      <c r="C22" s="32">
        <v>221772.193</v>
      </c>
      <c r="D22" s="32">
        <v>3305315.4592619501</v>
      </c>
      <c r="E22" s="32">
        <v>3567018.1413283199</v>
      </c>
      <c r="F22" s="32">
        <v>-261702.68206637201</v>
      </c>
      <c r="G22" s="32">
        <v>3567018.1413283199</v>
      </c>
      <c r="H22" s="32">
        <v>-7.91763101863832E-2</v>
      </c>
    </row>
    <row r="23" spans="1:8" ht="14.25" x14ac:dyDescent="0.2">
      <c r="A23" s="32">
        <v>22</v>
      </c>
      <c r="B23" s="33">
        <v>36</v>
      </c>
      <c r="C23" s="32">
        <v>243946.247</v>
      </c>
      <c r="D23" s="32">
        <v>865510.59124159301</v>
      </c>
      <c r="E23" s="32">
        <v>747492.867530977</v>
      </c>
      <c r="F23" s="32">
        <v>118017.723710616</v>
      </c>
      <c r="G23" s="32">
        <v>747492.867530977</v>
      </c>
      <c r="H23" s="32">
        <v>0.136356186631197</v>
      </c>
    </row>
    <row r="24" spans="1:8" ht="14.25" x14ac:dyDescent="0.2">
      <c r="A24" s="32">
        <v>23</v>
      </c>
      <c r="B24" s="33">
        <v>37</v>
      </c>
      <c r="C24" s="32">
        <v>148068.13399999999</v>
      </c>
      <c r="D24" s="32">
        <v>1486065.9956885001</v>
      </c>
      <c r="E24" s="32">
        <v>1344601.14452566</v>
      </c>
      <c r="F24" s="32">
        <v>141464.85116283401</v>
      </c>
      <c r="G24" s="32">
        <v>1344601.14452566</v>
      </c>
      <c r="H24" s="32">
        <v>9.5194191626256502E-2</v>
      </c>
    </row>
    <row r="25" spans="1:8" ht="14.25" x14ac:dyDescent="0.2">
      <c r="A25" s="32">
        <v>24</v>
      </c>
      <c r="B25" s="33">
        <v>38</v>
      </c>
      <c r="C25" s="32">
        <v>2179613.9840000002</v>
      </c>
      <c r="D25" s="32">
        <v>8680983.3331327401</v>
      </c>
      <c r="E25" s="32">
        <v>9364272.9500690307</v>
      </c>
      <c r="F25" s="32">
        <v>-683289.61693628295</v>
      </c>
      <c r="G25" s="32">
        <v>9364272.9500690307</v>
      </c>
      <c r="H25" s="32">
        <v>-7.8711084990610303E-2</v>
      </c>
    </row>
    <row r="26" spans="1:8" ht="14.25" x14ac:dyDescent="0.2">
      <c r="A26" s="32">
        <v>25</v>
      </c>
      <c r="B26" s="33">
        <v>39</v>
      </c>
      <c r="C26" s="32">
        <v>123768.798</v>
      </c>
      <c r="D26" s="32">
        <v>160721.872075622</v>
      </c>
      <c r="E26" s="32">
        <v>117019.27540031</v>
      </c>
      <c r="F26" s="32">
        <v>43702.596675312598</v>
      </c>
      <c r="G26" s="32">
        <v>117019.27540031</v>
      </c>
      <c r="H26" s="32">
        <v>0.27191443274596599</v>
      </c>
    </row>
    <row r="27" spans="1:8" ht="14.25" x14ac:dyDescent="0.2">
      <c r="A27" s="32">
        <v>26</v>
      </c>
      <c r="B27" s="33">
        <v>42</v>
      </c>
      <c r="C27" s="32">
        <v>47826.485999999997</v>
      </c>
      <c r="D27" s="32">
        <v>619569.69449999998</v>
      </c>
      <c r="E27" s="32">
        <v>608862.07720000006</v>
      </c>
      <c r="F27" s="32">
        <v>10707.6173</v>
      </c>
      <c r="G27" s="32">
        <v>608862.07720000006</v>
      </c>
      <c r="H27" s="32">
        <v>1.72823451422058E-2</v>
      </c>
    </row>
    <row r="28" spans="1:8" ht="14.25" x14ac:dyDescent="0.2">
      <c r="A28" s="32">
        <v>27</v>
      </c>
      <c r="B28" s="33">
        <v>75</v>
      </c>
      <c r="C28" s="32">
        <v>951</v>
      </c>
      <c r="D28" s="32">
        <v>687087.17948717903</v>
      </c>
      <c r="E28" s="32">
        <v>650452.27350427397</v>
      </c>
      <c r="F28" s="32">
        <v>36634.905982905999</v>
      </c>
      <c r="G28" s="32">
        <v>650452.27350427397</v>
      </c>
      <c r="H28" s="32">
        <v>5.3319152323943998E-2</v>
      </c>
    </row>
    <row r="29" spans="1:8" ht="14.25" x14ac:dyDescent="0.2">
      <c r="A29" s="32">
        <v>28</v>
      </c>
      <c r="B29" s="33">
        <v>76</v>
      </c>
      <c r="C29" s="32">
        <v>6985</v>
      </c>
      <c r="D29" s="32">
        <v>1567305.1034145299</v>
      </c>
      <c r="E29" s="32">
        <v>1485781.5003094</v>
      </c>
      <c r="F29" s="32">
        <v>81523.603105128204</v>
      </c>
      <c r="G29" s="32">
        <v>1485781.5003094</v>
      </c>
      <c r="H29" s="32">
        <v>5.2015145568990298E-2</v>
      </c>
    </row>
    <row r="30" spans="1:8" ht="14.25" x14ac:dyDescent="0.2">
      <c r="A30" s="32">
        <v>29</v>
      </c>
      <c r="B30" s="33">
        <v>99</v>
      </c>
      <c r="C30" s="32">
        <v>31</v>
      </c>
      <c r="D30" s="32">
        <v>9398.6209061341797</v>
      </c>
      <c r="E30" s="32">
        <v>8673.6094849103702</v>
      </c>
      <c r="F30" s="32">
        <v>725.011421223811</v>
      </c>
      <c r="G30" s="32">
        <v>8673.6094849103702</v>
      </c>
      <c r="H30" s="32">
        <v>7.7140191998872801E-2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2015-01-03T04:26:04Z</dcterms:modified>
</cp:coreProperties>
</file>