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D\WORK\步步高\RMS-RA数据核对\RMS-RA部门销售数据核对\表格\"/>
    </mc:Choice>
  </mc:AlternateContent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J27" i="2" l="1"/>
  <c r="J8" i="2" l="1"/>
  <c r="H39" i="2" l="1"/>
  <c r="F39" i="2"/>
  <c r="E39" i="2"/>
  <c r="G39" i="2" l="1"/>
  <c r="L39" i="2" s="1"/>
  <c r="K39" i="2"/>
  <c r="F37" i="2"/>
  <c r="F38" i="2"/>
  <c r="F33" i="2"/>
  <c r="F34" i="2"/>
  <c r="E37" i="2"/>
  <c r="K37" i="2" s="1"/>
  <c r="E38" i="2"/>
  <c r="E34" i="2"/>
  <c r="E33" i="2"/>
  <c r="F40" i="2"/>
  <c r="E13" i="2"/>
  <c r="F36" i="2"/>
  <c r="F35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4" i="2"/>
  <c r="E40" i="2"/>
  <c r="E36" i="2"/>
  <c r="E35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K32" i="2" s="1"/>
  <c r="E5" i="2"/>
  <c r="E4" i="2"/>
  <c r="I31" i="2"/>
  <c r="I35" i="2"/>
  <c r="I36" i="2"/>
  <c r="I40" i="2"/>
  <c r="J4" i="2"/>
  <c r="J5" i="2"/>
  <c r="J6" i="2"/>
  <c r="J7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8" i="2"/>
  <c r="J29" i="2"/>
  <c r="J31" i="2"/>
  <c r="J35" i="2"/>
  <c r="J36" i="2"/>
  <c r="J40" i="2"/>
  <c r="E3" i="2"/>
  <c r="F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A4" i="2"/>
  <c r="H30" i="2"/>
  <c r="H31" i="2"/>
  <c r="H32" i="2"/>
  <c r="H33" i="2"/>
  <c r="H34" i="2"/>
  <c r="H35" i="2"/>
  <c r="H36" i="2"/>
  <c r="H37" i="2"/>
  <c r="H38" i="2"/>
  <c r="H40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G35" i="2" l="1"/>
  <c r="L35" i="2" s="1"/>
  <c r="G36" i="2"/>
  <c r="L36" i="2" s="1"/>
  <c r="G31" i="2"/>
  <c r="L31" i="2" s="1"/>
  <c r="G40" i="2"/>
  <c r="L40" i="2" s="1"/>
  <c r="G37" i="2"/>
  <c r="L37" i="2" s="1"/>
  <c r="G33" i="2"/>
  <c r="L33" i="2" s="1"/>
  <c r="G30" i="2"/>
  <c r="L30" i="2" s="1"/>
  <c r="G38" i="2"/>
  <c r="L38" i="2" s="1"/>
  <c r="G34" i="2"/>
  <c r="L34" i="2" s="1"/>
  <c r="K38" i="2"/>
  <c r="K34" i="2"/>
  <c r="G29" i="2"/>
  <c r="L29" i="2" s="1"/>
  <c r="G32" i="2"/>
  <c r="L32" i="2" s="1"/>
  <c r="K33" i="2"/>
  <c r="I3" i="2"/>
  <c r="K3" i="2" s="1"/>
  <c r="K30" i="2"/>
  <c r="K5" i="2"/>
  <c r="K7" i="2"/>
  <c r="K40" i="2"/>
  <c r="G19" i="2"/>
  <c r="L19" i="2" s="1"/>
  <c r="G11" i="2"/>
  <c r="L11" i="2" s="1"/>
  <c r="G7" i="2"/>
  <c r="L7" i="2" s="1"/>
  <c r="G5" i="2"/>
  <c r="L5" i="2" s="1"/>
  <c r="K36" i="2"/>
  <c r="K28" i="2"/>
  <c r="K26" i="2"/>
  <c r="K24" i="2"/>
  <c r="K22" i="2"/>
  <c r="K20" i="2"/>
  <c r="K18" i="2"/>
  <c r="K16" i="2"/>
  <c r="K14" i="2"/>
  <c r="K12" i="2"/>
  <c r="K10" i="2"/>
  <c r="K8" i="2"/>
  <c r="K6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5" i="2"/>
  <c r="K13" i="2"/>
  <c r="G26" i="2"/>
  <c r="L26" i="2" s="1"/>
  <c r="G15" i="2"/>
  <c r="L15" i="2" s="1"/>
  <c r="G13" i="2"/>
  <c r="L13" i="2" s="1"/>
  <c r="G10" i="2"/>
  <c r="L10" i="2" s="1"/>
  <c r="G4" i="2"/>
  <c r="L4" i="2" s="1"/>
  <c r="K35" i="2"/>
  <c r="K31" i="2"/>
  <c r="K27" i="2"/>
  <c r="K25" i="2"/>
  <c r="K19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G3" i="2"/>
  <c r="L3" i="2" l="1"/>
</calcChain>
</file>

<file path=xl/sharedStrings.xml><?xml version="1.0" encoding="utf-8"?>
<sst xmlns="http://schemas.openxmlformats.org/spreadsheetml/2006/main" count="116" uniqueCount="73">
  <si>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</si>
  <si>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</si>
  <si>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</si>
  <si>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</si>
  <si>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</si>
  <si>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</si>
  <si>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</si>
  <si>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</si>
  <si>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</si>
  <si>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</si>
  <si>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</si>
  <si>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</si>
  <si>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</si>
  <si>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</si>
  <si>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</si>
  <si>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</si>
  <si>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</si>
  <si>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</si>
  <si>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</si>
  <si>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</si>
  <si>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</si>
  <si>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</si>
  <si>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</si>
  <si>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</si>
  <si>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</si>
  <si>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</si>
  <si>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</si>
  <si>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</si>
  <si>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</si>
  <si>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</si>
  <si>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</si>
  <si>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</si>
  <si>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</si>
  <si>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</si>
  <si>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</si>
  <si>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</si>
  <si>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41-周转筐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</si>
  <si>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</si>
  <si>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</si>
  <si>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</si>
  <si>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</si>
  <si>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</si>
  <si>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</si>
  <si>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</si>
  <si>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</si>
  <si>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</si>
  <si>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</si>
  <si>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</si>
  <si>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</si>
  <si>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</si>
  <si>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</si>
  <si>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</si>
  <si>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</si>
  <si>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</si>
  <si>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</si>
  <si>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</si>
  <si>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</si>
  <si>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</si>
  <si>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</si>
  <si>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</si>
  <si>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</si>
  <si>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</si>
  <si>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</si>
  <si>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</si>
  <si>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</si>
  <si>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</si>
  <si>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</si>
  <si>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</si>
  <si>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</si>
  <si>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</si>
  <si>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</si>
  <si>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23" type="noConversion"/>
  </si>
  <si>
    <r>
      <t>910-</t>
    </r>
    <r>
      <rPr>
        <sz val="8"/>
        <color rgb="FF000000"/>
        <rFont val="宋体"/>
        <family val="3"/>
        <charset val="134"/>
      </rPr>
      <t>市场部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</si>
</sst>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.00&quot;%&quot;"/>
    <numFmt numFmtId="177" formatCode="0.00_ "/>
  </numFmts>
  <fonts count="35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6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34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</cellStyleXfs>
  <cellXfs count="78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0" fontId="20" fillId="0" borderId="0" xfId="0" applyFont="1">
      <alignment vertical="center"/>
    </xf>
    <xf numFmtId="11" fontId="32" fillId="0" borderId="0" xfId="0" applyNumberFormat="1" applyFont="1" applyAlignment="1"/>
    <xf numFmtId="0" fontId="20" fillId="0" borderId="0" xfId="0" applyFont="1">
      <alignment vertical="center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0" fillId="0" borderId="0" xfId="0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0" fontId="22" fillId="34" borderId="10" xfId="0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</cellXfs>
  <cellStyles count="6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标题 5" xfId="53"/>
    <cellStyle name="差" xfId="7" builtinId="27" customBuiltin="1"/>
    <cellStyle name="常规" xfId="0" builtinId="0"/>
    <cellStyle name="常规 10" xfId="52"/>
    <cellStyle name="常规 10 2" xfId="61"/>
    <cellStyle name="常规 2" xfId="44"/>
    <cellStyle name="常规 3" xfId="45"/>
    <cellStyle name="常规 3 2" xfId="54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466" Type="http://schemas.openxmlformats.org/officeDocument/2006/relationships/image" Target="cid:79c07f74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b281c61d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470" Type="http://schemas.openxmlformats.org/officeDocument/2006/relationships/image" Target="cid:b78518dc13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5d04093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43" Type="http://schemas.openxmlformats.org/officeDocument/2006/relationships/hyperlink" Target="cid:b85e622f2" TargetMode="External"/><Relationship Id="rId82" Type="http://schemas.openxmlformats.org/officeDocument/2006/relationships/image" Target="cid:27d6fe1a13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463" Type="http://schemas.openxmlformats.org/officeDocument/2006/relationships/hyperlink" Target="cid:55ac0bbe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464" Type="http://schemas.openxmlformats.org/officeDocument/2006/relationships/image" Target="cid:55ac0be913" TargetMode="External"/><Relationship Id="rId303" Type="http://schemas.openxmlformats.org/officeDocument/2006/relationships/hyperlink" Target="cid:8584637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9c07f4f2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b281c5f3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469" Type="http://schemas.openxmlformats.org/officeDocument/2006/relationships/hyperlink" Target="cid:b78518b0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5d040b913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Relationship Id="rId61" Type="http://schemas.openxmlformats.org/officeDocument/2006/relationships/hyperlink" Target="cid:f456201d2" TargetMode="External"/><Relationship Id="rId199" Type="http://schemas.openxmlformats.org/officeDocument/2006/relationships/hyperlink" Target="cid:9fc12dd6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5d040b9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55ac0be9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9c07f74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b281c61d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b78518dc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548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40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C32" sqref="C32:D32"/>
    </sheetView>
  </sheetViews>
  <sheetFormatPr defaultRowHeight="11.25" x14ac:dyDescent="0.15"/>
  <cols>
    <col min="1" max="1" width="7.75" style="1" customWidth="1"/>
    <col min="2" max="2" width="4.5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3" x14ac:dyDescent="0.2">
      <c r="A1" s="5"/>
      <c r="B1" s="6"/>
      <c r="C1" s="7"/>
      <c r="D1" s="8"/>
      <c r="E1" s="9" t="s">
        <v>0</v>
      </c>
      <c r="F1" s="23" t="s">
        <v>1</v>
      </c>
      <c r="G1" s="10" t="s">
        <v>44</v>
      </c>
      <c r="H1" s="23" t="s">
        <v>2</v>
      </c>
      <c r="I1" s="17" t="s">
        <v>42</v>
      </c>
      <c r="J1" s="18" t="s">
        <v>43</v>
      </c>
      <c r="K1" s="19" t="s">
        <v>45</v>
      </c>
      <c r="L1" s="19" t="s">
        <v>46</v>
      </c>
    </row>
    <row r="2" spans="1:13" x14ac:dyDescent="0.15">
      <c r="A2" s="11" t="s">
        <v>3</v>
      </c>
      <c r="B2" s="12"/>
      <c r="C2" s="39" t="s">
        <v>4</v>
      </c>
      <c r="D2" s="39"/>
      <c r="E2" s="13"/>
      <c r="F2" s="24"/>
      <c r="G2" s="14"/>
      <c r="H2" s="24"/>
      <c r="I2" s="20"/>
      <c r="J2" s="21"/>
      <c r="K2" s="22"/>
      <c r="L2" s="22"/>
    </row>
    <row r="3" spans="1:13" x14ac:dyDescent="0.15">
      <c r="A3" s="40" t="s">
        <v>5</v>
      </c>
      <c r="B3" s="40"/>
      <c r="C3" s="40"/>
      <c r="D3" s="40"/>
      <c r="E3" s="15">
        <f>RA!D7</f>
        <v>15959298.941299999</v>
      </c>
      <c r="F3" s="25">
        <f>RA!I7</f>
        <v>1464047.4065</v>
      </c>
      <c r="G3" s="16">
        <f>E3-F3</f>
        <v>14495251.534799999</v>
      </c>
      <c r="H3" s="27">
        <f>RA!J7</f>
        <v>9.1736323248591507</v>
      </c>
      <c r="I3" s="20">
        <f>SUM(I4:I40)</f>
        <v>15959303.212217094</v>
      </c>
      <c r="J3" s="21">
        <f>SUM(J4:J40)</f>
        <v>14495251.218866879</v>
      </c>
      <c r="K3" s="22">
        <f>E3-I3</f>
        <v>-4.2709170952439308</v>
      </c>
      <c r="L3" s="22">
        <f>G3-J3</f>
        <v>0.31593311950564384</v>
      </c>
    </row>
    <row r="4" spans="1:13" x14ac:dyDescent="0.15">
      <c r="A4" s="41">
        <f>RA!A8</f>
        <v>42009</v>
      </c>
      <c r="B4" s="12">
        <v>12</v>
      </c>
      <c r="C4" s="38" t="s">
        <v>6</v>
      </c>
      <c r="D4" s="38"/>
      <c r="E4" s="15">
        <f>VLOOKUP(C4,RA!B8:D39,3,0)</f>
        <v>634887.94559999998</v>
      </c>
      <c r="F4" s="25">
        <f>VLOOKUP(C4,RA!B8:I43,8,0)</f>
        <v>158333.264</v>
      </c>
      <c r="G4" s="16">
        <f t="shared" ref="G4:G40" si="0">E4-F4</f>
        <v>476554.68160000001</v>
      </c>
      <c r="H4" s="27">
        <f>RA!J8</f>
        <v>24.938773069689901</v>
      </c>
      <c r="I4" s="20">
        <f>VLOOKUP(B4,RMS!B:D,3,FALSE)</f>
        <v>634888.64909487194</v>
      </c>
      <c r="J4" s="21">
        <f>VLOOKUP(B4,RMS!B:E,4,FALSE)</f>
        <v>476554.69340940198</v>
      </c>
      <c r="K4" s="22">
        <f t="shared" ref="K4:K40" si="1">E4-I4</f>
        <v>-0.70349487196654081</v>
      </c>
      <c r="L4" s="22">
        <f t="shared" ref="L4:L40" si="2">G4-J4</f>
        <v>-1.1809401970822364E-2</v>
      </c>
    </row>
    <row r="5" spans="1:13" x14ac:dyDescent="0.15">
      <c r="A5" s="41"/>
      <c r="B5" s="12">
        <v>13</v>
      </c>
      <c r="C5" s="38" t="s">
        <v>7</v>
      </c>
      <c r="D5" s="38"/>
      <c r="E5" s="15">
        <f>VLOOKUP(C5,RA!B8:D40,3,0)</f>
        <v>63125.586000000003</v>
      </c>
      <c r="F5" s="25">
        <f>VLOOKUP(C5,RA!B9:I44,8,0)</f>
        <v>15080.2534</v>
      </c>
      <c r="G5" s="16">
        <f t="shared" si="0"/>
        <v>48045.332600000002</v>
      </c>
      <c r="H5" s="27">
        <f>RA!J9</f>
        <v>23.889288568346899</v>
      </c>
      <c r="I5" s="20">
        <f>VLOOKUP(B5,RMS!B:D,3,FALSE)</f>
        <v>63125.6232722563</v>
      </c>
      <c r="J5" s="21">
        <f>VLOOKUP(B5,RMS!B:E,4,FALSE)</f>
        <v>48045.329909840402</v>
      </c>
      <c r="K5" s="22">
        <f t="shared" si="1"/>
        <v>-3.727225629700115E-2</v>
      </c>
      <c r="L5" s="22">
        <f t="shared" si="2"/>
        <v>2.6901595992967486E-3</v>
      </c>
      <c r="M5" s="35"/>
    </row>
    <row r="6" spans="1:13" x14ac:dyDescent="0.15">
      <c r="A6" s="41"/>
      <c r="B6" s="12">
        <v>14</v>
      </c>
      <c r="C6" s="38" t="s">
        <v>8</v>
      </c>
      <c r="D6" s="38"/>
      <c r="E6" s="15">
        <f>VLOOKUP(C6,RA!B10:D41,3,0)</f>
        <v>104604.2643</v>
      </c>
      <c r="F6" s="25">
        <f>VLOOKUP(C6,RA!B10:I45,8,0)</f>
        <v>22626.2752</v>
      </c>
      <c r="G6" s="16">
        <f t="shared" si="0"/>
        <v>81977.989099999992</v>
      </c>
      <c r="H6" s="27">
        <f>RA!J10</f>
        <v>21.6303564213299</v>
      </c>
      <c r="I6" s="20">
        <f>VLOOKUP(B6,RMS!B:D,3,FALSE)</f>
        <v>104605.891106838</v>
      </c>
      <c r="J6" s="21">
        <f>VLOOKUP(B6,RMS!B:E,4,FALSE)</f>
        <v>81977.989240170893</v>
      </c>
      <c r="K6" s="22">
        <f t="shared" si="1"/>
        <v>-1.6268068380013574</v>
      </c>
      <c r="L6" s="22">
        <f t="shared" si="2"/>
        <v>-1.4017090143170208E-4</v>
      </c>
      <c r="M6" s="35"/>
    </row>
    <row r="7" spans="1:13" x14ac:dyDescent="0.15">
      <c r="A7" s="41"/>
      <c r="B7" s="12">
        <v>15</v>
      </c>
      <c r="C7" s="38" t="s">
        <v>9</v>
      </c>
      <c r="D7" s="38"/>
      <c r="E7" s="15">
        <f>VLOOKUP(C7,RA!B10:D42,3,0)</f>
        <v>52983.414599999996</v>
      </c>
      <c r="F7" s="25">
        <f>VLOOKUP(C7,RA!B11:I46,8,0)</f>
        <v>12999.7754</v>
      </c>
      <c r="G7" s="16">
        <f t="shared" si="0"/>
        <v>39983.639199999998</v>
      </c>
      <c r="H7" s="27">
        <f>RA!J11</f>
        <v>24.535556075693201</v>
      </c>
      <c r="I7" s="20">
        <f>VLOOKUP(B7,RMS!B:D,3,FALSE)</f>
        <v>52983.455068376097</v>
      </c>
      <c r="J7" s="21">
        <f>VLOOKUP(B7,RMS!B:E,4,FALSE)</f>
        <v>39983.639685470102</v>
      </c>
      <c r="K7" s="22">
        <f t="shared" si="1"/>
        <v>-4.0468376100761816E-2</v>
      </c>
      <c r="L7" s="22">
        <f t="shared" si="2"/>
        <v>-4.8547010374022648E-4</v>
      </c>
      <c r="M7" s="35"/>
    </row>
    <row r="8" spans="1:13" x14ac:dyDescent="0.15">
      <c r="A8" s="41"/>
      <c r="B8" s="12">
        <v>16</v>
      </c>
      <c r="C8" s="38" t="s">
        <v>10</v>
      </c>
      <c r="D8" s="38"/>
      <c r="E8" s="15">
        <f>VLOOKUP(C8,RA!B12:D43,3,0)</f>
        <v>272993.2953</v>
      </c>
      <c r="F8" s="25">
        <f>VLOOKUP(C8,RA!B12:I47,8,0)</f>
        <v>4020.6876000000002</v>
      </c>
      <c r="G8" s="16">
        <f t="shared" si="0"/>
        <v>268972.60769999999</v>
      </c>
      <c r="H8" s="27">
        <f>RA!J12</f>
        <v>1.4728155120372299</v>
      </c>
      <c r="I8" s="20">
        <f>VLOOKUP(B8,RMS!B:D,3,FALSE)</f>
        <v>272993.30449743598</v>
      </c>
      <c r="J8" s="21">
        <f>VLOOKUP(B8,RMS!B:E,4,FALSE)</f>
        <v>268972.60757692298</v>
      </c>
      <c r="K8" s="22">
        <f t="shared" si="1"/>
        <v>-9.1974359820596874E-3</v>
      </c>
      <c r="L8" s="22">
        <f t="shared" si="2"/>
        <v>1.2307701399549842E-4</v>
      </c>
      <c r="M8" s="35"/>
    </row>
    <row r="9" spans="1:13" x14ac:dyDescent="0.15">
      <c r="A9" s="41"/>
      <c r="B9" s="12">
        <v>17</v>
      </c>
      <c r="C9" s="38" t="s">
        <v>11</v>
      </c>
      <c r="D9" s="38"/>
      <c r="E9" s="15">
        <f>VLOOKUP(C9,RA!B12:D44,3,0)</f>
        <v>266462.31920000003</v>
      </c>
      <c r="F9" s="25">
        <f>VLOOKUP(C9,RA!B13:I48,8,0)</f>
        <v>49232.539400000001</v>
      </c>
      <c r="G9" s="16">
        <f t="shared" si="0"/>
        <v>217229.77980000002</v>
      </c>
      <c r="H9" s="27">
        <f>RA!J13</f>
        <v>18.4763607656838</v>
      </c>
      <c r="I9" s="20">
        <f>VLOOKUP(B9,RMS!B:D,3,FALSE)</f>
        <v>266462.50309487199</v>
      </c>
      <c r="J9" s="21">
        <f>VLOOKUP(B9,RMS!B:E,4,FALSE)</f>
        <v>217229.77992222199</v>
      </c>
      <c r="K9" s="22">
        <f t="shared" si="1"/>
        <v>-0.18389487196691334</v>
      </c>
      <c r="L9" s="22">
        <f t="shared" si="2"/>
        <v>-1.2222197256051004E-4</v>
      </c>
      <c r="M9" s="35"/>
    </row>
    <row r="10" spans="1:13" x14ac:dyDescent="0.15">
      <c r="A10" s="41"/>
      <c r="B10" s="12">
        <v>18</v>
      </c>
      <c r="C10" s="38" t="s">
        <v>12</v>
      </c>
      <c r="D10" s="38"/>
      <c r="E10" s="15">
        <f>VLOOKUP(C10,RA!B14:D45,3,0)</f>
        <v>131052.9469</v>
      </c>
      <c r="F10" s="25">
        <f>VLOOKUP(C10,RA!B14:I49,8,0)</f>
        <v>25478.486400000002</v>
      </c>
      <c r="G10" s="16">
        <f t="shared" si="0"/>
        <v>105574.46049999999</v>
      </c>
      <c r="H10" s="27">
        <f>RA!J14</f>
        <v>19.4413685481192</v>
      </c>
      <c r="I10" s="20">
        <f>VLOOKUP(B10,RMS!B:D,3,FALSE)</f>
        <v>131052.94582735001</v>
      </c>
      <c r="J10" s="21">
        <f>VLOOKUP(B10,RMS!B:E,4,FALSE)</f>
        <v>105574.46023846199</v>
      </c>
      <c r="K10" s="22">
        <f t="shared" si="1"/>
        <v>1.072649989509955E-3</v>
      </c>
      <c r="L10" s="22">
        <f t="shared" si="2"/>
        <v>2.6153799262829125E-4</v>
      </c>
      <c r="M10" s="35"/>
    </row>
    <row r="11" spans="1:13" x14ac:dyDescent="0.15">
      <c r="A11" s="41"/>
      <c r="B11" s="12">
        <v>19</v>
      </c>
      <c r="C11" s="38" t="s">
        <v>13</v>
      </c>
      <c r="D11" s="38"/>
      <c r="E11" s="15">
        <f>VLOOKUP(C11,RA!B14:D46,3,0)</f>
        <v>116909.8429</v>
      </c>
      <c r="F11" s="25">
        <f>VLOOKUP(C11,RA!B15:I50,8,0)</f>
        <v>13232.515799999999</v>
      </c>
      <c r="G11" s="16">
        <f t="shared" si="0"/>
        <v>103677.32710000001</v>
      </c>
      <c r="H11" s="27">
        <f>RA!J15</f>
        <v>11.318564349897001</v>
      </c>
      <c r="I11" s="20">
        <f>VLOOKUP(B11,RMS!B:D,3,FALSE)</f>
        <v>116910.082958974</v>
      </c>
      <c r="J11" s="21">
        <f>VLOOKUP(B11,RMS!B:E,4,FALSE)</f>
        <v>103677.32712222201</v>
      </c>
      <c r="K11" s="22">
        <f t="shared" si="1"/>
        <v>-0.24005897399911191</v>
      </c>
      <c r="L11" s="22">
        <f t="shared" si="2"/>
        <v>-2.2221996914595366E-5</v>
      </c>
      <c r="M11" s="35"/>
    </row>
    <row r="12" spans="1:13" x14ac:dyDescent="0.15">
      <c r="A12" s="41"/>
      <c r="B12" s="12">
        <v>21</v>
      </c>
      <c r="C12" s="38" t="s">
        <v>14</v>
      </c>
      <c r="D12" s="38"/>
      <c r="E12" s="15">
        <f>VLOOKUP(C12,RA!B16:D47,3,0)</f>
        <v>587913.42050000001</v>
      </c>
      <c r="F12" s="25">
        <f>VLOOKUP(C12,RA!B16:I51,8,0)</f>
        <v>28154.293699999998</v>
      </c>
      <c r="G12" s="16">
        <f t="shared" si="0"/>
        <v>559759.12679999997</v>
      </c>
      <c r="H12" s="27">
        <f>RA!J16</f>
        <v>4.7888503167789098</v>
      </c>
      <c r="I12" s="20">
        <f>VLOOKUP(B12,RMS!B:D,3,FALSE)</f>
        <v>587913.20018461498</v>
      </c>
      <c r="J12" s="21">
        <f>VLOOKUP(B12,RMS!B:E,4,FALSE)</f>
        <v>559759.12632905995</v>
      </c>
      <c r="K12" s="22">
        <f t="shared" si="1"/>
        <v>0.22031538502778858</v>
      </c>
      <c r="L12" s="22">
        <f t="shared" si="2"/>
        <v>4.7094002366065979E-4</v>
      </c>
      <c r="M12" s="35"/>
    </row>
    <row r="13" spans="1:13" x14ac:dyDescent="0.15">
      <c r="A13" s="41"/>
      <c r="B13" s="12">
        <v>22</v>
      </c>
      <c r="C13" s="38" t="s">
        <v>15</v>
      </c>
      <c r="D13" s="38"/>
      <c r="E13" s="15">
        <f>VLOOKUP(C13,RA!B16:D48,3,0)</f>
        <v>603236.06429999997</v>
      </c>
      <c r="F13" s="25">
        <f>VLOOKUP(C13,RA!B17:I52,8,0)</f>
        <v>44577.774400000002</v>
      </c>
      <c r="G13" s="16">
        <f t="shared" si="0"/>
        <v>558658.28989999997</v>
      </c>
      <c r="H13" s="27">
        <f>RA!J17</f>
        <v>7.38977276693966</v>
      </c>
      <c r="I13" s="20">
        <f>VLOOKUP(B13,RMS!B:D,3,FALSE)</f>
        <v>603236.12261709396</v>
      </c>
      <c r="J13" s="21">
        <f>VLOOKUP(B13,RMS!B:E,4,FALSE)</f>
        <v>558658.29012906004</v>
      </c>
      <c r="K13" s="22">
        <f t="shared" si="1"/>
        <v>-5.8317093993537128E-2</v>
      </c>
      <c r="L13" s="22">
        <f t="shared" si="2"/>
        <v>-2.2906006779521704E-4</v>
      </c>
      <c r="M13" s="35"/>
    </row>
    <row r="14" spans="1:13" x14ac:dyDescent="0.15">
      <c r="A14" s="41"/>
      <c r="B14" s="12">
        <v>23</v>
      </c>
      <c r="C14" s="38" t="s">
        <v>16</v>
      </c>
      <c r="D14" s="38"/>
      <c r="E14" s="15">
        <f>VLOOKUP(C14,RA!B18:D49,3,0)</f>
        <v>1193597.5567999999</v>
      </c>
      <c r="F14" s="25">
        <f>VLOOKUP(C14,RA!B18:I53,8,0)</f>
        <v>205031.38750000001</v>
      </c>
      <c r="G14" s="16">
        <f t="shared" si="0"/>
        <v>988566.16929999995</v>
      </c>
      <c r="H14" s="27">
        <f>RA!J18</f>
        <v>17.177597786785299</v>
      </c>
      <c r="I14" s="20">
        <f>VLOOKUP(B14,RMS!B:D,3,FALSE)</f>
        <v>1193597.58298718</v>
      </c>
      <c r="J14" s="21">
        <f>VLOOKUP(B14,RMS!B:E,4,FALSE)</f>
        <v>988566.16234273498</v>
      </c>
      <c r="K14" s="22">
        <f t="shared" si="1"/>
        <v>-2.6187180075794458E-2</v>
      </c>
      <c r="L14" s="22">
        <f t="shared" si="2"/>
        <v>6.9572649663314223E-3</v>
      </c>
      <c r="M14" s="35"/>
    </row>
    <row r="15" spans="1:13" x14ac:dyDescent="0.15">
      <c r="A15" s="41"/>
      <c r="B15" s="12">
        <v>24</v>
      </c>
      <c r="C15" s="38" t="s">
        <v>17</v>
      </c>
      <c r="D15" s="38"/>
      <c r="E15" s="15">
        <f>VLOOKUP(C15,RA!B18:D50,3,0)</f>
        <v>469859.8554</v>
      </c>
      <c r="F15" s="25">
        <f>VLOOKUP(C15,RA!B19:I54,8,0)</f>
        <v>51249.225100000003</v>
      </c>
      <c r="G15" s="16">
        <f t="shared" si="0"/>
        <v>418610.63030000002</v>
      </c>
      <c r="H15" s="27">
        <f>RA!J19</f>
        <v>10.9073427982841</v>
      </c>
      <c r="I15" s="20">
        <f>VLOOKUP(B15,RMS!B:D,3,FALSE)</f>
        <v>469860.00764444401</v>
      </c>
      <c r="J15" s="21">
        <f>VLOOKUP(B15,RMS!B:E,4,FALSE)</f>
        <v>418610.63087777799</v>
      </c>
      <c r="K15" s="22">
        <f t="shared" si="1"/>
        <v>-0.15224444400519133</v>
      </c>
      <c r="L15" s="22">
        <f t="shared" si="2"/>
        <v>-5.777779733762145E-4</v>
      </c>
      <c r="M15" s="35"/>
    </row>
    <row r="16" spans="1:13" x14ac:dyDescent="0.15">
      <c r="A16" s="41"/>
      <c r="B16" s="12">
        <v>25</v>
      </c>
      <c r="C16" s="38" t="s">
        <v>18</v>
      </c>
      <c r="D16" s="38"/>
      <c r="E16" s="15">
        <f>VLOOKUP(C16,RA!B20:D51,3,0)</f>
        <v>1095905.074</v>
      </c>
      <c r="F16" s="25">
        <f>VLOOKUP(C16,RA!B20:I55,8,0)</f>
        <v>92046.826000000001</v>
      </c>
      <c r="G16" s="16">
        <f t="shared" si="0"/>
        <v>1003858.248</v>
      </c>
      <c r="H16" s="27">
        <f>RA!J20</f>
        <v>8.3991604915226397</v>
      </c>
      <c r="I16" s="20">
        <f>VLOOKUP(B16,RMS!B:D,3,FALSE)</f>
        <v>1095905.0599</v>
      </c>
      <c r="J16" s="21">
        <f>VLOOKUP(B16,RMS!B:E,4,FALSE)</f>
        <v>1003858.248</v>
      </c>
      <c r="K16" s="22">
        <f t="shared" si="1"/>
        <v>1.4100000029429793E-2</v>
      </c>
      <c r="L16" s="22">
        <f t="shared" si="2"/>
        <v>0</v>
      </c>
      <c r="M16" s="35"/>
    </row>
    <row r="17" spans="1:13" x14ac:dyDescent="0.15">
      <c r="A17" s="41"/>
      <c r="B17" s="12">
        <v>26</v>
      </c>
      <c r="C17" s="38" t="s">
        <v>19</v>
      </c>
      <c r="D17" s="38"/>
      <c r="E17" s="15">
        <f>VLOOKUP(C17,RA!B20:D52,3,0)</f>
        <v>370397.0625</v>
      </c>
      <c r="F17" s="25">
        <f>VLOOKUP(C17,RA!B21:I56,8,0)</f>
        <v>25074.521799999999</v>
      </c>
      <c r="G17" s="16">
        <f t="shared" si="0"/>
        <v>345322.54070000001</v>
      </c>
      <c r="H17" s="27">
        <f>RA!J21</f>
        <v>6.7696330070112296</v>
      </c>
      <c r="I17" s="20">
        <f>VLOOKUP(B17,RMS!B:D,3,FALSE)</f>
        <v>370396.90823807602</v>
      </c>
      <c r="J17" s="21">
        <f>VLOOKUP(B17,RMS!B:E,4,FALSE)</f>
        <v>345322.54077257402</v>
      </c>
      <c r="K17" s="22">
        <f t="shared" si="1"/>
        <v>0.15426192397717386</v>
      </c>
      <c r="L17" s="22">
        <f t="shared" si="2"/>
        <v>-7.2574010118842125E-5</v>
      </c>
      <c r="M17" s="35"/>
    </row>
    <row r="18" spans="1:13" x14ac:dyDescent="0.15">
      <c r="A18" s="41"/>
      <c r="B18" s="12">
        <v>27</v>
      </c>
      <c r="C18" s="38" t="s">
        <v>20</v>
      </c>
      <c r="D18" s="38"/>
      <c r="E18" s="15">
        <f>VLOOKUP(C18,RA!B22:D53,3,0)</f>
        <v>942756.70499999996</v>
      </c>
      <c r="F18" s="25">
        <f>VLOOKUP(C18,RA!B22:I57,8,0)</f>
        <v>102670.47410000001</v>
      </c>
      <c r="G18" s="16">
        <f t="shared" si="0"/>
        <v>840086.23089999997</v>
      </c>
      <c r="H18" s="27">
        <f>RA!J22</f>
        <v>10.8904528130617</v>
      </c>
      <c r="I18" s="20">
        <f>VLOOKUP(B18,RMS!B:D,3,FALSE)</f>
        <v>942756.95209999999</v>
      </c>
      <c r="J18" s="21">
        <f>VLOOKUP(B18,RMS!B:E,4,FALSE)</f>
        <v>840086.23010000004</v>
      </c>
      <c r="K18" s="22">
        <f t="shared" si="1"/>
        <v>-0.24710000003688037</v>
      </c>
      <c r="L18" s="22">
        <f t="shared" si="2"/>
        <v>7.9999992158263922E-4</v>
      </c>
      <c r="M18" s="35"/>
    </row>
    <row r="19" spans="1:13" x14ac:dyDescent="0.15">
      <c r="A19" s="41"/>
      <c r="B19" s="12">
        <v>29</v>
      </c>
      <c r="C19" s="38" t="s">
        <v>21</v>
      </c>
      <c r="D19" s="38"/>
      <c r="E19" s="15">
        <f>VLOOKUP(C19,RA!B22:D54,3,0)</f>
        <v>2152761.2557999999</v>
      </c>
      <c r="F19" s="25">
        <f>VLOOKUP(C19,RA!B23:I58,8,0)</f>
        <v>228891.2647</v>
      </c>
      <c r="G19" s="16">
        <f t="shared" si="0"/>
        <v>1923869.9911</v>
      </c>
      <c r="H19" s="27">
        <f>RA!J23</f>
        <v>10.6324500259059</v>
      </c>
      <c r="I19" s="20">
        <f>VLOOKUP(B19,RMS!B:D,3,FALSE)</f>
        <v>2152762.6438384601</v>
      </c>
      <c r="J19" s="21">
        <f>VLOOKUP(B19,RMS!B:E,4,FALSE)</f>
        <v>1923870.0188777801</v>
      </c>
      <c r="K19" s="22">
        <f t="shared" si="1"/>
        <v>-1.3880384601652622</v>
      </c>
      <c r="L19" s="22">
        <f t="shared" si="2"/>
        <v>-2.7777780080214143E-2</v>
      </c>
      <c r="M19" s="35"/>
    </row>
    <row r="20" spans="1:13" x14ac:dyDescent="0.15">
      <c r="A20" s="41"/>
      <c r="B20" s="12">
        <v>31</v>
      </c>
      <c r="C20" s="38" t="s">
        <v>22</v>
      </c>
      <c r="D20" s="38"/>
      <c r="E20" s="15">
        <f>VLOOKUP(C20,RA!B24:D55,3,0)</f>
        <v>210130.7867</v>
      </c>
      <c r="F20" s="25">
        <f>VLOOKUP(C20,RA!B24:I59,8,0)</f>
        <v>36506.638800000001</v>
      </c>
      <c r="G20" s="16">
        <f t="shared" si="0"/>
        <v>173624.14789999998</v>
      </c>
      <c r="H20" s="27">
        <f>RA!J24</f>
        <v>17.373293734496801</v>
      </c>
      <c r="I20" s="20">
        <f>VLOOKUP(B20,RMS!B:D,3,FALSE)</f>
        <v>210130.781533598</v>
      </c>
      <c r="J20" s="21">
        <f>VLOOKUP(B20,RMS!B:E,4,FALSE)</f>
        <v>173624.13693961801</v>
      </c>
      <c r="K20" s="22">
        <f t="shared" si="1"/>
        <v>5.1664019993040711E-3</v>
      </c>
      <c r="L20" s="22">
        <f t="shared" si="2"/>
        <v>1.0960381972836331E-2</v>
      </c>
      <c r="M20" s="35"/>
    </row>
    <row r="21" spans="1:13" x14ac:dyDescent="0.15">
      <c r="A21" s="41"/>
      <c r="B21" s="12">
        <v>32</v>
      </c>
      <c r="C21" s="38" t="s">
        <v>23</v>
      </c>
      <c r="D21" s="38"/>
      <c r="E21" s="15">
        <f>VLOOKUP(C21,RA!B24:D56,3,0)</f>
        <v>304402.67810000002</v>
      </c>
      <c r="F21" s="25">
        <f>VLOOKUP(C21,RA!B25:I60,8,0)</f>
        <v>21974.0229</v>
      </c>
      <c r="G21" s="16">
        <f t="shared" si="0"/>
        <v>282428.65520000004</v>
      </c>
      <c r="H21" s="27">
        <f>RA!J25</f>
        <v>7.2187350772194101</v>
      </c>
      <c r="I21" s="20">
        <f>VLOOKUP(B21,RMS!B:D,3,FALSE)</f>
        <v>304402.67494669801</v>
      </c>
      <c r="J21" s="21">
        <f>VLOOKUP(B21,RMS!B:E,4,FALSE)</f>
        <v>282428.65173391998</v>
      </c>
      <c r="K21" s="22">
        <f t="shared" si="1"/>
        <v>3.1533020082861185E-3</v>
      </c>
      <c r="L21" s="22">
        <f t="shared" si="2"/>
        <v>3.4660800592973828E-3</v>
      </c>
      <c r="M21" s="35"/>
    </row>
    <row r="22" spans="1:13" x14ac:dyDescent="0.15">
      <c r="A22" s="41"/>
      <c r="B22" s="12">
        <v>33</v>
      </c>
      <c r="C22" s="38" t="s">
        <v>24</v>
      </c>
      <c r="D22" s="38"/>
      <c r="E22" s="15">
        <f>VLOOKUP(C22,RA!B26:D57,3,0)</f>
        <v>576337.72580000001</v>
      </c>
      <c r="F22" s="25">
        <f>VLOOKUP(C22,RA!B26:I61,8,0)</f>
        <v>110626.2062</v>
      </c>
      <c r="G22" s="16">
        <f t="shared" si="0"/>
        <v>465711.5196</v>
      </c>
      <c r="H22" s="27">
        <f>RA!J26</f>
        <v>19.1946841665523</v>
      </c>
      <c r="I22" s="20">
        <f>VLOOKUP(B22,RMS!B:D,3,FALSE)</f>
        <v>576337.73340027197</v>
      </c>
      <c r="J22" s="21">
        <f>VLOOKUP(B22,RMS!B:E,4,FALSE)</f>
        <v>465711.51265027199</v>
      </c>
      <c r="K22" s="22">
        <f t="shared" si="1"/>
        <v>-7.6002719579264522E-3</v>
      </c>
      <c r="L22" s="22">
        <f t="shared" si="2"/>
        <v>6.9497280055657029E-3</v>
      </c>
      <c r="M22" s="35"/>
    </row>
    <row r="23" spans="1:13" x14ac:dyDescent="0.15">
      <c r="A23" s="41"/>
      <c r="B23" s="12">
        <v>34</v>
      </c>
      <c r="C23" s="38" t="s">
        <v>25</v>
      </c>
      <c r="D23" s="38"/>
      <c r="E23" s="15">
        <f>VLOOKUP(C23,RA!B26:D58,3,0)</f>
        <v>229802.89</v>
      </c>
      <c r="F23" s="25">
        <f>VLOOKUP(C23,RA!B27:I62,8,0)</f>
        <v>56526.085700000003</v>
      </c>
      <c r="G23" s="16">
        <f t="shared" si="0"/>
        <v>173276.80430000002</v>
      </c>
      <c r="H23" s="27">
        <f>RA!J27</f>
        <v>24.5976391767745</v>
      </c>
      <c r="I23" s="20">
        <f>VLOOKUP(B23,RMS!B:D,3,FALSE)</f>
        <v>229802.852443121</v>
      </c>
      <c r="J23" s="21">
        <f>VLOOKUP(B23,RMS!B:E,4,FALSE)</f>
        <v>173276.81432892301</v>
      </c>
      <c r="K23" s="22">
        <f t="shared" si="1"/>
        <v>3.7556879018666223E-2</v>
      </c>
      <c r="L23" s="22">
        <f t="shared" si="2"/>
        <v>-1.0028922988567501E-2</v>
      </c>
      <c r="M23" s="35"/>
    </row>
    <row r="24" spans="1:13" x14ac:dyDescent="0.15">
      <c r="A24" s="41"/>
      <c r="B24" s="12">
        <v>35</v>
      </c>
      <c r="C24" s="38" t="s">
        <v>26</v>
      </c>
      <c r="D24" s="38"/>
      <c r="E24" s="15">
        <f>VLOOKUP(C24,RA!B28:D59,3,0)</f>
        <v>911579.15610000002</v>
      </c>
      <c r="F24" s="25">
        <f>VLOOKUP(C24,RA!B28:I63,8,0)</f>
        <v>44407.911800000002</v>
      </c>
      <c r="G24" s="16">
        <f t="shared" si="0"/>
        <v>867171.24430000002</v>
      </c>
      <c r="H24" s="27">
        <f>RA!J28</f>
        <v>4.87153655311623</v>
      </c>
      <c r="I24" s="20">
        <f>VLOOKUP(B24,RMS!B:D,3,FALSE)</f>
        <v>911579.15452300897</v>
      </c>
      <c r="J24" s="21">
        <f>VLOOKUP(B24,RMS!B:E,4,FALSE)</f>
        <v>867171.24979734502</v>
      </c>
      <c r="K24" s="22">
        <f t="shared" si="1"/>
        <v>1.5769910532981157E-3</v>
      </c>
      <c r="L24" s="22">
        <f t="shared" si="2"/>
        <v>-5.4973450023680925E-3</v>
      </c>
      <c r="M24" s="35"/>
    </row>
    <row r="25" spans="1:13" x14ac:dyDescent="0.15">
      <c r="A25" s="41"/>
      <c r="B25" s="12">
        <v>36</v>
      </c>
      <c r="C25" s="38" t="s">
        <v>27</v>
      </c>
      <c r="D25" s="38"/>
      <c r="E25" s="15">
        <f>VLOOKUP(C25,RA!B28:D60,3,0)</f>
        <v>645536.12529999996</v>
      </c>
      <c r="F25" s="25">
        <f>VLOOKUP(C25,RA!B29:I64,8,0)</f>
        <v>82837.595000000001</v>
      </c>
      <c r="G25" s="16">
        <f t="shared" si="0"/>
        <v>562698.53029999998</v>
      </c>
      <c r="H25" s="27">
        <f>RA!J29</f>
        <v>12.832371691282599</v>
      </c>
      <c r="I25" s="20">
        <f>VLOOKUP(B25,RMS!B:D,3,FALSE)</f>
        <v>645536.12555044203</v>
      </c>
      <c r="J25" s="21">
        <f>VLOOKUP(B25,RMS!B:E,4,FALSE)</f>
        <v>562698.49466123304</v>
      </c>
      <c r="K25" s="22">
        <f t="shared" si="1"/>
        <v>-2.5044206995517015E-4</v>
      </c>
      <c r="L25" s="22">
        <f t="shared" si="2"/>
        <v>3.5638766945339739E-2</v>
      </c>
      <c r="M25" s="35"/>
    </row>
    <row r="26" spans="1:13" x14ac:dyDescent="0.15">
      <c r="A26" s="41"/>
      <c r="B26" s="12">
        <v>37</v>
      </c>
      <c r="C26" s="38" t="s">
        <v>28</v>
      </c>
      <c r="D26" s="38"/>
      <c r="E26" s="15">
        <f>VLOOKUP(C26,RA!B30:D61,3,0)</f>
        <v>811758.54720000003</v>
      </c>
      <c r="F26" s="25">
        <f>VLOOKUP(C26,RA!B30:I65,8,0)</f>
        <v>92193.554699999993</v>
      </c>
      <c r="G26" s="16">
        <f t="shared" si="0"/>
        <v>719564.99250000005</v>
      </c>
      <c r="H26" s="27">
        <f>RA!J30</f>
        <v>11.3572631933477</v>
      </c>
      <c r="I26" s="20">
        <f>VLOOKUP(B26,RMS!B:D,3,FALSE)</f>
        <v>811758.57677079597</v>
      </c>
      <c r="J26" s="21">
        <f>VLOOKUP(B26,RMS!B:E,4,FALSE)</f>
        <v>719565.00093674404</v>
      </c>
      <c r="K26" s="22">
        <f t="shared" si="1"/>
        <v>-2.957079594489187E-2</v>
      </c>
      <c r="L26" s="22">
        <f t="shared" si="2"/>
        <v>-8.4367439849302173E-3</v>
      </c>
      <c r="M26" s="35"/>
    </row>
    <row r="27" spans="1:13" x14ac:dyDescent="0.15">
      <c r="A27" s="41"/>
      <c r="B27" s="12">
        <v>38</v>
      </c>
      <c r="C27" s="38" t="s">
        <v>29</v>
      </c>
      <c r="D27" s="38"/>
      <c r="E27" s="15">
        <f>VLOOKUP(C27,RA!B30:D62,3,0)</f>
        <v>2183824.7892999998</v>
      </c>
      <c r="F27" s="25">
        <f>VLOOKUP(C27,RA!B31:I66,8,0)</f>
        <v>-131845.42310000001</v>
      </c>
      <c r="G27" s="16">
        <f t="shared" si="0"/>
        <v>2315670.2123999996</v>
      </c>
      <c r="H27" s="27">
        <f>RA!J31</f>
        <v>-6.0373626925565604</v>
      </c>
      <c r="I27" s="20">
        <f>VLOOKUP(B27,RMS!B:D,3,FALSE)</f>
        <v>2183824.82019027</v>
      </c>
      <c r="J27" s="21">
        <f>VLOOKUP(B27,RMS!B:E,4,FALSE)</f>
        <v>2315669.91067965</v>
      </c>
      <c r="K27" s="22">
        <f t="shared" si="1"/>
        <v>-3.0890270136296749E-2</v>
      </c>
      <c r="L27" s="22">
        <f t="shared" si="2"/>
        <v>0.30172034958377481</v>
      </c>
      <c r="M27" s="35"/>
    </row>
    <row r="28" spans="1:13" x14ac:dyDescent="0.15">
      <c r="A28" s="41"/>
      <c r="B28" s="12">
        <v>39</v>
      </c>
      <c r="C28" s="38" t="s">
        <v>30</v>
      </c>
      <c r="D28" s="38"/>
      <c r="E28" s="15">
        <f>VLOOKUP(C28,RA!B32:D63,3,0)</f>
        <v>105729.83960000001</v>
      </c>
      <c r="F28" s="25">
        <f>VLOOKUP(C28,RA!B32:I67,8,0)</f>
        <v>30727.7585</v>
      </c>
      <c r="G28" s="16">
        <f t="shared" si="0"/>
        <v>75002.08110000001</v>
      </c>
      <c r="H28" s="27">
        <f>RA!J32</f>
        <v>29.062522572861301</v>
      </c>
      <c r="I28" s="20">
        <f>VLOOKUP(B28,RMS!B:D,3,FALSE)</f>
        <v>105729.7779036</v>
      </c>
      <c r="J28" s="21">
        <f>VLOOKUP(B28,RMS!B:E,4,FALSE)</f>
        <v>75002.082314899395</v>
      </c>
      <c r="K28" s="22">
        <f t="shared" si="1"/>
        <v>6.1696400007349439E-2</v>
      </c>
      <c r="L28" s="22">
        <f t="shared" si="2"/>
        <v>-1.2148993846494704E-3</v>
      </c>
      <c r="M28" s="35"/>
    </row>
    <row r="29" spans="1:13" x14ac:dyDescent="0.15">
      <c r="A29" s="41"/>
      <c r="B29" s="12">
        <v>40</v>
      </c>
      <c r="C29" s="38" t="s">
        <v>31</v>
      </c>
      <c r="D29" s="38"/>
      <c r="E29" s="15">
        <f>VLOOKUP(C29,RA!B32:D64,3,0)</f>
        <v>0</v>
      </c>
      <c r="F29" s="25">
        <f>VLOOKUP(C29,RA!B33:I68,8,0)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5"/>
    </row>
    <row r="30" spans="1:13" x14ac:dyDescent="0.15">
      <c r="A30" s="41"/>
      <c r="B30" s="12">
        <v>41</v>
      </c>
      <c r="C30" s="38" t="s">
        <v>36</v>
      </c>
      <c r="D30" s="38"/>
      <c r="E30" s="15">
        <f>VLOOKUP(C30,RA!B34:D65,3,0)</f>
        <v>0</v>
      </c>
      <c r="F30" s="25">
        <f>VLOOKUP(C30,RA!B34:I69,8,0)</f>
        <v>0</v>
      </c>
      <c r="G30" s="16">
        <f t="shared" si="0"/>
        <v>0</v>
      </c>
      <c r="H30" s="27">
        <f>RA!J34</f>
        <v>0</v>
      </c>
      <c r="I30" s="20">
        <v>0</v>
      </c>
      <c r="J30" s="21">
        <v>0</v>
      </c>
      <c r="K30" s="22">
        <f t="shared" si="1"/>
        <v>0</v>
      </c>
      <c r="L30" s="22">
        <f t="shared" si="2"/>
        <v>0</v>
      </c>
      <c r="M30" s="35"/>
    </row>
    <row r="31" spans="1:13" x14ac:dyDescent="0.15">
      <c r="A31" s="41"/>
      <c r="B31" s="12">
        <v>42</v>
      </c>
      <c r="C31" s="38" t="s">
        <v>32</v>
      </c>
      <c r="D31" s="38"/>
      <c r="E31" s="15">
        <f>VLOOKUP(C31,RA!B34:D66,3,0)</f>
        <v>244632.231</v>
      </c>
      <c r="F31" s="25">
        <f>VLOOKUP(C31,RA!B35:I70,8,0)</f>
        <v>13962.1913</v>
      </c>
      <c r="G31" s="16">
        <f t="shared" si="0"/>
        <v>230670.03969999999</v>
      </c>
      <c r="H31" s="27">
        <f>RA!J35</f>
        <v>5.7074209898367796</v>
      </c>
      <c r="I31" s="20">
        <f>VLOOKUP(B31,RMS!B:D,3,FALSE)</f>
        <v>244632.23079999999</v>
      </c>
      <c r="J31" s="21">
        <f>VLOOKUP(B31,RMS!B:E,4,FALSE)</f>
        <v>230670.03219999999</v>
      </c>
      <c r="K31" s="22">
        <f t="shared" si="1"/>
        <v>2.0000000949949026E-4</v>
      </c>
      <c r="L31" s="22">
        <f t="shared" si="2"/>
        <v>7.5000000069849193E-3</v>
      </c>
      <c r="M31" s="35"/>
    </row>
    <row r="32" spans="1:13" x14ac:dyDescent="0.15">
      <c r="A32" s="41"/>
      <c r="B32" s="12">
        <v>71</v>
      </c>
      <c r="C32" s="38" t="s">
        <v>37</v>
      </c>
      <c r="D32" s="38"/>
      <c r="E32" s="15">
        <f>VLOOKUP(C32,RA!B36:D67,3,0)</f>
        <v>0</v>
      </c>
      <c r="F32" s="25">
        <f>VLOOKUP(C32,RA!B36:I71,8,0)</f>
        <v>0</v>
      </c>
      <c r="G32" s="16">
        <f t="shared" si="0"/>
        <v>0</v>
      </c>
      <c r="H32" s="27">
        <f>RA!J36</f>
        <v>0</v>
      </c>
      <c r="I32" s="20">
        <v>0</v>
      </c>
      <c r="J32" s="21">
        <v>0</v>
      </c>
      <c r="K32" s="22">
        <f t="shared" si="1"/>
        <v>0</v>
      </c>
      <c r="L32" s="22">
        <f t="shared" si="2"/>
        <v>0</v>
      </c>
      <c r="M32" s="35"/>
    </row>
    <row r="33" spans="1:13" x14ac:dyDescent="0.15">
      <c r="A33" s="41"/>
      <c r="B33" s="12">
        <v>72</v>
      </c>
      <c r="C33" s="38" t="s">
        <v>38</v>
      </c>
      <c r="D33" s="38"/>
      <c r="E33" s="15">
        <f>VLOOKUP(C33,RA!B37:D68,3,0)</f>
        <v>0</v>
      </c>
      <c r="F33" s="25">
        <f>VLOOKUP(C33,RA!B37:I72,8,0)</f>
        <v>0</v>
      </c>
      <c r="G33" s="16">
        <f t="shared" si="0"/>
        <v>0</v>
      </c>
      <c r="H33" s="27">
        <f>RA!J37</f>
        <v>0</v>
      </c>
      <c r="I33" s="20">
        <v>0</v>
      </c>
      <c r="J33" s="21">
        <v>0</v>
      </c>
      <c r="K33" s="22">
        <f t="shared" si="1"/>
        <v>0</v>
      </c>
      <c r="L33" s="22">
        <f t="shared" si="2"/>
        <v>0</v>
      </c>
      <c r="M33" s="35"/>
    </row>
    <row r="34" spans="1:13" x14ac:dyDescent="0.15">
      <c r="A34" s="41"/>
      <c r="B34" s="12">
        <v>73</v>
      </c>
      <c r="C34" s="38" t="s">
        <v>39</v>
      </c>
      <c r="D34" s="38"/>
      <c r="E34" s="15">
        <f>VLOOKUP(C34,RA!B38:D69,3,0)</f>
        <v>0</v>
      </c>
      <c r="F34" s="25">
        <f>VLOOKUP(C34,RA!B38:I73,8,0)</f>
        <v>0</v>
      </c>
      <c r="G34" s="16">
        <f t="shared" si="0"/>
        <v>0</v>
      </c>
      <c r="H34" s="27">
        <f>RA!J38</f>
        <v>0</v>
      </c>
      <c r="I34" s="20">
        <v>0</v>
      </c>
      <c r="J34" s="21">
        <v>0</v>
      </c>
      <c r="K34" s="22">
        <f t="shared" si="1"/>
        <v>0</v>
      </c>
      <c r="L34" s="22">
        <f t="shared" si="2"/>
        <v>0</v>
      </c>
      <c r="M34" s="35"/>
    </row>
    <row r="35" spans="1:13" x14ac:dyDescent="0.15">
      <c r="A35" s="41"/>
      <c r="B35" s="12">
        <v>75</v>
      </c>
      <c r="C35" s="38" t="s">
        <v>33</v>
      </c>
      <c r="D35" s="38"/>
      <c r="E35" s="15">
        <f>VLOOKUP(C35,RA!B8:D70,3,0)</f>
        <v>143176.92329999999</v>
      </c>
      <c r="F35" s="25">
        <f>VLOOKUP(C35,RA!B8:I74,8,0)</f>
        <v>6534.9924000000001</v>
      </c>
      <c r="G35" s="16">
        <f t="shared" si="0"/>
        <v>136641.93090000001</v>
      </c>
      <c r="H35" s="27">
        <f>RA!J39</f>
        <v>4.5642777127618297</v>
      </c>
      <c r="I35" s="20">
        <f>VLOOKUP(B35,RMS!B:D,3,FALSE)</f>
        <v>143176.92307692301</v>
      </c>
      <c r="J35" s="21">
        <f>VLOOKUP(B35,RMS!B:E,4,FALSE)</f>
        <v>136641.931623932</v>
      </c>
      <c r="K35" s="22">
        <f t="shared" si="1"/>
        <v>2.2307698964141309E-4</v>
      </c>
      <c r="L35" s="22">
        <f t="shared" si="2"/>
        <v>-7.2393199661746621E-4</v>
      </c>
      <c r="M35" s="35"/>
    </row>
    <row r="36" spans="1:13" x14ac:dyDescent="0.15">
      <c r="A36" s="41"/>
      <c r="B36" s="12">
        <v>76</v>
      </c>
      <c r="C36" s="38" t="s">
        <v>34</v>
      </c>
      <c r="D36" s="38"/>
      <c r="E36" s="15">
        <f>VLOOKUP(C36,RA!B8:D71,3,0)</f>
        <v>502262.53029999998</v>
      </c>
      <c r="F36" s="25">
        <f>VLOOKUP(C36,RA!B8:I75,8,0)</f>
        <v>16130.2677</v>
      </c>
      <c r="G36" s="16">
        <f t="shared" si="0"/>
        <v>486132.26259999996</v>
      </c>
      <c r="H36" s="27">
        <f>RA!J40</f>
        <v>3.2115212118979799</v>
      </c>
      <c r="I36" s="20">
        <f>VLOOKUP(B36,RMS!B:D,3,FALSE)</f>
        <v>502262.51927606802</v>
      </c>
      <c r="J36" s="21">
        <f>VLOOKUP(B36,RMS!B:E,4,FALSE)</f>
        <v>486132.25763675198</v>
      </c>
      <c r="K36" s="22">
        <f t="shared" si="1"/>
        <v>1.1023931961972266E-2</v>
      </c>
      <c r="L36" s="22">
        <f t="shared" si="2"/>
        <v>4.9632479785941541E-3</v>
      </c>
      <c r="M36" s="35"/>
    </row>
    <row r="37" spans="1:13" x14ac:dyDescent="0.15">
      <c r="A37" s="41"/>
      <c r="B37" s="12">
        <v>77</v>
      </c>
      <c r="C37" s="38" t="s">
        <v>40</v>
      </c>
      <c r="D37" s="38"/>
      <c r="E37" s="15">
        <f>VLOOKUP(C37,RA!B9:D72,3,0)</f>
        <v>0</v>
      </c>
      <c r="F37" s="25">
        <f>VLOOKUP(C37,RA!B9:I76,8,0)</f>
        <v>0</v>
      </c>
      <c r="G37" s="16">
        <f t="shared" si="0"/>
        <v>0</v>
      </c>
      <c r="H37" s="27">
        <f>RA!J41</f>
        <v>0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  <c r="M37" s="35"/>
    </row>
    <row r="38" spans="1:13" x14ac:dyDescent="0.15">
      <c r="A38" s="41"/>
      <c r="B38" s="12">
        <v>78</v>
      </c>
      <c r="C38" s="38" t="s">
        <v>41</v>
      </c>
      <c r="D38" s="38"/>
      <c r="E38" s="15">
        <f>VLOOKUP(C38,RA!B10:D73,3,0)</f>
        <v>0</v>
      </c>
      <c r="F38" s="25">
        <f>VLOOKUP(C38,RA!B10:I77,8,0)</f>
        <v>0</v>
      </c>
      <c r="G38" s="16">
        <f t="shared" si="0"/>
        <v>0</v>
      </c>
      <c r="H38" s="27">
        <f>RA!J42</f>
        <v>0</v>
      </c>
      <c r="I38" s="20">
        <v>0</v>
      </c>
      <c r="J38" s="21">
        <v>0</v>
      </c>
      <c r="K38" s="22">
        <f t="shared" si="1"/>
        <v>0</v>
      </c>
      <c r="L38" s="22">
        <f t="shared" si="2"/>
        <v>0</v>
      </c>
      <c r="M38" s="35"/>
    </row>
    <row r="39" spans="1:13" s="34" customFormat="1" x14ac:dyDescent="0.15">
      <c r="A39" s="41"/>
      <c r="B39" s="12">
        <v>9101</v>
      </c>
      <c r="C39" s="38" t="s">
        <v>71</v>
      </c>
      <c r="D39" s="38"/>
      <c r="E39" s="15">
        <f>VLOOKUP(C39,RA!B11:D74,3,0)</f>
        <v>0</v>
      </c>
      <c r="F39" s="25">
        <f>VLOOKUP(C39,RA!B11:I78,8,0)</f>
        <v>0</v>
      </c>
      <c r="G39" s="16">
        <f t="shared" si="0"/>
        <v>0</v>
      </c>
      <c r="H39" s="27">
        <f>RA!J43</f>
        <v>0</v>
      </c>
      <c r="I39" s="20">
        <v>0</v>
      </c>
      <c r="J39" s="21">
        <v>0</v>
      </c>
      <c r="K39" s="22">
        <f t="shared" si="1"/>
        <v>0</v>
      </c>
      <c r="L39" s="22">
        <f t="shared" si="2"/>
        <v>0</v>
      </c>
      <c r="M39" s="35"/>
    </row>
    <row r="40" spans="1:13" x14ac:dyDescent="0.15">
      <c r="A40" s="41"/>
      <c r="B40" s="12">
        <v>99</v>
      </c>
      <c r="C40" s="38" t="s">
        <v>35</v>
      </c>
      <c r="D40" s="38"/>
      <c r="E40" s="15">
        <f>VLOOKUP(C40,RA!B8:D74,3,0)</f>
        <v>30678.109499999999</v>
      </c>
      <c r="F40" s="25">
        <f>VLOOKUP(C40,RA!B8:I78,8,0)</f>
        <v>4766.0401000000002</v>
      </c>
      <c r="G40" s="16">
        <f t="shared" si="0"/>
        <v>25912.0694</v>
      </c>
      <c r="H40" s="27">
        <f>RA!J43</f>
        <v>0</v>
      </c>
      <c r="I40" s="20">
        <f>VLOOKUP(B40,RMS!B:D,3,FALSE)</f>
        <v>30678.109371454499</v>
      </c>
      <c r="J40" s="21">
        <f>VLOOKUP(B40,RMS!B:E,4,FALSE)</f>
        <v>25912.068829891799</v>
      </c>
      <c r="K40" s="22">
        <f t="shared" si="1"/>
        <v>1.2854550004703924E-4</v>
      </c>
      <c r="L40" s="22">
        <f t="shared" si="2"/>
        <v>5.7010820091818459E-4</v>
      </c>
      <c r="M40" s="35"/>
    </row>
  </sheetData>
  <mergeCells count="40">
    <mergeCell ref="C38:D38"/>
    <mergeCell ref="C29:D29"/>
    <mergeCell ref="C27:D27"/>
    <mergeCell ref="C28:D28"/>
    <mergeCell ref="C23:D23"/>
    <mergeCell ref="C24:D24"/>
    <mergeCell ref="C25:D25"/>
    <mergeCell ref="C26:D26"/>
    <mergeCell ref="C21:D21"/>
    <mergeCell ref="C2:D2"/>
    <mergeCell ref="C4:D4"/>
    <mergeCell ref="C5:D5"/>
    <mergeCell ref="C6:D6"/>
    <mergeCell ref="C7:D7"/>
    <mergeCell ref="A3:D3"/>
    <mergeCell ref="A4:A40"/>
    <mergeCell ref="C30:D30"/>
    <mergeCell ref="C31:D31"/>
    <mergeCell ref="C32:D32"/>
    <mergeCell ref="C33:D33"/>
    <mergeCell ref="C34:D34"/>
    <mergeCell ref="C35:D35"/>
    <mergeCell ref="C36:D36"/>
    <mergeCell ref="C37:D37"/>
    <mergeCell ref="C39:D39"/>
    <mergeCell ref="C40:D40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</mergeCells>
  <phoneticPr fontId="23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44"/>
  <sheetViews>
    <sheetView workbookViewId="0">
      <selection sqref="A1:W44"/>
    </sheetView>
  </sheetViews>
  <sheetFormatPr defaultRowHeight="11.25" x14ac:dyDescent="0.15"/>
  <cols>
    <col min="1" max="1" width="7" style="37" customWidth="1"/>
    <col min="2" max="3" width="9" style="37"/>
    <col min="4" max="4" width="11.5" style="37" bestFit="1" customWidth="1"/>
    <col min="5" max="5" width="10.5" style="37" bestFit="1" customWidth="1"/>
    <col min="6" max="7" width="12.25" style="37" bestFit="1" customWidth="1"/>
    <col min="8" max="8" width="9" style="37"/>
    <col min="9" max="9" width="12.25" style="37" bestFit="1" customWidth="1"/>
    <col min="10" max="10" width="9" style="37"/>
    <col min="11" max="11" width="12.25" style="37" bestFit="1" customWidth="1"/>
    <col min="12" max="12" width="10.5" style="37" bestFit="1" customWidth="1"/>
    <col min="13" max="13" width="12.25" style="37" bestFit="1" customWidth="1"/>
    <col min="14" max="15" width="13.875" style="37" bestFit="1" customWidth="1"/>
    <col min="16" max="16" width="9.25" style="37" bestFit="1" customWidth="1"/>
    <col min="17" max="18" width="10.5" style="37" bestFit="1" customWidth="1"/>
    <col min="19" max="20" width="9" style="37"/>
    <col min="21" max="21" width="10.5" style="37" bestFit="1" customWidth="1"/>
    <col min="22" max="22" width="36" style="37" bestFit="1" customWidth="1"/>
    <col min="23" max="16384" width="9" style="37"/>
  </cols>
  <sheetData>
    <row r="1" spans="1:23" ht="12.75" x14ac:dyDescent="0.2">
      <c r="A1" s="42"/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56" t="s">
        <v>47</v>
      </c>
      <c r="W1" s="44"/>
    </row>
    <row r="2" spans="1:23" ht="12.75" x14ac:dyDescent="0.2">
      <c r="A2" s="42"/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56"/>
      <c r="W2" s="44"/>
    </row>
    <row r="3" spans="1:23" ht="23.25" thickBot="1" x14ac:dyDescent="0.2">
      <c r="A3" s="42"/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57" t="s">
        <v>48</v>
      </c>
      <c r="W3" s="44"/>
    </row>
    <row r="4" spans="1:23" ht="15" thickTop="1" thickBot="1" x14ac:dyDescent="0.2">
      <c r="A4" s="43"/>
      <c r="B4" s="43"/>
      <c r="C4" s="43"/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55"/>
      <c r="W4" s="44"/>
    </row>
    <row r="5" spans="1:23" ht="15" thickTop="1" thickBot="1" x14ac:dyDescent="0.25">
      <c r="A5" s="58"/>
      <c r="B5" s="59"/>
      <c r="C5" s="60"/>
      <c r="D5" s="61" t="s">
        <v>0</v>
      </c>
      <c r="E5" s="61" t="s">
        <v>60</v>
      </c>
      <c r="F5" s="61" t="s">
        <v>61</v>
      </c>
      <c r="G5" s="61" t="s">
        <v>49</v>
      </c>
      <c r="H5" s="61" t="s">
        <v>50</v>
      </c>
      <c r="I5" s="61" t="s">
        <v>1</v>
      </c>
      <c r="J5" s="61" t="s">
        <v>2</v>
      </c>
      <c r="K5" s="61" t="s">
        <v>51</v>
      </c>
      <c r="L5" s="61" t="s">
        <v>52</v>
      </c>
      <c r="M5" s="61" t="s">
        <v>53</v>
      </c>
      <c r="N5" s="61" t="s">
        <v>54</v>
      </c>
      <c r="O5" s="61" t="s">
        <v>55</v>
      </c>
      <c r="P5" s="61" t="s">
        <v>62</v>
      </c>
      <c r="Q5" s="61" t="s">
        <v>63</v>
      </c>
      <c r="R5" s="61" t="s">
        <v>56</v>
      </c>
      <c r="S5" s="61" t="s">
        <v>57</v>
      </c>
      <c r="T5" s="61" t="s">
        <v>58</v>
      </c>
      <c r="U5" s="62" t="s">
        <v>59</v>
      </c>
      <c r="V5" s="55"/>
      <c r="W5" s="55"/>
    </row>
    <row r="6" spans="1:23" ht="14.25" thickBot="1" x14ac:dyDescent="0.2">
      <c r="A6" s="63" t="s">
        <v>3</v>
      </c>
      <c r="B6" s="45" t="s">
        <v>4</v>
      </c>
      <c r="C6" s="46"/>
      <c r="D6" s="63"/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  <c r="P6" s="63"/>
      <c r="Q6" s="63"/>
      <c r="R6" s="63"/>
      <c r="S6" s="63"/>
      <c r="T6" s="63"/>
      <c r="U6" s="64"/>
      <c r="V6" s="55"/>
      <c r="W6" s="55"/>
    </row>
    <row r="7" spans="1:23" ht="14.25" thickBot="1" x14ac:dyDescent="0.2">
      <c r="A7" s="47" t="s">
        <v>5</v>
      </c>
      <c r="B7" s="48"/>
      <c r="C7" s="49"/>
      <c r="D7" s="65">
        <v>15959298.941299999</v>
      </c>
      <c r="E7" s="66"/>
      <c r="F7" s="66"/>
      <c r="G7" s="65">
        <v>19815957.699099999</v>
      </c>
      <c r="H7" s="67">
        <v>-19.462388930993502</v>
      </c>
      <c r="I7" s="65">
        <v>1464047.4065</v>
      </c>
      <c r="J7" s="67">
        <v>9.1736323248591507</v>
      </c>
      <c r="K7" s="65">
        <v>1943516.7061999999</v>
      </c>
      <c r="L7" s="67">
        <v>9.8078363696157407</v>
      </c>
      <c r="M7" s="67">
        <v>-0.246701918316652</v>
      </c>
      <c r="N7" s="65">
        <v>196756046.493</v>
      </c>
      <c r="O7" s="65">
        <v>196756046.493</v>
      </c>
      <c r="P7" s="65">
        <v>800454</v>
      </c>
      <c r="Q7" s="65">
        <v>884431</v>
      </c>
      <c r="R7" s="67">
        <v>-9.4950312686914007</v>
      </c>
      <c r="S7" s="65">
        <v>19.937808970034499</v>
      </c>
      <c r="T7" s="65">
        <v>20.930854803822999</v>
      </c>
      <c r="U7" s="68">
        <v>-4.9807169648430802</v>
      </c>
      <c r="V7" s="55"/>
      <c r="W7" s="55"/>
    </row>
    <row r="8" spans="1:23" ht="14.25" thickBot="1" x14ac:dyDescent="0.2">
      <c r="A8" s="50">
        <v>42009</v>
      </c>
      <c r="B8" s="53" t="s">
        <v>6</v>
      </c>
      <c r="C8" s="54"/>
      <c r="D8" s="69">
        <v>634887.94559999998</v>
      </c>
      <c r="E8" s="70"/>
      <c r="F8" s="70"/>
      <c r="G8" s="69">
        <v>801595.36640000006</v>
      </c>
      <c r="H8" s="71">
        <v>-20.796954147663101</v>
      </c>
      <c r="I8" s="69">
        <v>158333.264</v>
      </c>
      <c r="J8" s="71">
        <v>24.938773069689901</v>
      </c>
      <c r="K8" s="69">
        <v>100238.2591</v>
      </c>
      <c r="L8" s="71">
        <v>12.504845125312301</v>
      </c>
      <c r="M8" s="71">
        <v>0.579569172705235</v>
      </c>
      <c r="N8" s="69">
        <v>6259679.2955999998</v>
      </c>
      <c r="O8" s="69">
        <v>6259679.2955999998</v>
      </c>
      <c r="P8" s="69">
        <v>21720</v>
      </c>
      <c r="Q8" s="69">
        <v>24030</v>
      </c>
      <c r="R8" s="71">
        <v>-9.6129837702871406</v>
      </c>
      <c r="S8" s="69">
        <v>29.230568397790101</v>
      </c>
      <c r="T8" s="69">
        <v>28.3147040907199</v>
      </c>
      <c r="U8" s="72">
        <v>3.1332415251267101</v>
      </c>
      <c r="V8" s="55"/>
      <c r="W8" s="55"/>
    </row>
    <row r="9" spans="1:23" ht="12" customHeight="1" thickBot="1" x14ac:dyDescent="0.2">
      <c r="A9" s="51"/>
      <c r="B9" s="53" t="s">
        <v>7</v>
      </c>
      <c r="C9" s="54"/>
      <c r="D9" s="69">
        <v>63125.586000000003</v>
      </c>
      <c r="E9" s="70"/>
      <c r="F9" s="70"/>
      <c r="G9" s="69">
        <v>200564.57139999999</v>
      </c>
      <c r="H9" s="71">
        <v>-68.526053450335297</v>
      </c>
      <c r="I9" s="69">
        <v>15080.2534</v>
      </c>
      <c r="J9" s="71">
        <v>23.889288568346899</v>
      </c>
      <c r="K9" s="69">
        <v>25997.0995</v>
      </c>
      <c r="L9" s="71">
        <v>12.961959990507101</v>
      </c>
      <c r="M9" s="71">
        <v>-0.41992554207826099</v>
      </c>
      <c r="N9" s="69">
        <v>907211.85530000005</v>
      </c>
      <c r="O9" s="69">
        <v>907211.85530000005</v>
      </c>
      <c r="P9" s="69">
        <v>3582</v>
      </c>
      <c r="Q9" s="69">
        <v>3829</v>
      </c>
      <c r="R9" s="71">
        <v>-6.4507704361452003</v>
      </c>
      <c r="S9" s="69">
        <v>17.623000000000001</v>
      </c>
      <c r="T9" s="69">
        <v>17.4781714285714</v>
      </c>
      <c r="U9" s="72">
        <v>0.82181564676030705</v>
      </c>
      <c r="V9" s="55"/>
      <c r="W9" s="55"/>
    </row>
    <row r="10" spans="1:23" ht="14.25" thickBot="1" x14ac:dyDescent="0.2">
      <c r="A10" s="51"/>
      <c r="B10" s="53" t="s">
        <v>8</v>
      </c>
      <c r="C10" s="54"/>
      <c r="D10" s="69">
        <v>104604.2643</v>
      </c>
      <c r="E10" s="70"/>
      <c r="F10" s="70"/>
      <c r="G10" s="69">
        <v>150679.48759999999</v>
      </c>
      <c r="H10" s="71">
        <v>-30.578298369525399</v>
      </c>
      <c r="I10" s="69">
        <v>22626.2752</v>
      </c>
      <c r="J10" s="71">
        <v>21.6303564213299</v>
      </c>
      <c r="K10" s="69">
        <v>39292.777999999998</v>
      </c>
      <c r="L10" s="71">
        <v>26.077058414419501</v>
      </c>
      <c r="M10" s="71">
        <v>-0.42416198722319898</v>
      </c>
      <c r="N10" s="69">
        <v>1525497.399</v>
      </c>
      <c r="O10" s="69">
        <v>1525497.399</v>
      </c>
      <c r="P10" s="69">
        <v>71262</v>
      </c>
      <c r="Q10" s="69">
        <v>79198</v>
      </c>
      <c r="R10" s="71">
        <v>-10.0204550619965</v>
      </c>
      <c r="S10" s="69">
        <v>1.46788280289635</v>
      </c>
      <c r="T10" s="69">
        <v>1.59403709310841</v>
      </c>
      <c r="U10" s="72">
        <v>-8.5943026216490797</v>
      </c>
      <c r="V10" s="55"/>
      <c r="W10" s="55"/>
    </row>
    <row r="11" spans="1:23" ht="14.25" thickBot="1" x14ac:dyDescent="0.2">
      <c r="A11" s="51"/>
      <c r="B11" s="53" t="s">
        <v>9</v>
      </c>
      <c r="C11" s="54"/>
      <c r="D11" s="69">
        <v>52983.414599999996</v>
      </c>
      <c r="E11" s="70"/>
      <c r="F11" s="70"/>
      <c r="G11" s="69">
        <v>77001.710200000001</v>
      </c>
      <c r="H11" s="71">
        <v>-31.191898904084301</v>
      </c>
      <c r="I11" s="69">
        <v>12999.7754</v>
      </c>
      <c r="J11" s="71">
        <v>24.535556075693201</v>
      </c>
      <c r="K11" s="69">
        <v>15528.231900000001</v>
      </c>
      <c r="L11" s="71">
        <v>20.166087038414901</v>
      </c>
      <c r="M11" s="71">
        <v>-0.162829645788585</v>
      </c>
      <c r="N11" s="69">
        <v>503985.81900000002</v>
      </c>
      <c r="O11" s="69">
        <v>503985.81900000002</v>
      </c>
      <c r="P11" s="69">
        <v>2455</v>
      </c>
      <c r="Q11" s="69">
        <v>2681</v>
      </c>
      <c r="R11" s="71">
        <v>-8.4296904140246198</v>
      </c>
      <c r="S11" s="69">
        <v>21.581838940936901</v>
      </c>
      <c r="T11" s="69">
        <v>22.753349533756101</v>
      </c>
      <c r="U11" s="72">
        <v>-5.4282241472808499</v>
      </c>
      <c r="V11" s="55"/>
      <c r="W11" s="55"/>
    </row>
    <row r="12" spans="1:23" ht="14.25" thickBot="1" x14ac:dyDescent="0.2">
      <c r="A12" s="51"/>
      <c r="B12" s="53" t="s">
        <v>10</v>
      </c>
      <c r="C12" s="54"/>
      <c r="D12" s="69">
        <v>272993.2953</v>
      </c>
      <c r="E12" s="70"/>
      <c r="F12" s="70"/>
      <c r="G12" s="69">
        <v>206596.36120000001</v>
      </c>
      <c r="H12" s="71">
        <v>32.138481875643102</v>
      </c>
      <c r="I12" s="69">
        <v>4020.6876000000002</v>
      </c>
      <c r="J12" s="71">
        <v>1.4728155120372299</v>
      </c>
      <c r="K12" s="69">
        <v>-466.79590000000002</v>
      </c>
      <c r="L12" s="71">
        <v>-0.22594584787875699</v>
      </c>
      <c r="M12" s="71">
        <v>-9.6133738535407005</v>
      </c>
      <c r="N12" s="69">
        <v>5133405.1946</v>
      </c>
      <c r="O12" s="69">
        <v>5133405.1946</v>
      </c>
      <c r="P12" s="69">
        <v>2366</v>
      </c>
      <c r="Q12" s="69">
        <v>2296</v>
      </c>
      <c r="R12" s="71">
        <v>3.0487804878048799</v>
      </c>
      <c r="S12" s="69">
        <v>115.38178161453899</v>
      </c>
      <c r="T12" s="69">
        <v>116.59488945993</v>
      </c>
      <c r="U12" s="72">
        <v>-1.05138595401799</v>
      </c>
      <c r="V12" s="55"/>
      <c r="W12" s="55"/>
    </row>
    <row r="13" spans="1:23" ht="14.25" thickBot="1" x14ac:dyDescent="0.2">
      <c r="A13" s="51"/>
      <c r="B13" s="53" t="s">
        <v>11</v>
      </c>
      <c r="C13" s="54"/>
      <c r="D13" s="69">
        <v>266462.31920000003</v>
      </c>
      <c r="E13" s="70"/>
      <c r="F13" s="70"/>
      <c r="G13" s="69">
        <v>376874.14419999998</v>
      </c>
      <c r="H13" s="71">
        <v>-29.2967365098431</v>
      </c>
      <c r="I13" s="69">
        <v>49232.539400000001</v>
      </c>
      <c r="J13" s="71">
        <v>18.4763607656838</v>
      </c>
      <c r="K13" s="69">
        <v>69682.062699999995</v>
      </c>
      <c r="L13" s="71">
        <v>18.489478191165301</v>
      </c>
      <c r="M13" s="71">
        <v>-0.29346897189368099</v>
      </c>
      <c r="N13" s="69">
        <v>2860062.2302999999</v>
      </c>
      <c r="O13" s="69">
        <v>2860062.2302999999</v>
      </c>
      <c r="P13" s="69">
        <v>8529</v>
      </c>
      <c r="Q13" s="69">
        <v>8974</v>
      </c>
      <c r="R13" s="71">
        <v>-4.9587697793626004</v>
      </c>
      <c r="S13" s="69">
        <v>31.2419180677688</v>
      </c>
      <c r="T13" s="69">
        <v>31.532792935145999</v>
      </c>
      <c r="U13" s="72">
        <v>-0.93104036297075499</v>
      </c>
      <c r="V13" s="55"/>
      <c r="W13" s="55"/>
    </row>
    <row r="14" spans="1:23" ht="14.25" thickBot="1" x14ac:dyDescent="0.2">
      <c r="A14" s="51"/>
      <c r="B14" s="53" t="s">
        <v>12</v>
      </c>
      <c r="C14" s="54"/>
      <c r="D14" s="69">
        <v>131052.9469</v>
      </c>
      <c r="E14" s="70"/>
      <c r="F14" s="70"/>
      <c r="G14" s="69">
        <v>198735.72700000001</v>
      </c>
      <c r="H14" s="71">
        <v>-34.056674721601503</v>
      </c>
      <c r="I14" s="69">
        <v>25478.486400000002</v>
      </c>
      <c r="J14" s="71">
        <v>19.4413685481192</v>
      </c>
      <c r="K14" s="69">
        <v>36814.943200000002</v>
      </c>
      <c r="L14" s="71">
        <v>18.524572182232699</v>
      </c>
      <c r="M14" s="71">
        <v>-0.30793085129627501</v>
      </c>
      <c r="N14" s="69">
        <v>1582637.8284</v>
      </c>
      <c r="O14" s="69">
        <v>1582637.8284</v>
      </c>
      <c r="P14" s="69">
        <v>1806</v>
      </c>
      <c r="Q14" s="69">
        <v>1900</v>
      </c>
      <c r="R14" s="71">
        <v>-4.9473684210526301</v>
      </c>
      <c r="S14" s="69">
        <v>72.565308361018793</v>
      </c>
      <c r="T14" s="69">
        <v>67.455434473684207</v>
      </c>
      <c r="U14" s="72">
        <v>7.04175866229708</v>
      </c>
      <c r="V14" s="55"/>
      <c r="W14" s="55"/>
    </row>
    <row r="15" spans="1:23" ht="14.25" thickBot="1" x14ac:dyDescent="0.2">
      <c r="A15" s="51"/>
      <c r="B15" s="53" t="s">
        <v>13</v>
      </c>
      <c r="C15" s="54"/>
      <c r="D15" s="69">
        <v>116909.8429</v>
      </c>
      <c r="E15" s="70"/>
      <c r="F15" s="70"/>
      <c r="G15" s="69">
        <v>96188.6253</v>
      </c>
      <c r="H15" s="71">
        <v>21.542274396139</v>
      </c>
      <c r="I15" s="69">
        <v>13232.515799999999</v>
      </c>
      <c r="J15" s="71">
        <v>11.318564349897001</v>
      </c>
      <c r="K15" s="69">
        <v>12137.3637</v>
      </c>
      <c r="L15" s="71">
        <v>12.618294171629</v>
      </c>
      <c r="M15" s="71">
        <v>9.0229816545745994E-2</v>
      </c>
      <c r="N15" s="69">
        <v>1431272.4822</v>
      </c>
      <c r="O15" s="69">
        <v>1431272.4822</v>
      </c>
      <c r="P15" s="69">
        <v>4886</v>
      </c>
      <c r="Q15" s="69">
        <v>5618</v>
      </c>
      <c r="R15" s="71">
        <v>-13.029547881808501</v>
      </c>
      <c r="S15" s="69">
        <v>23.927515943512098</v>
      </c>
      <c r="T15" s="69">
        <v>23.133449163403299</v>
      </c>
      <c r="U15" s="72">
        <v>3.3186344206534302</v>
      </c>
      <c r="V15" s="55"/>
      <c r="W15" s="55"/>
    </row>
    <row r="16" spans="1:23" ht="14.25" thickBot="1" x14ac:dyDescent="0.2">
      <c r="A16" s="51"/>
      <c r="B16" s="53" t="s">
        <v>14</v>
      </c>
      <c r="C16" s="54"/>
      <c r="D16" s="69">
        <v>587913.42050000001</v>
      </c>
      <c r="E16" s="70"/>
      <c r="F16" s="70"/>
      <c r="G16" s="69">
        <v>729904.16700000002</v>
      </c>
      <c r="H16" s="71">
        <v>-19.4533409890781</v>
      </c>
      <c r="I16" s="69">
        <v>28154.293699999998</v>
      </c>
      <c r="J16" s="71">
        <v>4.7888503167789098</v>
      </c>
      <c r="K16" s="69">
        <v>49864.360200000003</v>
      </c>
      <c r="L16" s="71">
        <v>6.8316311174039397</v>
      </c>
      <c r="M16" s="71">
        <v>-0.435382433724679</v>
      </c>
      <c r="N16" s="69">
        <v>7619248.9584999997</v>
      </c>
      <c r="O16" s="69">
        <v>7619248.9584999997</v>
      </c>
      <c r="P16" s="69">
        <v>30357</v>
      </c>
      <c r="Q16" s="69">
        <v>36020</v>
      </c>
      <c r="R16" s="71">
        <v>-15.7218212104386</v>
      </c>
      <c r="S16" s="69">
        <v>19.366650871298202</v>
      </c>
      <c r="T16" s="69">
        <v>19.605440860632999</v>
      </c>
      <c r="U16" s="72">
        <v>-1.2329957870446999</v>
      </c>
      <c r="V16" s="55"/>
      <c r="W16" s="55"/>
    </row>
    <row r="17" spans="1:21" ht="12" thickBot="1" x14ac:dyDescent="0.2">
      <c r="A17" s="51"/>
      <c r="B17" s="53" t="s">
        <v>15</v>
      </c>
      <c r="C17" s="54"/>
      <c r="D17" s="69">
        <v>603236.06429999997</v>
      </c>
      <c r="E17" s="70"/>
      <c r="F17" s="70"/>
      <c r="G17" s="69">
        <v>598126.5048</v>
      </c>
      <c r="H17" s="71">
        <v>0.85426067211458201</v>
      </c>
      <c r="I17" s="69">
        <v>44577.774400000002</v>
      </c>
      <c r="J17" s="71">
        <v>7.38977276693966</v>
      </c>
      <c r="K17" s="69">
        <v>-1704.5044</v>
      </c>
      <c r="L17" s="71">
        <v>-0.28497389537518503</v>
      </c>
      <c r="M17" s="71">
        <v>-27.152924216564099</v>
      </c>
      <c r="N17" s="69">
        <v>11357372.504799999</v>
      </c>
      <c r="O17" s="69">
        <v>11357372.504799999</v>
      </c>
      <c r="P17" s="69">
        <v>8814</v>
      </c>
      <c r="Q17" s="69">
        <v>9458</v>
      </c>
      <c r="R17" s="71">
        <v>-6.8090505392260496</v>
      </c>
      <c r="S17" s="69">
        <v>68.440669877467698</v>
      </c>
      <c r="T17" s="69">
        <v>61.300842249947102</v>
      </c>
      <c r="U17" s="72">
        <v>10.4321416495532</v>
      </c>
    </row>
    <row r="18" spans="1:21" ht="12" thickBot="1" x14ac:dyDescent="0.2">
      <c r="A18" s="51"/>
      <c r="B18" s="53" t="s">
        <v>16</v>
      </c>
      <c r="C18" s="54"/>
      <c r="D18" s="69">
        <v>1193597.5567999999</v>
      </c>
      <c r="E18" s="70"/>
      <c r="F18" s="70"/>
      <c r="G18" s="69">
        <v>2129020.8235999998</v>
      </c>
      <c r="H18" s="71">
        <v>-43.9367833527469</v>
      </c>
      <c r="I18" s="69">
        <v>205031.38750000001</v>
      </c>
      <c r="J18" s="71">
        <v>17.177597786785299</v>
      </c>
      <c r="K18" s="69">
        <v>277754.29759999999</v>
      </c>
      <c r="L18" s="71">
        <v>13.0461052574554</v>
      </c>
      <c r="M18" s="71">
        <v>-0.26182460803803598</v>
      </c>
      <c r="N18" s="69">
        <v>18196747.372699998</v>
      </c>
      <c r="O18" s="69">
        <v>18196747.372699998</v>
      </c>
      <c r="P18" s="69">
        <v>57466</v>
      </c>
      <c r="Q18" s="69">
        <v>63840</v>
      </c>
      <c r="R18" s="71">
        <v>-9.9843358395989998</v>
      </c>
      <c r="S18" s="69">
        <v>20.7705000661261</v>
      </c>
      <c r="T18" s="69">
        <v>20.848599240288198</v>
      </c>
      <c r="U18" s="72">
        <v>-0.37601008118975299</v>
      </c>
    </row>
    <row r="19" spans="1:21" ht="12" thickBot="1" x14ac:dyDescent="0.2">
      <c r="A19" s="51"/>
      <c r="B19" s="53" t="s">
        <v>17</v>
      </c>
      <c r="C19" s="54"/>
      <c r="D19" s="69">
        <v>469859.8554</v>
      </c>
      <c r="E19" s="70"/>
      <c r="F19" s="70"/>
      <c r="G19" s="69">
        <v>620325.95429999998</v>
      </c>
      <c r="H19" s="71">
        <v>-24.255973469591801</v>
      </c>
      <c r="I19" s="69">
        <v>51249.225100000003</v>
      </c>
      <c r="J19" s="71">
        <v>10.9073427982841</v>
      </c>
      <c r="K19" s="69">
        <v>68593.4139</v>
      </c>
      <c r="L19" s="71">
        <v>11.0576404911839</v>
      </c>
      <c r="M19" s="71">
        <v>-0.25285501644932701</v>
      </c>
      <c r="N19" s="69">
        <v>8747911.5318999998</v>
      </c>
      <c r="O19" s="69">
        <v>8747911.5318999998</v>
      </c>
      <c r="P19" s="69">
        <v>11812</v>
      </c>
      <c r="Q19" s="69">
        <v>13595</v>
      </c>
      <c r="R19" s="71">
        <v>-13.115115851416</v>
      </c>
      <c r="S19" s="69">
        <v>39.7781794277006</v>
      </c>
      <c r="T19" s="69">
        <v>39.229199867598403</v>
      </c>
      <c r="U19" s="72">
        <v>1.3801022771795399</v>
      </c>
    </row>
    <row r="20" spans="1:21" ht="12" thickBot="1" x14ac:dyDescent="0.2">
      <c r="A20" s="51"/>
      <c r="B20" s="53" t="s">
        <v>18</v>
      </c>
      <c r="C20" s="54"/>
      <c r="D20" s="69">
        <v>1095905.074</v>
      </c>
      <c r="E20" s="70"/>
      <c r="F20" s="70"/>
      <c r="G20" s="69">
        <v>1359380.8248000001</v>
      </c>
      <c r="H20" s="71">
        <v>-19.382041146473</v>
      </c>
      <c r="I20" s="69">
        <v>92046.826000000001</v>
      </c>
      <c r="J20" s="71">
        <v>8.3991604915226397</v>
      </c>
      <c r="K20" s="69">
        <v>59902.090600000003</v>
      </c>
      <c r="L20" s="71">
        <v>4.4065716911089403</v>
      </c>
      <c r="M20" s="71">
        <v>0.53662126109501795</v>
      </c>
      <c r="N20" s="69">
        <v>11969088.8662</v>
      </c>
      <c r="O20" s="69">
        <v>11969088.8662</v>
      </c>
      <c r="P20" s="69">
        <v>35851</v>
      </c>
      <c r="Q20" s="69">
        <v>39282</v>
      </c>
      <c r="R20" s="71">
        <v>-8.7342803319586508</v>
      </c>
      <c r="S20" s="69">
        <v>30.568326518088799</v>
      </c>
      <c r="T20" s="69">
        <v>33.598830329412998</v>
      </c>
      <c r="U20" s="72">
        <v>-9.9138688849417704</v>
      </c>
    </row>
    <row r="21" spans="1:21" ht="12" thickBot="1" x14ac:dyDescent="0.2">
      <c r="A21" s="51"/>
      <c r="B21" s="53" t="s">
        <v>19</v>
      </c>
      <c r="C21" s="54"/>
      <c r="D21" s="69">
        <v>370397.0625</v>
      </c>
      <c r="E21" s="70"/>
      <c r="F21" s="70"/>
      <c r="G21" s="69">
        <v>411292.52769999998</v>
      </c>
      <c r="H21" s="71">
        <v>-9.9431578367573703</v>
      </c>
      <c r="I21" s="69">
        <v>25074.521799999999</v>
      </c>
      <c r="J21" s="71">
        <v>6.7696330070112296</v>
      </c>
      <c r="K21" s="69">
        <v>49734.452100000002</v>
      </c>
      <c r="L21" s="71">
        <v>12.0922333255412</v>
      </c>
      <c r="M21" s="71">
        <v>-0.49583194865436098</v>
      </c>
      <c r="N21" s="69">
        <v>3090132.5265000002</v>
      </c>
      <c r="O21" s="69">
        <v>3090132.5265000002</v>
      </c>
      <c r="P21" s="69">
        <v>30159</v>
      </c>
      <c r="Q21" s="69">
        <v>33621</v>
      </c>
      <c r="R21" s="71">
        <v>-10.297135718747199</v>
      </c>
      <c r="S21" s="69">
        <v>12.2814769223117</v>
      </c>
      <c r="T21" s="69">
        <v>11.788793399958401</v>
      </c>
      <c r="U21" s="72">
        <v>4.0115983238003796</v>
      </c>
    </row>
    <row r="22" spans="1:21" ht="12" thickBot="1" x14ac:dyDescent="0.2">
      <c r="A22" s="51"/>
      <c r="B22" s="53" t="s">
        <v>20</v>
      </c>
      <c r="C22" s="54"/>
      <c r="D22" s="69">
        <v>942756.70499999996</v>
      </c>
      <c r="E22" s="70"/>
      <c r="F22" s="70"/>
      <c r="G22" s="69">
        <v>1200405.2233</v>
      </c>
      <c r="H22" s="71">
        <v>-21.463461945934</v>
      </c>
      <c r="I22" s="69">
        <v>102670.47410000001</v>
      </c>
      <c r="J22" s="71">
        <v>10.8904528130617</v>
      </c>
      <c r="K22" s="69">
        <v>143120.38870000001</v>
      </c>
      <c r="L22" s="71">
        <v>11.922672937606199</v>
      </c>
      <c r="M22" s="71">
        <v>-0.28262859657814798</v>
      </c>
      <c r="N22" s="69">
        <v>7816418.1712999996</v>
      </c>
      <c r="O22" s="69">
        <v>7816418.1712999996</v>
      </c>
      <c r="P22" s="69">
        <v>57813</v>
      </c>
      <c r="Q22" s="69">
        <v>65459</v>
      </c>
      <c r="R22" s="71">
        <v>-11.6805939595778</v>
      </c>
      <c r="S22" s="69">
        <v>16.307001971874801</v>
      </c>
      <c r="T22" s="69">
        <v>16.579761879955399</v>
      </c>
      <c r="U22" s="72">
        <v>-1.67265514869618</v>
      </c>
    </row>
    <row r="23" spans="1:21" ht="12" thickBot="1" x14ac:dyDescent="0.2">
      <c r="A23" s="51"/>
      <c r="B23" s="53" t="s">
        <v>21</v>
      </c>
      <c r="C23" s="54"/>
      <c r="D23" s="69">
        <v>2152761.2557999999</v>
      </c>
      <c r="E23" s="70"/>
      <c r="F23" s="70"/>
      <c r="G23" s="69">
        <v>2535441.7333</v>
      </c>
      <c r="H23" s="71">
        <v>-15.0932467693479</v>
      </c>
      <c r="I23" s="69">
        <v>228891.2647</v>
      </c>
      <c r="J23" s="71">
        <v>10.6324500259059</v>
      </c>
      <c r="K23" s="69">
        <v>244058.32370000001</v>
      </c>
      <c r="L23" s="71">
        <v>9.6258699418955391</v>
      </c>
      <c r="M23" s="71">
        <v>-6.2145223199368001E-2</v>
      </c>
      <c r="N23" s="69">
        <v>24835927.493500002</v>
      </c>
      <c r="O23" s="69">
        <v>24835927.493500002</v>
      </c>
      <c r="P23" s="69">
        <v>70505</v>
      </c>
      <c r="Q23" s="69">
        <v>82262</v>
      </c>
      <c r="R23" s="71">
        <v>-14.292139748608101</v>
      </c>
      <c r="S23" s="69">
        <v>30.5334551563719</v>
      </c>
      <c r="T23" s="69">
        <v>31.055916272398001</v>
      </c>
      <c r="U23" s="72">
        <v>-1.7111103651727899</v>
      </c>
    </row>
    <row r="24" spans="1:21" ht="12" thickBot="1" x14ac:dyDescent="0.2">
      <c r="A24" s="51"/>
      <c r="B24" s="53" t="s">
        <v>22</v>
      </c>
      <c r="C24" s="54"/>
      <c r="D24" s="69">
        <v>210130.7867</v>
      </c>
      <c r="E24" s="70"/>
      <c r="F24" s="70"/>
      <c r="G24" s="69">
        <v>319218.72409999999</v>
      </c>
      <c r="H24" s="71">
        <v>-34.173414390888503</v>
      </c>
      <c r="I24" s="69">
        <v>36506.638800000001</v>
      </c>
      <c r="J24" s="71">
        <v>17.373293734496801</v>
      </c>
      <c r="K24" s="69">
        <v>57442.729800000001</v>
      </c>
      <c r="L24" s="71">
        <v>17.994787104657799</v>
      </c>
      <c r="M24" s="71">
        <v>-0.36446894276949898</v>
      </c>
      <c r="N24" s="69">
        <v>2083896.5788</v>
      </c>
      <c r="O24" s="69">
        <v>2083896.5788</v>
      </c>
      <c r="P24" s="69">
        <v>22009</v>
      </c>
      <c r="Q24" s="69">
        <v>23605</v>
      </c>
      <c r="R24" s="71">
        <v>-6.7612793899597499</v>
      </c>
      <c r="S24" s="69">
        <v>9.5474936026171093</v>
      </c>
      <c r="T24" s="69">
        <v>9.7889325142978194</v>
      </c>
      <c r="U24" s="72">
        <v>-2.5288198319873798</v>
      </c>
    </row>
    <row r="25" spans="1:21" ht="12" thickBot="1" x14ac:dyDescent="0.2">
      <c r="A25" s="51"/>
      <c r="B25" s="53" t="s">
        <v>23</v>
      </c>
      <c r="C25" s="54"/>
      <c r="D25" s="69">
        <v>304402.67810000002</v>
      </c>
      <c r="E25" s="70"/>
      <c r="F25" s="70"/>
      <c r="G25" s="69">
        <v>394953.94699999999</v>
      </c>
      <c r="H25" s="71">
        <v>-22.927044934684499</v>
      </c>
      <c r="I25" s="69">
        <v>21974.0229</v>
      </c>
      <c r="J25" s="71">
        <v>7.2187350772194101</v>
      </c>
      <c r="K25" s="69">
        <v>16353.2894</v>
      </c>
      <c r="L25" s="71">
        <v>4.1405560127241898</v>
      </c>
      <c r="M25" s="71">
        <v>0.343706600092334</v>
      </c>
      <c r="N25" s="69">
        <v>4729033.0075000003</v>
      </c>
      <c r="O25" s="69">
        <v>4729033.0075000003</v>
      </c>
      <c r="P25" s="69">
        <v>14838</v>
      </c>
      <c r="Q25" s="69">
        <v>19553</v>
      </c>
      <c r="R25" s="71">
        <v>-24.113946708944901</v>
      </c>
      <c r="S25" s="69">
        <v>20.515074679876001</v>
      </c>
      <c r="T25" s="69">
        <v>27.9996498440137</v>
      </c>
      <c r="U25" s="72">
        <v>-36.4832947524174</v>
      </c>
    </row>
    <row r="26" spans="1:21" ht="12" thickBot="1" x14ac:dyDescent="0.2">
      <c r="A26" s="51"/>
      <c r="B26" s="53" t="s">
        <v>24</v>
      </c>
      <c r="C26" s="54"/>
      <c r="D26" s="69">
        <v>576337.72580000001</v>
      </c>
      <c r="E26" s="70"/>
      <c r="F26" s="70"/>
      <c r="G26" s="69">
        <v>766875.35369999998</v>
      </c>
      <c r="H26" s="71">
        <v>-24.8459709887271</v>
      </c>
      <c r="I26" s="69">
        <v>110626.2062</v>
      </c>
      <c r="J26" s="71">
        <v>19.1946841665523</v>
      </c>
      <c r="K26" s="69">
        <v>146811.76259999999</v>
      </c>
      <c r="L26" s="71">
        <v>19.144149292537101</v>
      </c>
      <c r="M26" s="71">
        <v>-0.24647586650526301</v>
      </c>
      <c r="N26" s="69">
        <v>4451978.5042000003</v>
      </c>
      <c r="O26" s="69">
        <v>4451978.5042000003</v>
      </c>
      <c r="P26" s="69">
        <v>45353</v>
      </c>
      <c r="Q26" s="69">
        <v>47115</v>
      </c>
      <c r="R26" s="71">
        <v>-3.7397856309031101</v>
      </c>
      <c r="S26" s="69">
        <v>12.7078192357727</v>
      </c>
      <c r="T26" s="69">
        <v>13.556098641621601</v>
      </c>
      <c r="U26" s="72">
        <v>-6.6752555266204201</v>
      </c>
    </row>
    <row r="27" spans="1:21" ht="12" thickBot="1" x14ac:dyDescent="0.2">
      <c r="A27" s="51"/>
      <c r="B27" s="53" t="s">
        <v>25</v>
      </c>
      <c r="C27" s="54"/>
      <c r="D27" s="69">
        <v>229802.89</v>
      </c>
      <c r="E27" s="70"/>
      <c r="F27" s="70"/>
      <c r="G27" s="69">
        <v>310084.15379999997</v>
      </c>
      <c r="H27" s="71">
        <v>-25.8901536296435</v>
      </c>
      <c r="I27" s="69">
        <v>56526.085700000003</v>
      </c>
      <c r="J27" s="71">
        <v>24.5976391767745</v>
      </c>
      <c r="K27" s="69">
        <v>90918.728600000002</v>
      </c>
      <c r="L27" s="71">
        <v>29.3206626284558</v>
      </c>
      <c r="M27" s="71">
        <v>-0.37827896880643402</v>
      </c>
      <c r="N27" s="69">
        <v>1774119.0116000001</v>
      </c>
      <c r="O27" s="69">
        <v>1774119.0116000001</v>
      </c>
      <c r="P27" s="69">
        <v>30043</v>
      </c>
      <c r="Q27" s="69">
        <v>32323</v>
      </c>
      <c r="R27" s="71">
        <v>-7.0538006991925304</v>
      </c>
      <c r="S27" s="69">
        <v>7.6491325766401497</v>
      </c>
      <c r="T27" s="69">
        <v>7.6642240293289596</v>
      </c>
      <c r="U27" s="72">
        <v>-0.19729626251869301</v>
      </c>
    </row>
    <row r="28" spans="1:21" ht="12" thickBot="1" x14ac:dyDescent="0.2">
      <c r="A28" s="51"/>
      <c r="B28" s="53" t="s">
        <v>26</v>
      </c>
      <c r="C28" s="54"/>
      <c r="D28" s="69">
        <v>911579.15610000002</v>
      </c>
      <c r="E28" s="70"/>
      <c r="F28" s="70"/>
      <c r="G28" s="69">
        <v>1069057.4953000001</v>
      </c>
      <c r="H28" s="71">
        <v>-14.730577157200401</v>
      </c>
      <c r="I28" s="69">
        <v>44407.911800000002</v>
      </c>
      <c r="J28" s="71">
        <v>4.87153655311623</v>
      </c>
      <c r="K28" s="69">
        <v>63354.413999999997</v>
      </c>
      <c r="L28" s="71">
        <v>5.9261933318395901</v>
      </c>
      <c r="M28" s="71">
        <v>-0.29905575639922999</v>
      </c>
      <c r="N28" s="69">
        <v>12041959.258199999</v>
      </c>
      <c r="O28" s="69">
        <v>12041959.258199999</v>
      </c>
      <c r="P28" s="69">
        <v>38269</v>
      </c>
      <c r="Q28" s="69">
        <v>39645</v>
      </c>
      <c r="R28" s="71">
        <v>-3.4708033799974798</v>
      </c>
      <c r="S28" s="69">
        <v>23.820302492879399</v>
      </c>
      <c r="T28" s="69">
        <v>27.090290682305501</v>
      </c>
      <c r="U28" s="72">
        <v>-13.727735785066599</v>
      </c>
    </row>
    <row r="29" spans="1:21" ht="12" thickBot="1" x14ac:dyDescent="0.2">
      <c r="A29" s="51"/>
      <c r="B29" s="53" t="s">
        <v>27</v>
      </c>
      <c r="C29" s="54"/>
      <c r="D29" s="69">
        <v>645536.12529999996</v>
      </c>
      <c r="E29" s="70"/>
      <c r="F29" s="70"/>
      <c r="G29" s="69">
        <v>666367.12690000003</v>
      </c>
      <c r="H29" s="71">
        <v>-3.1260548065910401</v>
      </c>
      <c r="I29" s="69">
        <v>82837.595000000001</v>
      </c>
      <c r="J29" s="71">
        <v>12.832371691282599</v>
      </c>
      <c r="K29" s="69">
        <v>98718.246400000004</v>
      </c>
      <c r="L29" s="71">
        <v>14.814393209828101</v>
      </c>
      <c r="M29" s="71">
        <v>-0.16086845116406001</v>
      </c>
      <c r="N29" s="69">
        <v>4013936.2798000001</v>
      </c>
      <c r="O29" s="69">
        <v>4013936.2798000001</v>
      </c>
      <c r="P29" s="69">
        <v>96690</v>
      </c>
      <c r="Q29" s="69">
        <v>101292</v>
      </c>
      <c r="R29" s="71">
        <v>-4.5433005568060603</v>
      </c>
      <c r="S29" s="69">
        <v>6.6763483845278699</v>
      </c>
      <c r="T29" s="69">
        <v>6.73334387217154</v>
      </c>
      <c r="U29" s="72">
        <v>-0.85369253311821003</v>
      </c>
    </row>
    <row r="30" spans="1:21" ht="12" thickBot="1" x14ac:dyDescent="0.2">
      <c r="A30" s="51"/>
      <c r="B30" s="53" t="s">
        <v>28</v>
      </c>
      <c r="C30" s="54"/>
      <c r="D30" s="69">
        <v>811758.54720000003</v>
      </c>
      <c r="E30" s="70"/>
      <c r="F30" s="70"/>
      <c r="G30" s="69">
        <v>1127978.4768999999</v>
      </c>
      <c r="H30" s="71">
        <v>-28.034216625219699</v>
      </c>
      <c r="I30" s="69">
        <v>92193.554699999993</v>
      </c>
      <c r="J30" s="71">
        <v>11.3572631933477</v>
      </c>
      <c r="K30" s="69">
        <v>172391.39129999999</v>
      </c>
      <c r="L30" s="71">
        <v>15.2832163760588</v>
      </c>
      <c r="M30" s="71">
        <v>-0.46520789695604697</v>
      </c>
      <c r="N30" s="69">
        <v>6455201.8616000004</v>
      </c>
      <c r="O30" s="69">
        <v>6455201.8616000004</v>
      </c>
      <c r="P30" s="69">
        <v>59910</v>
      </c>
      <c r="Q30" s="69">
        <v>66498</v>
      </c>
      <c r="R30" s="71">
        <v>-9.9070648741315601</v>
      </c>
      <c r="S30" s="69">
        <v>13.5496335703555</v>
      </c>
      <c r="T30" s="69">
        <v>13.8378498421005</v>
      </c>
      <c r="U30" s="72">
        <v>-2.12711487914738</v>
      </c>
    </row>
    <row r="31" spans="1:21" ht="12" thickBot="1" x14ac:dyDescent="0.2">
      <c r="A31" s="51"/>
      <c r="B31" s="53" t="s">
        <v>29</v>
      </c>
      <c r="C31" s="54"/>
      <c r="D31" s="69">
        <v>2183824.7892999998</v>
      </c>
      <c r="E31" s="70"/>
      <c r="F31" s="70"/>
      <c r="G31" s="69">
        <v>1787264.6115999999</v>
      </c>
      <c r="H31" s="71">
        <v>22.188106625408398</v>
      </c>
      <c r="I31" s="69">
        <v>-131845.42310000001</v>
      </c>
      <c r="J31" s="71">
        <v>-6.0373626925565604</v>
      </c>
      <c r="K31" s="69">
        <v>-31128.219499999999</v>
      </c>
      <c r="L31" s="71">
        <v>-1.7416682061495801</v>
      </c>
      <c r="M31" s="71">
        <v>3.2355594125773899</v>
      </c>
      <c r="N31" s="69">
        <v>37848075.640699998</v>
      </c>
      <c r="O31" s="69">
        <v>37848075.640699998</v>
      </c>
      <c r="P31" s="69">
        <v>33793</v>
      </c>
      <c r="Q31" s="69">
        <v>40036</v>
      </c>
      <c r="R31" s="71">
        <v>-15.5934658807074</v>
      </c>
      <c r="S31" s="69">
        <v>64.623584449442205</v>
      </c>
      <c r="T31" s="69">
        <v>70.564542414327093</v>
      </c>
      <c r="U31" s="72">
        <v>-9.1931730737294295</v>
      </c>
    </row>
    <row r="32" spans="1:21" ht="12" thickBot="1" x14ac:dyDescent="0.2">
      <c r="A32" s="51"/>
      <c r="B32" s="53" t="s">
        <v>30</v>
      </c>
      <c r="C32" s="54"/>
      <c r="D32" s="69">
        <v>105729.83960000001</v>
      </c>
      <c r="E32" s="70"/>
      <c r="F32" s="70"/>
      <c r="G32" s="69">
        <v>156359.97440000001</v>
      </c>
      <c r="H32" s="71">
        <v>-32.380495708241803</v>
      </c>
      <c r="I32" s="69">
        <v>30727.7585</v>
      </c>
      <c r="J32" s="71">
        <v>29.062522572861301</v>
      </c>
      <c r="K32" s="69">
        <v>41536.607100000001</v>
      </c>
      <c r="L32" s="71">
        <v>26.564731325512401</v>
      </c>
      <c r="M32" s="71">
        <v>-0.260224639291735</v>
      </c>
      <c r="N32" s="69">
        <v>708966.94209999999</v>
      </c>
      <c r="O32" s="69">
        <v>708966.94209999999</v>
      </c>
      <c r="P32" s="69">
        <v>24118</v>
      </c>
      <c r="Q32" s="69">
        <v>24747</v>
      </c>
      <c r="R32" s="71">
        <v>-2.54172222895704</v>
      </c>
      <c r="S32" s="69">
        <v>4.3838560245459801</v>
      </c>
      <c r="T32" s="69">
        <v>4.4190329009576903</v>
      </c>
      <c r="U32" s="72">
        <v>-0.80241860623952399</v>
      </c>
    </row>
    <row r="33" spans="1:21" ht="12" thickBot="1" x14ac:dyDescent="0.2">
      <c r="A33" s="51"/>
      <c r="B33" s="53" t="s">
        <v>31</v>
      </c>
      <c r="C33" s="54"/>
      <c r="D33" s="70"/>
      <c r="E33" s="70"/>
      <c r="F33" s="70"/>
      <c r="G33" s="69">
        <v>44.230899999999998</v>
      </c>
      <c r="H33" s="70"/>
      <c r="I33" s="70"/>
      <c r="J33" s="70"/>
      <c r="K33" s="69">
        <v>10.162100000000001</v>
      </c>
      <c r="L33" s="71">
        <v>22.975114682269599</v>
      </c>
      <c r="M33" s="70"/>
      <c r="N33" s="70"/>
      <c r="O33" s="70"/>
      <c r="P33" s="70"/>
      <c r="Q33" s="70"/>
      <c r="R33" s="70"/>
      <c r="S33" s="70"/>
      <c r="T33" s="70"/>
      <c r="U33" s="73"/>
    </row>
    <row r="34" spans="1:21" ht="12" thickBot="1" x14ac:dyDescent="0.2">
      <c r="A34" s="51"/>
      <c r="B34" s="38" t="s">
        <v>36</v>
      </c>
      <c r="C34" s="38"/>
      <c r="D34" s="70"/>
      <c r="E34" s="70"/>
      <c r="F34" s="70"/>
      <c r="G34" s="69"/>
      <c r="H34" s="70"/>
      <c r="I34" s="70"/>
      <c r="J34" s="70"/>
      <c r="K34" s="69"/>
      <c r="L34" s="71"/>
      <c r="M34" s="70"/>
      <c r="N34" s="70"/>
      <c r="O34" s="70"/>
      <c r="P34" s="70"/>
      <c r="Q34" s="70"/>
      <c r="R34" s="70"/>
      <c r="S34" s="70"/>
      <c r="T34" s="70"/>
      <c r="U34" s="73"/>
    </row>
    <row r="35" spans="1:21" ht="12" thickBot="1" x14ac:dyDescent="0.2">
      <c r="A35" s="51"/>
      <c r="B35" s="53" t="s">
        <v>32</v>
      </c>
      <c r="C35" s="54"/>
      <c r="D35" s="69">
        <v>244632.231</v>
      </c>
      <c r="E35" s="70"/>
      <c r="F35" s="70"/>
      <c r="G35" s="69">
        <v>351939.49</v>
      </c>
      <c r="H35" s="71">
        <v>-30.490258140682101</v>
      </c>
      <c r="I35" s="69">
        <v>13962.1913</v>
      </c>
      <c r="J35" s="71">
        <v>5.7074209898367796</v>
      </c>
      <c r="K35" s="69">
        <v>27875.602299999999</v>
      </c>
      <c r="L35" s="71">
        <v>7.9205667712935499</v>
      </c>
      <c r="M35" s="71">
        <v>-0.49912503594586</v>
      </c>
      <c r="N35" s="69">
        <v>2406255.0066999998</v>
      </c>
      <c r="O35" s="69">
        <v>2406255.0066999998</v>
      </c>
      <c r="P35" s="69">
        <v>13580</v>
      </c>
      <c r="Q35" s="69">
        <v>14783</v>
      </c>
      <c r="R35" s="71">
        <v>-8.1377257660826601</v>
      </c>
      <c r="S35" s="69">
        <v>18.01415544919</v>
      </c>
      <c r="T35" s="69">
        <v>19.248649692213998</v>
      </c>
      <c r="U35" s="72">
        <v>-6.8529121251673999</v>
      </c>
    </row>
    <row r="36" spans="1:21" ht="12" thickBot="1" x14ac:dyDescent="0.2">
      <c r="A36" s="51"/>
      <c r="B36" s="38" t="s">
        <v>37</v>
      </c>
      <c r="C36" s="38"/>
      <c r="D36" s="69"/>
      <c r="E36" s="70"/>
      <c r="F36" s="70"/>
      <c r="G36" s="69"/>
      <c r="H36" s="71"/>
      <c r="I36" s="69"/>
      <c r="J36" s="71"/>
      <c r="K36" s="69"/>
      <c r="L36" s="71"/>
      <c r="M36" s="71"/>
      <c r="N36" s="69"/>
      <c r="O36" s="69"/>
      <c r="P36" s="69"/>
      <c r="Q36" s="69"/>
      <c r="R36" s="71"/>
      <c r="S36" s="69"/>
      <c r="T36" s="69"/>
      <c r="U36" s="72"/>
    </row>
    <row r="37" spans="1:21" ht="12" thickBot="1" x14ac:dyDescent="0.2">
      <c r="A37" s="51"/>
      <c r="B37" s="38" t="s">
        <v>38</v>
      </c>
      <c r="C37" s="38"/>
      <c r="D37" s="69"/>
      <c r="E37" s="70"/>
      <c r="F37" s="70"/>
      <c r="G37" s="69"/>
      <c r="H37" s="71"/>
      <c r="I37" s="69"/>
      <c r="J37" s="71"/>
      <c r="K37" s="69"/>
      <c r="L37" s="71"/>
      <c r="M37" s="71"/>
      <c r="N37" s="69"/>
      <c r="O37" s="69"/>
      <c r="P37" s="69"/>
      <c r="Q37" s="69"/>
      <c r="R37" s="71"/>
      <c r="S37" s="69"/>
      <c r="T37" s="69"/>
      <c r="U37" s="72"/>
    </row>
    <row r="38" spans="1:21" ht="12" thickBot="1" x14ac:dyDescent="0.2">
      <c r="A38" s="51"/>
      <c r="B38" s="38" t="s">
        <v>39</v>
      </c>
      <c r="C38" s="38"/>
      <c r="D38" s="69"/>
      <c r="E38" s="70"/>
      <c r="F38" s="70"/>
      <c r="G38" s="69"/>
      <c r="H38" s="71"/>
      <c r="I38" s="69"/>
      <c r="J38" s="71"/>
      <c r="K38" s="69"/>
      <c r="L38" s="71"/>
      <c r="M38" s="71"/>
      <c r="N38" s="69"/>
      <c r="O38" s="69"/>
      <c r="P38" s="69"/>
      <c r="Q38" s="69"/>
      <c r="R38" s="71"/>
      <c r="S38" s="69"/>
      <c r="T38" s="69"/>
      <c r="U38" s="72"/>
    </row>
    <row r="39" spans="1:21" ht="12" customHeight="1" thickBot="1" x14ac:dyDescent="0.2">
      <c r="A39" s="51"/>
      <c r="B39" s="53" t="s">
        <v>33</v>
      </c>
      <c r="C39" s="54"/>
      <c r="D39" s="69">
        <v>143176.92329999999</v>
      </c>
      <c r="E39" s="70"/>
      <c r="F39" s="70"/>
      <c r="G39" s="69">
        <v>380567.94880000001</v>
      </c>
      <c r="H39" s="71">
        <v>-62.378092072266497</v>
      </c>
      <c r="I39" s="69">
        <v>6534.9924000000001</v>
      </c>
      <c r="J39" s="71">
        <v>4.5642777127618297</v>
      </c>
      <c r="K39" s="69">
        <v>19297.023799999999</v>
      </c>
      <c r="L39" s="71">
        <v>5.0705856499074704</v>
      </c>
      <c r="M39" s="71">
        <v>-0.66134713478458795</v>
      </c>
      <c r="N39" s="69">
        <v>1884568.382</v>
      </c>
      <c r="O39" s="69">
        <v>1884568.382</v>
      </c>
      <c r="P39" s="69">
        <v>243</v>
      </c>
      <c r="Q39" s="69">
        <v>300</v>
      </c>
      <c r="R39" s="71">
        <v>-19</v>
      </c>
      <c r="S39" s="69">
        <v>589.20544567901197</v>
      </c>
      <c r="T39" s="69">
        <v>686.78632333333303</v>
      </c>
      <c r="U39" s="72">
        <v>-16.561435127583898</v>
      </c>
    </row>
    <row r="40" spans="1:21" ht="12" thickBot="1" x14ac:dyDescent="0.2">
      <c r="A40" s="51"/>
      <c r="B40" s="53" t="s">
        <v>34</v>
      </c>
      <c r="C40" s="54"/>
      <c r="D40" s="69">
        <v>502262.53029999998</v>
      </c>
      <c r="E40" s="70"/>
      <c r="F40" s="70"/>
      <c r="G40" s="69">
        <v>746083.84219999996</v>
      </c>
      <c r="H40" s="71">
        <v>-32.680149080971503</v>
      </c>
      <c r="I40" s="69">
        <v>16130.2677</v>
      </c>
      <c r="J40" s="71">
        <v>3.2115212118979799</v>
      </c>
      <c r="K40" s="69">
        <v>44554.484199999999</v>
      </c>
      <c r="L40" s="71">
        <v>5.97177980273917</v>
      </c>
      <c r="M40" s="71">
        <v>-0.63796533638246</v>
      </c>
      <c r="N40" s="69">
        <v>4435234.0231999997</v>
      </c>
      <c r="O40" s="69">
        <v>4435234.0231999997</v>
      </c>
      <c r="P40" s="69">
        <v>2198</v>
      </c>
      <c r="Q40" s="69">
        <v>2450</v>
      </c>
      <c r="R40" s="71">
        <v>-10.285714285714301</v>
      </c>
      <c r="S40" s="69">
        <v>228.50888548680601</v>
      </c>
      <c r="T40" s="69">
        <v>198.46693889795901</v>
      </c>
      <c r="U40" s="72">
        <v>13.1469489796193</v>
      </c>
    </row>
    <row r="41" spans="1:21" ht="12" thickBot="1" x14ac:dyDescent="0.2">
      <c r="A41" s="51"/>
      <c r="B41" s="38" t="s">
        <v>40</v>
      </c>
      <c r="C41" s="38"/>
      <c r="D41" s="69"/>
      <c r="E41" s="70"/>
      <c r="F41" s="70"/>
      <c r="G41" s="69"/>
      <c r="H41" s="71"/>
      <c r="I41" s="69"/>
      <c r="J41" s="71"/>
      <c r="K41" s="69"/>
      <c r="L41" s="71"/>
      <c r="M41" s="71"/>
      <c r="N41" s="69"/>
      <c r="O41" s="69"/>
      <c r="P41" s="69"/>
      <c r="Q41" s="69"/>
      <c r="R41" s="71"/>
      <c r="S41" s="69"/>
      <c r="T41" s="69"/>
      <c r="U41" s="72"/>
    </row>
    <row r="42" spans="1:21" ht="12" thickBot="1" x14ac:dyDescent="0.2">
      <c r="A42" s="51"/>
      <c r="B42" s="38" t="s">
        <v>41</v>
      </c>
      <c r="C42" s="38"/>
      <c r="D42" s="69"/>
      <c r="E42" s="70"/>
      <c r="F42" s="70"/>
      <c r="G42" s="69"/>
      <c r="H42" s="71"/>
      <c r="I42" s="69"/>
      <c r="J42" s="71"/>
      <c r="K42" s="69"/>
      <c r="L42" s="71"/>
      <c r="M42" s="71"/>
      <c r="N42" s="69"/>
      <c r="O42" s="69"/>
      <c r="P42" s="69"/>
      <c r="Q42" s="69"/>
      <c r="R42" s="71"/>
      <c r="S42" s="69"/>
      <c r="T42" s="69"/>
      <c r="U42" s="72"/>
    </row>
    <row r="43" spans="1:21" ht="12" thickBot="1" x14ac:dyDescent="0.2">
      <c r="A43" s="51"/>
      <c r="B43" s="38" t="s">
        <v>72</v>
      </c>
      <c r="C43" s="38"/>
      <c r="D43" s="69"/>
      <c r="E43" s="70"/>
      <c r="F43" s="70"/>
      <c r="G43" s="69"/>
      <c r="H43" s="71"/>
      <c r="I43" s="69"/>
      <c r="J43" s="71"/>
      <c r="K43" s="69"/>
      <c r="L43" s="71"/>
      <c r="M43" s="71"/>
      <c r="N43" s="69"/>
      <c r="O43" s="69"/>
      <c r="P43" s="69"/>
      <c r="Q43" s="69"/>
      <c r="R43" s="71"/>
      <c r="S43" s="69"/>
      <c r="T43" s="69"/>
      <c r="U43" s="72"/>
    </row>
    <row r="44" spans="1:21" ht="12" thickBot="1" x14ac:dyDescent="0.2">
      <c r="A44" s="52"/>
      <c r="B44" s="53" t="s">
        <v>35</v>
      </c>
      <c r="C44" s="54"/>
      <c r="D44" s="74">
        <v>30678.109499999999</v>
      </c>
      <c r="E44" s="75"/>
      <c r="F44" s="75"/>
      <c r="G44" s="74">
        <v>47028.571400000001</v>
      </c>
      <c r="H44" s="76">
        <v>-34.767081825496398</v>
      </c>
      <c r="I44" s="74">
        <v>4766.0401000000002</v>
      </c>
      <c r="J44" s="76">
        <v>15.535638204824799</v>
      </c>
      <c r="K44" s="74">
        <v>4833.7195000000002</v>
      </c>
      <c r="L44" s="76">
        <v>10.2782613974959</v>
      </c>
      <c r="M44" s="76">
        <v>-1.4001515809926E-2</v>
      </c>
      <c r="N44" s="74">
        <v>86222.466799999995</v>
      </c>
      <c r="O44" s="74">
        <v>86222.466799999995</v>
      </c>
      <c r="P44" s="74">
        <v>27</v>
      </c>
      <c r="Q44" s="74">
        <v>21</v>
      </c>
      <c r="R44" s="76">
        <v>28.571428571428601</v>
      </c>
      <c r="S44" s="74">
        <v>1136.2262777777801</v>
      </c>
      <c r="T44" s="74">
        <v>454.90610952381002</v>
      </c>
      <c r="U44" s="77">
        <v>59.963422918407502</v>
      </c>
    </row>
  </sheetData>
  <mergeCells count="42">
    <mergeCell ref="B18:C18"/>
    <mergeCell ref="A1:U4"/>
    <mergeCell ref="W1:W4"/>
    <mergeCell ref="B6:C6"/>
    <mergeCell ref="A7:C7"/>
    <mergeCell ref="A8:A44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28:C28"/>
    <mergeCell ref="B29:C29"/>
    <mergeCell ref="B30:C30"/>
    <mergeCell ref="B19:C19"/>
    <mergeCell ref="B20:C20"/>
    <mergeCell ref="B21:C21"/>
    <mergeCell ref="B22:C22"/>
    <mergeCell ref="B23:C23"/>
    <mergeCell ref="B24:C24"/>
    <mergeCell ref="B44:C44"/>
    <mergeCell ref="B34:C34"/>
    <mergeCell ref="B36:C36"/>
    <mergeCell ref="B37:C37"/>
    <mergeCell ref="B38:C38"/>
    <mergeCell ref="B43:C43"/>
    <mergeCell ref="B41:C41"/>
    <mergeCell ref="B42:C42"/>
    <mergeCell ref="B35:C35"/>
    <mergeCell ref="B39:C39"/>
    <mergeCell ref="B40:C40"/>
    <mergeCell ref="B31:C31"/>
    <mergeCell ref="B32:C32"/>
    <mergeCell ref="B33:C33"/>
    <mergeCell ref="B25:C25"/>
    <mergeCell ref="B26:C26"/>
    <mergeCell ref="B27:C27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62"/>
  <sheetViews>
    <sheetView workbookViewId="0">
      <selection sqref="A1:H30"/>
    </sheetView>
  </sheetViews>
  <sheetFormatPr defaultRowHeight="13.5" x14ac:dyDescent="0.1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 x14ac:dyDescent="0.2">
      <c r="A1" s="30" t="s">
        <v>64</v>
      </c>
      <c r="B1" s="31" t="s">
        <v>65</v>
      </c>
      <c r="C1" s="30" t="s">
        <v>66</v>
      </c>
      <c r="D1" s="30" t="s">
        <v>67</v>
      </c>
      <c r="E1" s="30" t="s">
        <v>68</v>
      </c>
      <c r="F1" s="30" t="s">
        <v>69</v>
      </c>
      <c r="G1" s="30" t="s">
        <v>68</v>
      </c>
      <c r="H1" s="30" t="s">
        <v>70</v>
      </c>
    </row>
    <row r="2" spans="1:8" ht="14.25" x14ac:dyDescent="0.2">
      <c r="A2" s="32">
        <v>1</v>
      </c>
      <c r="B2" s="33">
        <v>12</v>
      </c>
      <c r="C2" s="32">
        <v>53891</v>
      </c>
      <c r="D2" s="32">
        <v>634888.64909487194</v>
      </c>
      <c r="E2" s="32">
        <v>476554.69340940198</v>
      </c>
      <c r="F2" s="32">
        <v>158333.95568546999</v>
      </c>
      <c r="G2" s="32">
        <v>476554.69340940198</v>
      </c>
      <c r="H2" s="32">
        <v>0.24938854381976899</v>
      </c>
    </row>
    <row r="3" spans="1:8" ht="14.25" x14ac:dyDescent="0.2">
      <c r="A3" s="32">
        <v>2</v>
      </c>
      <c r="B3" s="33">
        <v>13</v>
      </c>
      <c r="C3" s="32">
        <v>11026.212</v>
      </c>
      <c r="D3" s="32">
        <v>63125.6232722563</v>
      </c>
      <c r="E3" s="32">
        <v>48045.329909840402</v>
      </c>
      <c r="F3" s="32">
        <v>15080.2933624159</v>
      </c>
      <c r="G3" s="32">
        <v>48045.329909840402</v>
      </c>
      <c r="H3" s="32">
        <v>0.238893377691902</v>
      </c>
    </row>
    <row r="4" spans="1:8" ht="14.25" x14ac:dyDescent="0.2">
      <c r="A4" s="32">
        <v>3</v>
      </c>
      <c r="B4" s="33">
        <v>14</v>
      </c>
      <c r="C4" s="32">
        <v>86399</v>
      </c>
      <c r="D4" s="32">
        <v>104605.891106838</v>
      </c>
      <c r="E4" s="32">
        <v>81977.989240170893</v>
      </c>
      <c r="F4" s="32">
        <v>22627.9018666667</v>
      </c>
      <c r="G4" s="32">
        <v>81977.989240170893</v>
      </c>
      <c r="H4" s="32">
        <v>0.21631575074061599</v>
      </c>
    </row>
    <row r="5" spans="1:8" ht="14.25" x14ac:dyDescent="0.2">
      <c r="A5" s="32">
        <v>4</v>
      </c>
      <c r="B5" s="33">
        <v>15</v>
      </c>
      <c r="C5" s="32">
        <v>3245</v>
      </c>
      <c r="D5" s="32">
        <v>52983.455068376097</v>
      </c>
      <c r="E5" s="32">
        <v>39983.639685470102</v>
      </c>
      <c r="F5" s="32">
        <v>12999.815382905999</v>
      </c>
      <c r="G5" s="32">
        <v>39983.639685470102</v>
      </c>
      <c r="H5" s="32">
        <v>0.24535612798616999</v>
      </c>
    </row>
    <row r="6" spans="1:8" ht="14.25" x14ac:dyDescent="0.2">
      <c r="A6" s="32">
        <v>5</v>
      </c>
      <c r="B6" s="33">
        <v>16</v>
      </c>
      <c r="C6" s="32">
        <v>4026</v>
      </c>
      <c r="D6" s="32">
        <v>272993.30449743598</v>
      </c>
      <c r="E6" s="32">
        <v>268972.60757692298</v>
      </c>
      <c r="F6" s="32">
        <v>4020.6969205128198</v>
      </c>
      <c r="G6" s="32">
        <v>268972.60757692298</v>
      </c>
      <c r="H6" s="32">
        <v>1.4728188766075E-2</v>
      </c>
    </row>
    <row r="7" spans="1:8" ht="14.25" x14ac:dyDescent="0.2">
      <c r="A7" s="32">
        <v>6</v>
      </c>
      <c r="B7" s="33">
        <v>17</v>
      </c>
      <c r="C7" s="32">
        <v>15870</v>
      </c>
      <c r="D7" s="32">
        <v>266462.50309487199</v>
      </c>
      <c r="E7" s="32">
        <v>217229.77992222199</v>
      </c>
      <c r="F7" s="32">
        <v>49232.723172649603</v>
      </c>
      <c r="G7" s="32">
        <v>217229.77992222199</v>
      </c>
      <c r="H7" s="32">
        <v>0.18476416982062399</v>
      </c>
    </row>
    <row r="8" spans="1:8" ht="14.25" x14ac:dyDescent="0.2">
      <c r="A8" s="32">
        <v>7</v>
      </c>
      <c r="B8" s="33">
        <v>18</v>
      </c>
      <c r="C8" s="32">
        <v>56300</v>
      </c>
      <c r="D8" s="32">
        <v>131052.94582735001</v>
      </c>
      <c r="E8" s="32">
        <v>105574.46023846199</v>
      </c>
      <c r="F8" s="32">
        <v>25478.4855888889</v>
      </c>
      <c r="G8" s="32">
        <v>105574.46023846199</v>
      </c>
      <c r="H8" s="32">
        <v>0.194413680883254</v>
      </c>
    </row>
    <row r="9" spans="1:8" ht="14.25" x14ac:dyDescent="0.2">
      <c r="A9" s="32">
        <v>8</v>
      </c>
      <c r="B9" s="33">
        <v>19</v>
      </c>
      <c r="C9" s="32">
        <v>15889</v>
      </c>
      <c r="D9" s="32">
        <v>116910.082958974</v>
      </c>
      <c r="E9" s="32">
        <v>103677.32712222201</v>
      </c>
      <c r="F9" s="32">
        <v>13232.7558367521</v>
      </c>
      <c r="G9" s="32">
        <v>103677.32712222201</v>
      </c>
      <c r="H9" s="32">
        <v>0.113187464261707</v>
      </c>
    </row>
    <row r="10" spans="1:8" ht="14.25" x14ac:dyDescent="0.2">
      <c r="A10" s="32">
        <v>9</v>
      </c>
      <c r="B10" s="33">
        <v>21</v>
      </c>
      <c r="C10" s="32">
        <v>144900</v>
      </c>
      <c r="D10" s="32">
        <v>587913.20018461498</v>
      </c>
      <c r="E10" s="32">
        <v>559759.12632905995</v>
      </c>
      <c r="F10" s="32">
        <v>28154.073855555602</v>
      </c>
      <c r="G10" s="32">
        <v>559759.12632905995</v>
      </c>
      <c r="H10" s="36">
        <v>4.7888147173281097E-2</v>
      </c>
    </row>
    <row r="11" spans="1:8" ht="14.25" x14ac:dyDescent="0.2">
      <c r="A11" s="32">
        <v>10</v>
      </c>
      <c r="B11" s="33">
        <v>22</v>
      </c>
      <c r="C11" s="32">
        <v>34270</v>
      </c>
      <c r="D11" s="32">
        <v>603236.12261709396</v>
      </c>
      <c r="E11" s="32">
        <v>558658.29012906004</v>
      </c>
      <c r="F11" s="32">
        <v>44577.832488034197</v>
      </c>
      <c r="G11" s="32">
        <v>558658.29012906004</v>
      </c>
      <c r="H11" s="32">
        <v>7.3897816819451498E-2</v>
      </c>
    </row>
    <row r="12" spans="1:8" ht="14.25" x14ac:dyDescent="0.2">
      <c r="A12" s="32">
        <v>11</v>
      </c>
      <c r="B12" s="33">
        <v>23</v>
      </c>
      <c r="C12" s="32">
        <v>121895.78200000001</v>
      </c>
      <c r="D12" s="32">
        <v>1193597.58298718</v>
      </c>
      <c r="E12" s="32">
        <v>988566.16234273498</v>
      </c>
      <c r="F12" s="32">
        <v>205031.42064444401</v>
      </c>
      <c r="G12" s="32">
        <v>988566.16234273498</v>
      </c>
      <c r="H12" s="32">
        <v>0.17177600186766401</v>
      </c>
    </row>
    <row r="13" spans="1:8" ht="14.25" x14ac:dyDescent="0.2">
      <c r="A13" s="32">
        <v>12</v>
      </c>
      <c r="B13" s="33">
        <v>24</v>
      </c>
      <c r="C13" s="32">
        <v>28866.788</v>
      </c>
      <c r="D13" s="32">
        <v>469860.00764444401</v>
      </c>
      <c r="E13" s="32">
        <v>418610.63087777799</v>
      </c>
      <c r="F13" s="32">
        <v>51249.376766666697</v>
      </c>
      <c r="G13" s="32">
        <v>418610.63087777799</v>
      </c>
      <c r="H13" s="32">
        <v>0.109073715431956</v>
      </c>
    </row>
    <row r="14" spans="1:8" ht="14.25" x14ac:dyDescent="0.2">
      <c r="A14" s="32">
        <v>13</v>
      </c>
      <c r="B14" s="33">
        <v>25</v>
      </c>
      <c r="C14" s="32">
        <v>80839</v>
      </c>
      <c r="D14" s="32">
        <v>1095905.0599</v>
      </c>
      <c r="E14" s="32">
        <v>1003858.248</v>
      </c>
      <c r="F14" s="32">
        <v>92046.811900000001</v>
      </c>
      <c r="G14" s="32">
        <v>1003858.248</v>
      </c>
      <c r="H14" s="32">
        <v>8.3991593129791001E-2</v>
      </c>
    </row>
    <row r="15" spans="1:8" ht="14.25" x14ac:dyDescent="0.2">
      <c r="A15" s="32">
        <v>14</v>
      </c>
      <c r="B15" s="33">
        <v>26</v>
      </c>
      <c r="C15" s="32">
        <v>84129</v>
      </c>
      <c r="D15" s="32">
        <v>370396.90823807602</v>
      </c>
      <c r="E15" s="32">
        <v>345322.54077257402</v>
      </c>
      <c r="F15" s="32">
        <v>25074.367465501899</v>
      </c>
      <c r="G15" s="32">
        <v>345322.54077257402</v>
      </c>
      <c r="H15" s="32">
        <v>6.7695941590811298E-2</v>
      </c>
    </row>
    <row r="16" spans="1:8" ht="14.25" x14ac:dyDescent="0.2">
      <c r="A16" s="32">
        <v>15</v>
      </c>
      <c r="B16" s="33">
        <v>27</v>
      </c>
      <c r="C16" s="32">
        <v>121770.069</v>
      </c>
      <c r="D16" s="32">
        <v>942756.95209999999</v>
      </c>
      <c r="E16" s="32">
        <v>840086.23010000004</v>
      </c>
      <c r="F16" s="32">
        <v>102670.72199999999</v>
      </c>
      <c r="G16" s="32">
        <v>840086.23010000004</v>
      </c>
      <c r="H16" s="32">
        <v>0.108904762538531</v>
      </c>
    </row>
    <row r="17" spans="1:8" ht="14.25" x14ac:dyDescent="0.2">
      <c r="A17" s="32">
        <v>16</v>
      </c>
      <c r="B17" s="33">
        <v>29</v>
      </c>
      <c r="C17" s="32">
        <v>161635</v>
      </c>
      <c r="D17" s="32">
        <v>2152762.6438384601</v>
      </c>
      <c r="E17" s="32">
        <v>1923870.0188777801</v>
      </c>
      <c r="F17" s="32">
        <v>228892.62496068401</v>
      </c>
      <c r="G17" s="32">
        <v>1923870.0188777801</v>
      </c>
      <c r="H17" s="32">
        <v>0.106325063571597</v>
      </c>
    </row>
    <row r="18" spans="1:8" ht="14.25" x14ac:dyDescent="0.2">
      <c r="A18" s="32">
        <v>17</v>
      </c>
      <c r="B18" s="33">
        <v>31</v>
      </c>
      <c r="C18" s="32">
        <v>21002.510999999999</v>
      </c>
      <c r="D18" s="32">
        <v>210130.781533598</v>
      </c>
      <c r="E18" s="32">
        <v>173624.13693961801</v>
      </c>
      <c r="F18" s="32">
        <v>36506.644593980498</v>
      </c>
      <c r="G18" s="32">
        <v>173624.13693961801</v>
      </c>
      <c r="H18" s="32">
        <v>0.17373296918968201</v>
      </c>
    </row>
    <row r="19" spans="1:8" ht="14.25" x14ac:dyDescent="0.2">
      <c r="A19" s="32">
        <v>18</v>
      </c>
      <c r="B19" s="33">
        <v>32</v>
      </c>
      <c r="C19" s="32">
        <v>15581.206</v>
      </c>
      <c r="D19" s="32">
        <v>304402.67494669801</v>
      </c>
      <c r="E19" s="32">
        <v>282428.65173391998</v>
      </c>
      <c r="F19" s="32">
        <v>21974.023212778899</v>
      </c>
      <c r="G19" s="32">
        <v>282428.65173391998</v>
      </c>
      <c r="H19" s="32">
        <v>7.2187352547498307E-2</v>
      </c>
    </row>
    <row r="20" spans="1:8" ht="14.25" x14ac:dyDescent="0.2">
      <c r="A20" s="32">
        <v>19</v>
      </c>
      <c r="B20" s="33">
        <v>33</v>
      </c>
      <c r="C20" s="32">
        <v>43932.71</v>
      </c>
      <c r="D20" s="32">
        <v>576337.73340027197</v>
      </c>
      <c r="E20" s="32">
        <v>465711.51265027199</v>
      </c>
      <c r="F20" s="32">
        <v>110626.22074999999</v>
      </c>
      <c r="G20" s="32">
        <v>465711.51265027199</v>
      </c>
      <c r="H20" s="32">
        <v>0.191946864379898</v>
      </c>
    </row>
    <row r="21" spans="1:8" ht="14.25" x14ac:dyDescent="0.2">
      <c r="A21" s="32">
        <v>20</v>
      </c>
      <c r="B21" s="33">
        <v>34</v>
      </c>
      <c r="C21" s="32">
        <v>35178.527000000002</v>
      </c>
      <c r="D21" s="32">
        <v>229802.852443121</v>
      </c>
      <c r="E21" s="32">
        <v>173276.81432892301</v>
      </c>
      <c r="F21" s="32">
        <v>56526.038114197298</v>
      </c>
      <c r="G21" s="32">
        <v>173276.81432892301</v>
      </c>
      <c r="H21" s="32">
        <v>0.24597622489559101</v>
      </c>
    </row>
    <row r="22" spans="1:8" ht="14.25" x14ac:dyDescent="0.2">
      <c r="A22" s="32">
        <v>21</v>
      </c>
      <c r="B22" s="33">
        <v>35</v>
      </c>
      <c r="C22" s="32">
        <v>41519.067999999999</v>
      </c>
      <c r="D22" s="32">
        <v>911579.15452300897</v>
      </c>
      <c r="E22" s="32">
        <v>867171.24979734502</v>
      </c>
      <c r="F22" s="32">
        <v>44407.904725663699</v>
      </c>
      <c r="G22" s="32">
        <v>867171.24979734502</v>
      </c>
      <c r="H22" s="32">
        <v>4.8715357854908901E-2</v>
      </c>
    </row>
    <row r="23" spans="1:8" ht="14.25" x14ac:dyDescent="0.2">
      <c r="A23" s="32">
        <v>22</v>
      </c>
      <c r="B23" s="33">
        <v>36</v>
      </c>
      <c r="C23" s="32">
        <v>177006.98199999999</v>
      </c>
      <c r="D23" s="32">
        <v>645536.12555044203</v>
      </c>
      <c r="E23" s="32">
        <v>562698.49466123304</v>
      </c>
      <c r="F23" s="32">
        <v>82837.630889209497</v>
      </c>
      <c r="G23" s="32">
        <v>562698.49466123304</v>
      </c>
      <c r="H23" s="32">
        <v>0.12832377245901599</v>
      </c>
    </row>
    <row r="24" spans="1:8" ht="14.25" x14ac:dyDescent="0.2">
      <c r="A24" s="32">
        <v>23</v>
      </c>
      <c r="B24" s="33">
        <v>37</v>
      </c>
      <c r="C24" s="32">
        <v>88387.933999999994</v>
      </c>
      <c r="D24" s="32">
        <v>811758.57677079597</v>
      </c>
      <c r="E24" s="32">
        <v>719565.00093674404</v>
      </c>
      <c r="F24" s="32">
        <v>92193.575834052695</v>
      </c>
      <c r="G24" s="32">
        <v>719565.00093674404</v>
      </c>
      <c r="H24" s="32">
        <v>0.113572653831145</v>
      </c>
    </row>
    <row r="25" spans="1:8" ht="14.25" x14ac:dyDescent="0.2">
      <c r="A25" s="32">
        <v>24</v>
      </c>
      <c r="B25" s="33">
        <v>38</v>
      </c>
      <c r="C25" s="32">
        <v>519197.44500000001</v>
      </c>
      <c r="D25" s="32">
        <v>2183824.82019027</v>
      </c>
      <c r="E25" s="32">
        <v>2315669.91067965</v>
      </c>
      <c r="F25" s="32">
        <v>-131845.09048938099</v>
      </c>
      <c r="G25" s="32">
        <v>2315669.91067965</v>
      </c>
      <c r="H25" s="32">
        <v>-6.0373473765122601E-2</v>
      </c>
    </row>
    <row r="26" spans="1:8" ht="14.25" x14ac:dyDescent="0.2">
      <c r="A26" s="32">
        <v>25</v>
      </c>
      <c r="B26" s="33">
        <v>39</v>
      </c>
      <c r="C26" s="32">
        <v>93195.745999999999</v>
      </c>
      <c r="D26" s="32">
        <v>105729.7779036</v>
      </c>
      <c r="E26" s="32">
        <v>75002.082314899395</v>
      </c>
      <c r="F26" s="32">
        <v>30727.695588700899</v>
      </c>
      <c r="G26" s="32">
        <v>75002.082314899395</v>
      </c>
      <c r="H26" s="32">
        <v>0.290624800297198</v>
      </c>
    </row>
    <row r="27" spans="1:8" ht="14.25" x14ac:dyDescent="0.2">
      <c r="A27" s="32">
        <v>26</v>
      </c>
      <c r="B27" s="33">
        <v>42</v>
      </c>
      <c r="C27" s="32">
        <v>17061.092000000001</v>
      </c>
      <c r="D27" s="32">
        <v>244632.23079999999</v>
      </c>
      <c r="E27" s="32">
        <v>230670.03219999999</v>
      </c>
      <c r="F27" s="32">
        <v>13962.1986</v>
      </c>
      <c r="G27" s="32">
        <v>230670.03219999999</v>
      </c>
      <c r="H27" s="32">
        <v>5.7074239785741297E-2</v>
      </c>
    </row>
    <row r="28" spans="1:8" ht="14.25" x14ac:dyDescent="0.2">
      <c r="A28" s="32">
        <v>27</v>
      </c>
      <c r="B28" s="33">
        <v>75</v>
      </c>
      <c r="C28" s="32">
        <v>242</v>
      </c>
      <c r="D28" s="32">
        <v>143176.92307692301</v>
      </c>
      <c r="E28" s="32">
        <v>136641.931623932</v>
      </c>
      <c r="F28" s="32">
        <v>6534.9914529914504</v>
      </c>
      <c r="G28" s="32">
        <v>136641.931623932</v>
      </c>
      <c r="H28" s="32">
        <v>4.5642770584478E-2</v>
      </c>
    </row>
    <row r="29" spans="1:8" ht="14.25" x14ac:dyDescent="0.2">
      <c r="A29" s="32">
        <v>28</v>
      </c>
      <c r="B29" s="33">
        <v>76</v>
      </c>
      <c r="C29" s="32">
        <v>2912</v>
      </c>
      <c r="D29" s="32">
        <v>502262.51927606802</v>
      </c>
      <c r="E29" s="32">
        <v>486132.25763675198</v>
      </c>
      <c r="F29" s="32">
        <v>16130.261639316201</v>
      </c>
      <c r="G29" s="32">
        <v>486132.25763675198</v>
      </c>
      <c r="H29" s="32">
        <v>3.2115200757097E-2</v>
      </c>
    </row>
    <row r="30" spans="1:8" ht="14.25" x14ac:dyDescent="0.2">
      <c r="A30" s="32">
        <v>29</v>
      </c>
      <c r="B30" s="33">
        <v>99</v>
      </c>
      <c r="C30" s="32">
        <v>27</v>
      </c>
      <c r="D30" s="32">
        <v>30678.109371454499</v>
      </c>
      <c r="E30" s="32">
        <v>25912.068829891799</v>
      </c>
      <c r="F30" s="32">
        <v>4766.0405415626701</v>
      </c>
      <c r="G30" s="32">
        <v>25912.068829891799</v>
      </c>
      <c r="H30" s="32">
        <v>0.155356397092625</v>
      </c>
    </row>
    <row r="31" spans="1:8" ht="14.25" x14ac:dyDescent="0.2">
      <c r="A31" s="32">
        <v>30</v>
      </c>
      <c r="B31" s="33">
        <v>40</v>
      </c>
      <c r="C31" s="32">
        <v>0</v>
      </c>
      <c r="D31" s="32">
        <v>0</v>
      </c>
      <c r="E31" s="32">
        <v>0</v>
      </c>
      <c r="F31" s="32">
        <v>0</v>
      </c>
      <c r="G31" s="32">
        <v>0</v>
      </c>
      <c r="H31" s="32">
        <v>0</v>
      </c>
    </row>
    <row r="32" spans="1:8" ht="14.25" x14ac:dyDescent="0.2">
      <c r="A32" s="32"/>
      <c r="B32" s="33"/>
      <c r="C32" s="32"/>
      <c r="D32" s="32"/>
      <c r="E32" s="32"/>
      <c r="F32" s="32"/>
      <c r="G32" s="32"/>
      <c r="H32" s="32"/>
    </row>
    <row r="33" spans="1:8" ht="14.25" x14ac:dyDescent="0.2">
      <c r="A33" s="32"/>
      <c r="B33" s="33"/>
      <c r="C33" s="32"/>
      <c r="D33" s="32"/>
      <c r="E33" s="32"/>
      <c r="F33" s="32"/>
      <c r="G33" s="32"/>
      <c r="H33" s="32"/>
    </row>
    <row r="34" spans="1:8" ht="14.25" x14ac:dyDescent="0.2">
      <c r="A34" s="32"/>
      <c r="B34" s="33"/>
      <c r="C34" s="32"/>
      <c r="D34" s="32"/>
      <c r="E34" s="32"/>
      <c r="F34" s="32"/>
      <c r="G34" s="32"/>
      <c r="H34" s="32"/>
    </row>
    <row r="35" spans="1:8" ht="14.25" x14ac:dyDescent="0.2">
      <c r="A35" s="32"/>
      <c r="B35" s="33"/>
      <c r="C35" s="32"/>
      <c r="D35" s="32"/>
      <c r="E35" s="32"/>
      <c r="F35" s="32"/>
      <c r="G35" s="32"/>
      <c r="H35" s="32"/>
    </row>
    <row r="36" spans="1:8" ht="14.25" x14ac:dyDescent="0.2">
      <c r="A36" s="32"/>
      <c r="B36" s="33"/>
      <c r="C36" s="32"/>
      <c r="D36" s="32"/>
      <c r="E36" s="32"/>
      <c r="F36" s="32"/>
      <c r="G36" s="32"/>
      <c r="H36" s="32"/>
    </row>
    <row r="37" spans="1:8" ht="14.25" x14ac:dyDescent="0.2">
      <c r="A37" s="32"/>
      <c r="B37" s="33"/>
      <c r="C37" s="32"/>
      <c r="D37" s="32"/>
      <c r="E37" s="32"/>
      <c r="F37" s="32"/>
      <c r="G37" s="32"/>
      <c r="H37" s="32"/>
    </row>
    <row r="38" spans="1:8" ht="14.25" x14ac:dyDescent="0.2">
      <c r="A38" s="32"/>
      <c r="B38" s="33"/>
      <c r="C38" s="32"/>
      <c r="D38" s="32"/>
      <c r="E38" s="32"/>
      <c r="F38" s="32"/>
      <c r="G38" s="32"/>
      <c r="H38" s="32"/>
    </row>
    <row r="39" spans="1:8" ht="14.25" x14ac:dyDescent="0.2">
      <c r="A39" s="32"/>
      <c r="B39" s="33"/>
      <c r="C39" s="32"/>
      <c r="D39" s="32"/>
      <c r="E39" s="32"/>
      <c r="F39" s="32"/>
      <c r="G39" s="32"/>
      <c r="H39" s="32"/>
    </row>
    <row r="40" spans="1:8" ht="14.25" x14ac:dyDescent="0.2">
      <c r="A40" s="32"/>
      <c r="B40" s="33"/>
      <c r="C40" s="32"/>
      <c r="D40" s="32"/>
      <c r="E40" s="32"/>
      <c r="F40" s="32"/>
      <c r="G40" s="32"/>
      <c r="H40" s="32"/>
    </row>
    <row r="41" spans="1:8" ht="14.25" x14ac:dyDescent="0.2">
      <c r="A41" s="32"/>
      <c r="B41" s="33"/>
      <c r="C41" s="32"/>
      <c r="D41" s="32"/>
      <c r="E41" s="32"/>
      <c r="F41" s="32"/>
      <c r="G41" s="32"/>
      <c r="H41" s="32"/>
    </row>
    <row r="42" spans="1:8" ht="14.25" x14ac:dyDescent="0.2">
      <c r="A42" s="32"/>
      <c r="B42" s="33"/>
      <c r="C42" s="33"/>
      <c r="D42" s="33"/>
      <c r="E42" s="33"/>
      <c r="F42" s="33"/>
      <c r="G42" s="33"/>
      <c r="H42" s="33"/>
    </row>
    <row r="43" spans="1:8" ht="14.25" x14ac:dyDescent="0.2">
      <c r="A43" s="32"/>
      <c r="B43" s="33"/>
      <c r="C43" s="33"/>
      <c r="D43" s="33"/>
      <c r="E43" s="33"/>
      <c r="F43" s="33"/>
      <c r="G43" s="33"/>
      <c r="H43" s="33"/>
    </row>
    <row r="44" spans="1:8" ht="14.25" x14ac:dyDescent="0.2">
      <c r="A44" s="32"/>
      <c r="B44" s="33"/>
      <c r="C44" s="32"/>
      <c r="D44" s="32"/>
      <c r="E44" s="32"/>
      <c r="F44" s="32"/>
      <c r="G44" s="32"/>
      <c r="H44" s="32"/>
    </row>
    <row r="45" spans="1:8" ht="14.25" x14ac:dyDescent="0.2">
      <c r="A45" s="32"/>
      <c r="B45" s="33"/>
      <c r="C45" s="32"/>
      <c r="D45" s="32"/>
      <c r="E45" s="32"/>
      <c r="F45" s="32"/>
      <c r="G45" s="32"/>
      <c r="H45" s="32"/>
    </row>
    <row r="46" spans="1:8" ht="14.25" x14ac:dyDescent="0.2">
      <c r="A46" s="32"/>
      <c r="B46" s="33"/>
      <c r="C46" s="32"/>
      <c r="D46" s="32"/>
      <c r="E46" s="32"/>
      <c r="F46" s="32"/>
      <c r="G46" s="32"/>
      <c r="H46" s="32"/>
    </row>
    <row r="47" spans="1:8" ht="14.25" x14ac:dyDescent="0.2">
      <c r="A47" s="32"/>
      <c r="B47" s="33"/>
      <c r="C47" s="32"/>
      <c r="D47" s="32"/>
      <c r="E47" s="32"/>
      <c r="F47" s="32"/>
      <c r="G47" s="32"/>
      <c r="H47" s="32"/>
    </row>
    <row r="48" spans="1:8" ht="14.25" x14ac:dyDescent="0.2">
      <c r="A48" s="32"/>
      <c r="B48" s="33"/>
      <c r="C48" s="32"/>
      <c r="D48" s="32"/>
      <c r="E48" s="32"/>
      <c r="F48" s="32"/>
      <c r="G48" s="32"/>
      <c r="H48" s="32"/>
    </row>
    <row r="49" spans="1:8" ht="14.25" x14ac:dyDescent="0.2">
      <c r="A49" s="32"/>
      <c r="B49" s="33"/>
      <c r="C49" s="32"/>
      <c r="D49" s="32"/>
      <c r="E49" s="32"/>
      <c r="F49" s="32"/>
      <c r="G49" s="32"/>
      <c r="H49" s="32"/>
    </row>
    <row r="50" spans="1:8" ht="14.25" x14ac:dyDescent="0.2">
      <c r="A50" s="32"/>
      <c r="B50" s="33"/>
      <c r="C50" s="32"/>
      <c r="D50" s="32"/>
      <c r="E50" s="32"/>
      <c r="F50" s="32"/>
      <c r="G50" s="32"/>
      <c r="H50" s="32"/>
    </row>
    <row r="51" spans="1:8" ht="14.25" x14ac:dyDescent="0.2">
      <c r="A51" s="32"/>
      <c r="B51" s="33"/>
      <c r="C51" s="32"/>
      <c r="D51" s="32"/>
      <c r="E51" s="32"/>
      <c r="F51" s="32"/>
      <c r="G51" s="32"/>
      <c r="H51" s="32"/>
    </row>
    <row r="52" spans="1:8" ht="14.25" x14ac:dyDescent="0.2">
      <c r="A52" s="32"/>
      <c r="B52" s="33"/>
      <c r="C52" s="32"/>
      <c r="D52" s="32"/>
      <c r="E52" s="32"/>
      <c r="F52" s="32"/>
      <c r="G52" s="32"/>
      <c r="H52" s="32"/>
    </row>
    <row r="53" spans="1:8" ht="14.25" x14ac:dyDescent="0.2">
      <c r="A53" s="32"/>
      <c r="B53" s="33"/>
      <c r="C53" s="32"/>
      <c r="D53" s="32"/>
      <c r="E53" s="32"/>
      <c r="F53" s="32"/>
      <c r="G53" s="32"/>
      <c r="H53" s="32"/>
    </row>
    <row r="54" spans="1:8" ht="14.25" x14ac:dyDescent="0.2">
      <c r="A54" s="32"/>
      <c r="B54" s="33"/>
      <c r="C54" s="32"/>
      <c r="D54" s="32"/>
      <c r="E54" s="32"/>
      <c r="F54" s="32"/>
      <c r="G54" s="32"/>
      <c r="H54" s="32"/>
    </row>
    <row r="55" spans="1:8" ht="14.25" x14ac:dyDescent="0.2">
      <c r="A55" s="32"/>
      <c r="B55" s="33"/>
      <c r="C55" s="32"/>
      <c r="D55" s="32"/>
      <c r="E55" s="32"/>
      <c r="F55" s="32"/>
      <c r="G55" s="32"/>
      <c r="H55" s="32"/>
    </row>
    <row r="56" spans="1:8" ht="14.25" x14ac:dyDescent="0.2">
      <c r="A56" s="32"/>
      <c r="B56" s="33"/>
      <c r="C56" s="32"/>
      <c r="D56" s="32"/>
      <c r="E56" s="32"/>
      <c r="F56" s="32"/>
      <c r="G56" s="32"/>
      <c r="H56" s="32"/>
    </row>
    <row r="57" spans="1:8" ht="14.25" x14ac:dyDescent="0.2">
      <c r="A57" s="32"/>
      <c r="B57" s="33"/>
      <c r="C57" s="32"/>
      <c r="D57" s="32"/>
      <c r="E57" s="32"/>
      <c r="F57" s="32"/>
      <c r="G57" s="32"/>
      <c r="H57" s="32"/>
    </row>
    <row r="58" spans="1:8" ht="14.25" x14ac:dyDescent="0.2">
      <c r="A58" s="32"/>
      <c r="B58" s="33"/>
      <c r="C58" s="32"/>
      <c r="D58" s="32"/>
      <c r="E58" s="32"/>
      <c r="F58" s="32"/>
      <c r="G58" s="32"/>
      <c r="H58" s="32"/>
    </row>
    <row r="59" spans="1:8" ht="14.25" x14ac:dyDescent="0.2">
      <c r="A59" s="32"/>
      <c r="B59" s="33"/>
      <c r="C59" s="32"/>
      <c r="D59" s="32"/>
      <c r="E59" s="32"/>
      <c r="F59" s="32"/>
      <c r="G59" s="32"/>
      <c r="H59" s="32"/>
    </row>
    <row r="60" spans="1:8" ht="14.25" x14ac:dyDescent="0.2">
      <c r="A60" s="32"/>
      <c r="B60" s="33"/>
      <c r="C60" s="32"/>
      <c r="D60" s="32"/>
      <c r="E60" s="32"/>
      <c r="F60" s="32"/>
      <c r="G60" s="32"/>
      <c r="H60" s="32"/>
    </row>
    <row r="61" spans="1:8" ht="14.25" x14ac:dyDescent="0.2">
      <c r="A61" s="32"/>
      <c r="B61" s="33"/>
      <c r="C61" s="32"/>
      <c r="D61" s="32"/>
      <c r="E61" s="32"/>
      <c r="F61" s="32"/>
      <c r="G61" s="32"/>
      <c r="H61" s="32"/>
    </row>
    <row r="62" spans="1:8" ht="14.25" x14ac:dyDescent="0.2">
      <c r="A62" s="32"/>
      <c r="B62" s="33"/>
      <c r="C62" s="32"/>
      <c r="D62" s="32"/>
      <c r="E62" s="32"/>
      <c r="F62" s="32"/>
      <c r="G62" s="32"/>
      <c r="H62" s="32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杨进</cp:lastModifiedBy>
  <dcterms:created xsi:type="dcterms:W3CDTF">2013-06-21T00:28:37Z</dcterms:created>
  <dcterms:modified xsi:type="dcterms:W3CDTF">2015-01-06T02:01:23Z</dcterms:modified>
</cp:coreProperties>
</file>