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<sst xmlns="http://schemas.openxmlformats.org/spreadsheetml/2006/main" count="112" uniqueCount="70">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</sst>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9" formatCode="_(&quot;$&quot;* #,##0.00_);_(&quot;$&quot;* \(#,##0.00\);_(&quot;$&quot;* &quot;-&quot;??_);_(@_)"/>
    <numFmt numFmtId="180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8" sqref="J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17784692.261500001</v>
      </c>
      <c r="F3" s="25">
        <f>RA!I7</f>
        <v>1899175.618</v>
      </c>
      <c r="G3" s="16">
        <f>E3-F3</f>
        <v>15885516.6435</v>
      </c>
      <c r="H3" s="27">
        <f>RA!J7</f>
        <v>10.6787094770895</v>
      </c>
      <c r="I3" s="20">
        <f>SUM(I4:I38)</f>
        <v>17784698.252216529</v>
      </c>
      <c r="J3" s="21">
        <f>SUM(J4:J38)</f>
        <v>15885516.550240749</v>
      </c>
      <c r="K3" s="22">
        <f>E3-I3</f>
        <v>-5.990716528147459</v>
      </c>
      <c r="L3" s="22">
        <f>G3-J3</f>
        <v>9.3259250745177269E-2</v>
      </c>
    </row>
    <row r="4" spans="1:13" x14ac:dyDescent="0.15">
      <c r="A4" s="40">
        <f>RA!A8</f>
        <v>42020</v>
      </c>
      <c r="B4" s="12">
        <v>12</v>
      </c>
      <c r="C4" s="37" t="s">
        <v>6</v>
      </c>
      <c r="D4" s="37"/>
      <c r="E4" s="15">
        <f>VLOOKUP(C4,RA!B8:D38,3,0)</f>
        <v>736985.33499999996</v>
      </c>
      <c r="F4" s="25">
        <f>VLOOKUP(C4,RA!B8:I41,8,0)</f>
        <v>187148.2126</v>
      </c>
      <c r="G4" s="16">
        <f t="shared" ref="G4:G38" si="0">E4-F4</f>
        <v>549837.12239999999</v>
      </c>
      <c r="H4" s="27">
        <f>RA!J8</f>
        <v>25.393749876990402</v>
      </c>
      <c r="I4" s="20">
        <f>VLOOKUP(B4,RMS!B:D,3,FALSE)</f>
        <v>736986.30797265004</v>
      </c>
      <c r="J4" s="21">
        <f>VLOOKUP(B4,RMS!B:E,4,FALSE)</f>
        <v>549837.13523504301</v>
      </c>
      <c r="K4" s="22">
        <f t="shared" ref="K4:K38" si="1">E4-I4</f>
        <v>-0.97297265008091927</v>
      </c>
      <c r="L4" s="22">
        <f t="shared" ref="L4:L38" si="2">G4-J4</f>
        <v>-1.2835043016821146E-2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VLOOKUP(C5,RA!B8:D39,3,0)</f>
        <v>93702.037500000006</v>
      </c>
      <c r="F5" s="25">
        <f>VLOOKUP(C5,RA!B9:I42,8,0)</f>
        <v>22019.329699999998</v>
      </c>
      <c r="G5" s="16">
        <f t="shared" si="0"/>
        <v>71682.707800000004</v>
      </c>
      <c r="H5" s="27">
        <f>RA!J9</f>
        <v>23.499307258927001</v>
      </c>
      <c r="I5" s="20">
        <f>VLOOKUP(B5,RMS!B:D,3,FALSE)</f>
        <v>93702.080078609797</v>
      </c>
      <c r="J5" s="21">
        <f>VLOOKUP(B5,RMS!B:E,4,FALSE)</f>
        <v>71682.7016915891</v>
      </c>
      <c r="K5" s="22">
        <f t="shared" si="1"/>
        <v>-4.2578609791235067E-2</v>
      </c>
      <c r="L5" s="22">
        <f t="shared" si="2"/>
        <v>6.1084109038347378E-3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VLOOKUP(C6,RA!B10:D40,3,0)</f>
        <v>140337.32769999999</v>
      </c>
      <c r="F6" s="25">
        <f>VLOOKUP(C6,RA!B10:I43,8,0)</f>
        <v>33652.904499999997</v>
      </c>
      <c r="G6" s="16">
        <f t="shared" si="0"/>
        <v>106684.42319999999</v>
      </c>
      <c r="H6" s="27">
        <f>RA!J10</f>
        <v>23.980009489663399</v>
      </c>
      <c r="I6" s="20">
        <f>VLOOKUP(B6,RMS!B:D,3,FALSE)</f>
        <v>140339.29509999999</v>
      </c>
      <c r="J6" s="21">
        <f>VLOOKUP(B6,RMS!B:E,4,FALSE)</f>
        <v>106684.42359316201</v>
      </c>
      <c r="K6" s="22">
        <f t="shared" si="1"/>
        <v>-1.9673999999940861</v>
      </c>
      <c r="L6" s="22">
        <f t="shared" si="2"/>
        <v>-3.9316201582551003E-4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VLOOKUP(C7,RA!B10:D41,3,0)</f>
        <v>62169.0651</v>
      </c>
      <c r="F7" s="25">
        <f>VLOOKUP(C7,RA!B11:I44,8,0)</f>
        <v>11869.2083</v>
      </c>
      <c r="G7" s="16">
        <f t="shared" si="0"/>
        <v>50299.856800000001</v>
      </c>
      <c r="H7" s="27">
        <f>RA!J11</f>
        <v>19.091823692230498</v>
      </c>
      <c r="I7" s="20">
        <f>VLOOKUP(B7,RMS!B:D,3,FALSE)</f>
        <v>62169.1241512821</v>
      </c>
      <c r="J7" s="21">
        <f>VLOOKUP(B7,RMS!B:E,4,FALSE)</f>
        <v>50299.856949572597</v>
      </c>
      <c r="K7" s="22">
        <f t="shared" si="1"/>
        <v>-5.9051282099972013E-2</v>
      </c>
      <c r="L7" s="22">
        <f t="shared" si="2"/>
        <v>-1.4957259554648772E-4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VLOOKUP(C8,RA!B12:D41,3,0)</f>
        <v>234136.6752</v>
      </c>
      <c r="F8" s="25">
        <f>VLOOKUP(C8,RA!B12:I45,8,0)</f>
        <v>14116.688599999999</v>
      </c>
      <c r="G8" s="16">
        <f t="shared" si="0"/>
        <v>220019.9866</v>
      </c>
      <c r="H8" s="27">
        <f>RA!J12</f>
        <v>6.0292513284992602</v>
      </c>
      <c r="I8" s="20">
        <f>VLOOKUP(B8,RMS!B:D,3,FALSE)</f>
        <v>234136.76375812001</v>
      </c>
      <c r="J8" s="21">
        <f>VLOOKUP(B8,RMS!B:E,4,FALSE)</f>
        <v>220019.986879487</v>
      </c>
      <c r="K8" s="22">
        <f t="shared" si="1"/>
        <v>-8.8558120012748986E-2</v>
      </c>
      <c r="L8" s="22">
        <f t="shared" si="2"/>
        <v>-2.7948699425905943E-4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VLOOKUP(C9,RA!B12:D42,3,0)</f>
        <v>377984.57010000001</v>
      </c>
      <c r="F9" s="25">
        <f>VLOOKUP(C9,RA!B13:I46,8,0)</f>
        <v>34085.818399999996</v>
      </c>
      <c r="G9" s="16">
        <f t="shared" si="0"/>
        <v>343898.75170000002</v>
      </c>
      <c r="H9" s="27">
        <f>RA!J13</f>
        <v>9.0177803794959708</v>
      </c>
      <c r="I9" s="20">
        <f>VLOOKUP(B9,RMS!B:D,3,FALSE)</f>
        <v>377984.800325641</v>
      </c>
      <c r="J9" s="21">
        <f>VLOOKUP(B9,RMS!B:E,4,FALSE)</f>
        <v>343898.752992308</v>
      </c>
      <c r="K9" s="22">
        <f t="shared" si="1"/>
        <v>-0.23022564098937437</v>
      </c>
      <c r="L9" s="22">
        <f t="shared" si="2"/>
        <v>-1.2923079775646329E-3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VLOOKUP(C10,RA!B14:D43,3,0)</f>
        <v>170356.99299999999</v>
      </c>
      <c r="F10" s="25">
        <f>VLOOKUP(C10,RA!B14:I47,8,0)</f>
        <v>29419.184499999999</v>
      </c>
      <c r="G10" s="16">
        <f t="shared" si="0"/>
        <v>140937.80849999998</v>
      </c>
      <c r="H10" s="27">
        <f>RA!J14</f>
        <v>17.269138167988199</v>
      </c>
      <c r="I10" s="20">
        <f>VLOOKUP(B10,RMS!B:D,3,FALSE)</f>
        <v>170356.976358974</v>
      </c>
      <c r="J10" s="21">
        <f>VLOOKUP(B10,RMS!B:E,4,FALSE)</f>
        <v>140937.80898119701</v>
      </c>
      <c r="K10" s="22">
        <f t="shared" si="1"/>
        <v>1.664102598442696E-2</v>
      </c>
      <c r="L10" s="22">
        <f t="shared" si="2"/>
        <v>-4.8119702842086554E-4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VLOOKUP(C11,RA!B14:D44,3,0)</f>
        <v>132749.69289999999</v>
      </c>
      <c r="F11" s="25">
        <f>VLOOKUP(C11,RA!B15:I48,8,0)</f>
        <v>-6761.1587</v>
      </c>
      <c r="G11" s="16">
        <f t="shared" si="0"/>
        <v>139510.85159999999</v>
      </c>
      <c r="H11" s="27">
        <f>RA!J15</f>
        <v>-5.0931633454648804</v>
      </c>
      <c r="I11" s="20">
        <f>VLOOKUP(B11,RMS!B:D,3,FALSE)</f>
        <v>132749.903338462</v>
      </c>
      <c r="J11" s="21">
        <f>VLOOKUP(B11,RMS!B:E,4,FALSE)</f>
        <v>139510.852259829</v>
      </c>
      <c r="K11" s="22">
        <f t="shared" si="1"/>
        <v>-0.21043846200336702</v>
      </c>
      <c r="L11" s="22">
        <f t="shared" si="2"/>
        <v>-6.5982900559902191E-4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VLOOKUP(C12,RA!B16:D45,3,0)</f>
        <v>729333.53200000001</v>
      </c>
      <c r="F12" s="25">
        <f>VLOOKUP(C12,RA!B16:I49,8,0)</f>
        <v>25311.734499999999</v>
      </c>
      <c r="G12" s="16">
        <f t="shared" si="0"/>
        <v>704021.79749999999</v>
      </c>
      <c r="H12" s="27">
        <f>RA!J16</f>
        <v>3.4705293791428198</v>
      </c>
      <c r="I12" s="20">
        <f>VLOOKUP(B12,RMS!B:D,3,FALSE)</f>
        <v>729333.30304529902</v>
      </c>
      <c r="J12" s="21">
        <f>VLOOKUP(B12,RMS!B:E,4,FALSE)</f>
        <v>704021.79791025596</v>
      </c>
      <c r="K12" s="22">
        <f t="shared" si="1"/>
        <v>0.22895470098592341</v>
      </c>
      <c r="L12" s="22">
        <f t="shared" si="2"/>
        <v>-4.1025597602128983E-4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VLOOKUP(C13,RA!B16:D46,3,0)</f>
        <v>539291.72919999994</v>
      </c>
      <c r="F13" s="25">
        <f>VLOOKUP(C13,RA!B17:I50,8,0)</f>
        <v>56485.540999999997</v>
      </c>
      <c r="G13" s="16">
        <f t="shared" si="0"/>
        <v>482806.18819999998</v>
      </c>
      <c r="H13" s="27">
        <f>RA!J17</f>
        <v>10.4740232311354</v>
      </c>
      <c r="I13" s="20">
        <f>VLOOKUP(B13,RMS!B:D,3,FALSE)</f>
        <v>539291.80603418802</v>
      </c>
      <c r="J13" s="21">
        <f>VLOOKUP(B13,RMS!B:E,4,FALSE)</f>
        <v>482806.18847008498</v>
      </c>
      <c r="K13" s="22">
        <f t="shared" si="1"/>
        <v>-7.6834188075736165E-2</v>
      </c>
      <c r="L13" s="22">
        <f t="shared" si="2"/>
        <v>-2.7008500183001161E-4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VLOOKUP(C14,RA!B18:D47,3,0)</f>
        <v>1949992.9738</v>
      </c>
      <c r="F14" s="25">
        <f>VLOOKUP(C14,RA!B18:I51,8,0)</f>
        <v>310967.76199999999</v>
      </c>
      <c r="G14" s="16">
        <f t="shared" si="0"/>
        <v>1639025.2118000002</v>
      </c>
      <c r="H14" s="27">
        <f>RA!J18</f>
        <v>15.947122178292201</v>
      </c>
      <c r="I14" s="20">
        <f>VLOOKUP(B14,RMS!B:D,3,FALSE)</f>
        <v>1949993.0360000001</v>
      </c>
      <c r="J14" s="21">
        <f>VLOOKUP(B14,RMS!B:E,4,FALSE)</f>
        <v>1639025.2055162401</v>
      </c>
      <c r="K14" s="22">
        <f t="shared" si="1"/>
        <v>-6.2200000043958426E-2</v>
      </c>
      <c r="L14" s="22">
        <f t="shared" si="2"/>
        <v>6.2837600708007813E-3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VLOOKUP(C15,RA!B18:D48,3,0)</f>
        <v>613348.97219999996</v>
      </c>
      <c r="F15" s="25">
        <f>VLOOKUP(C15,RA!B19:I52,8,0)</f>
        <v>55928.219700000001</v>
      </c>
      <c r="G15" s="16">
        <f t="shared" si="0"/>
        <v>557420.75249999994</v>
      </c>
      <c r="H15" s="27">
        <f>RA!J19</f>
        <v>9.11849896795181</v>
      </c>
      <c r="I15" s="20">
        <f>VLOOKUP(B15,RMS!B:D,3,FALSE)</f>
        <v>613348.88761880295</v>
      </c>
      <c r="J15" s="21">
        <f>VLOOKUP(B15,RMS!B:E,4,FALSE)</f>
        <v>557420.756917094</v>
      </c>
      <c r="K15" s="22">
        <f t="shared" si="1"/>
        <v>8.4581197006627917E-2</v>
      </c>
      <c r="L15" s="22">
        <f t="shared" si="2"/>
        <v>-4.4170940527692437E-3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VLOOKUP(C16,RA!B20:D49,3,0)</f>
        <v>1357586.7290000001</v>
      </c>
      <c r="F16" s="25">
        <f>VLOOKUP(C16,RA!B20:I53,8,0)</f>
        <v>86760.1302</v>
      </c>
      <c r="G16" s="16">
        <f t="shared" si="0"/>
        <v>1270826.5988</v>
      </c>
      <c r="H16" s="27">
        <f>RA!J20</f>
        <v>6.3907615142870204</v>
      </c>
      <c r="I16" s="20">
        <f>VLOOKUP(B16,RMS!B:D,3,FALSE)</f>
        <v>1357586.8648000001</v>
      </c>
      <c r="J16" s="21">
        <f>VLOOKUP(B16,RMS!B:E,4,FALSE)</f>
        <v>1270826.5988</v>
      </c>
      <c r="K16" s="22">
        <f t="shared" si="1"/>
        <v>-0.13580000004731119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VLOOKUP(C17,RA!B20:D50,3,0)</f>
        <v>370313.35769999999</v>
      </c>
      <c r="F17" s="25">
        <f>VLOOKUP(C17,RA!B21:I54,8,0)</f>
        <v>44503.827599999997</v>
      </c>
      <c r="G17" s="16">
        <f t="shared" si="0"/>
        <v>325809.53009999997</v>
      </c>
      <c r="H17" s="27">
        <f>RA!J21</f>
        <v>12.017883415389401</v>
      </c>
      <c r="I17" s="20">
        <f>VLOOKUP(B17,RMS!B:D,3,FALSE)</f>
        <v>370313.10500010598</v>
      </c>
      <c r="J17" s="21">
        <f>VLOOKUP(B17,RMS!B:E,4,FALSE)</f>
        <v>325809.529491105</v>
      </c>
      <c r="K17" s="22">
        <f t="shared" si="1"/>
        <v>0.25269989401567727</v>
      </c>
      <c r="L17" s="22">
        <f t="shared" si="2"/>
        <v>6.0889497399330139E-4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VLOOKUP(C18,RA!B22:D51,3,0)</f>
        <v>1161137.4720000001</v>
      </c>
      <c r="F18" s="25">
        <f>VLOOKUP(C18,RA!B22:I55,8,0)</f>
        <v>150880.9442</v>
      </c>
      <c r="G18" s="16">
        <f t="shared" si="0"/>
        <v>1010256.5278</v>
      </c>
      <c r="H18" s="27">
        <f>RA!J22</f>
        <v>12.994236069232601</v>
      </c>
      <c r="I18" s="20">
        <f>VLOOKUP(B18,RMS!B:D,3,FALSE)</f>
        <v>1161138.4863</v>
      </c>
      <c r="J18" s="21">
        <f>VLOOKUP(B18,RMS!B:E,4,FALSE)</f>
        <v>1010256.5274</v>
      </c>
      <c r="K18" s="22">
        <f t="shared" si="1"/>
        <v>-1.014299999922514</v>
      </c>
      <c r="L18" s="22">
        <f t="shared" si="2"/>
        <v>4.0000001899898052E-4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VLOOKUP(C19,RA!B22:D52,3,0)</f>
        <v>2782911.9545</v>
      </c>
      <c r="F19" s="25">
        <f>VLOOKUP(C19,RA!B23:I56,8,0)</f>
        <v>214603.83259999999</v>
      </c>
      <c r="G19" s="16">
        <f t="shared" si="0"/>
        <v>2568308.1219000001</v>
      </c>
      <c r="H19" s="27">
        <f>RA!J23</f>
        <v>7.7114848083132204</v>
      </c>
      <c r="I19" s="20">
        <f>VLOOKUP(B19,RMS!B:D,3,FALSE)</f>
        <v>2782913.91918974</v>
      </c>
      <c r="J19" s="21">
        <f>VLOOKUP(B19,RMS!B:E,4,FALSE)</f>
        <v>2568308.1504666698</v>
      </c>
      <c r="K19" s="22">
        <f t="shared" si="1"/>
        <v>-1.9646897399798036</v>
      </c>
      <c r="L19" s="22">
        <f t="shared" si="2"/>
        <v>-2.8566669672727585E-2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VLOOKUP(C20,RA!B24:D53,3,0)</f>
        <v>283247.73359999998</v>
      </c>
      <c r="F20" s="25">
        <f>VLOOKUP(C20,RA!B24:I57,8,0)</f>
        <v>40208.506600000001</v>
      </c>
      <c r="G20" s="16">
        <f t="shared" si="0"/>
        <v>243039.22699999998</v>
      </c>
      <c r="H20" s="27">
        <f>RA!J24</f>
        <v>14.195526329182201</v>
      </c>
      <c r="I20" s="20">
        <f>VLOOKUP(B20,RMS!B:D,3,FALSE)</f>
        <v>283247.77302050497</v>
      </c>
      <c r="J20" s="21">
        <f>VLOOKUP(B20,RMS!B:E,4,FALSE)</f>
        <v>243039.21853801201</v>
      </c>
      <c r="K20" s="22">
        <f t="shared" si="1"/>
        <v>-3.9420504996087402E-2</v>
      </c>
      <c r="L20" s="22">
        <f t="shared" si="2"/>
        <v>8.4619879780802876E-3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VLOOKUP(C21,RA!B24:D54,3,0)</f>
        <v>356349.91930000001</v>
      </c>
      <c r="F21" s="25">
        <f>VLOOKUP(C21,RA!B25:I58,8,0)</f>
        <v>29588.334599999998</v>
      </c>
      <c r="G21" s="16">
        <f t="shared" si="0"/>
        <v>326761.58470000001</v>
      </c>
      <c r="H21" s="27">
        <f>RA!J25</f>
        <v>8.30316859847259</v>
      </c>
      <c r="I21" s="20">
        <f>VLOOKUP(B21,RMS!B:D,3,FALSE)</f>
        <v>356349.91049593099</v>
      </c>
      <c r="J21" s="21">
        <f>VLOOKUP(B21,RMS!B:E,4,FALSE)</f>
        <v>326761.57093102398</v>
      </c>
      <c r="K21" s="22">
        <f t="shared" si="1"/>
        <v>8.804069017060101E-3</v>
      </c>
      <c r="L21" s="22">
        <f t="shared" si="2"/>
        <v>1.3768976030405611E-2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VLOOKUP(C22,RA!B26:D55,3,0)</f>
        <v>707852.13100000005</v>
      </c>
      <c r="F22" s="25">
        <f>VLOOKUP(C22,RA!B26:I59,8,0)</f>
        <v>144985.6244</v>
      </c>
      <c r="G22" s="16">
        <f t="shared" si="0"/>
        <v>562866.50660000008</v>
      </c>
      <c r="H22" s="27">
        <f>RA!J26</f>
        <v>20.4824733938676</v>
      </c>
      <c r="I22" s="20">
        <f>VLOOKUP(B22,RMS!B:D,3,FALSE)</f>
        <v>707852.06204992102</v>
      </c>
      <c r="J22" s="21">
        <f>VLOOKUP(B22,RMS!B:E,4,FALSE)</f>
        <v>562866.46822755702</v>
      </c>
      <c r="K22" s="22">
        <f t="shared" si="1"/>
        <v>6.8950079032219946E-2</v>
      </c>
      <c r="L22" s="22">
        <f t="shared" si="2"/>
        <v>3.8372443057596684E-2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VLOOKUP(C23,RA!B26:D56,3,0)</f>
        <v>297750.89539999998</v>
      </c>
      <c r="F23" s="25">
        <f>VLOOKUP(C23,RA!B27:I60,8,0)</f>
        <v>74728.460399999996</v>
      </c>
      <c r="G23" s="16">
        <f t="shared" si="0"/>
        <v>223022.435</v>
      </c>
      <c r="H23" s="27">
        <f>RA!J27</f>
        <v>25.097644223574701</v>
      </c>
      <c r="I23" s="20">
        <f>VLOOKUP(B23,RMS!B:D,3,FALSE)</f>
        <v>297750.76604396797</v>
      </c>
      <c r="J23" s="21">
        <f>VLOOKUP(B23,RMS!B:E,4,FALSE)</f>
        <v>223022.45400251501</v>
      </c>
      <c r="K23" s="22">
        <f t="shared" si="1"/>
        <v>0.1293560320045799</v>
      </c>
      <c r="L23" s="22">
        <f t="shared" si="2"/>
        <v>-1.9002515007741749E-2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VLOOKUP(C24,RA!B28:D57,3,0)</f>
        <v>957624.52780000004</v>
      </c>
      <c r="F24" s="25">
        <f>VLOOKUP(C24,RA!B28:I61,8,0)</f>
        <v>49616.197200000002</v>
      </c>
      <c r="G24" s="16">
        <f t="shared" si="0"/>
        <v>908008.33059999999</v>
      </c>
      <c r="H24" s="27">
        <f>RA!J28</f>
        <v>5.1811744331555296</v>
      </c>
      <c r="I24" s="20">
        <f>VLOOKUP(B24,RMS!B:D,3,FALSE)</f>
        <v>957624.52377345099</v>
      </c>
      <c r="J24" s="21">
        <f>VLOOKUP(B24,RMS!B:E,4,FALSE)</f>
        <v>908008.33036194695</v>
      </c>
      <c r="K24" s="22">
        <f t="shared" si="1"/>
        <v>4.0265490533784032E-3</v>
      </c>
      <c r="L24" s="22">
        <f t="shared" si="2"/>
        <v>2.3805303499102592E-4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VLOOKUP(C25,RA!B28:D58,3,0)</f>
        <v>682981.44579999999</v>
      </c>
      <c r="F25" s="25">
        <f>VLOOKUP(C25,RA!B29:I62,8,0)</f>
        <v>106774.38129999999</v>
      </c>
      <c r="G25" s="16">
        <f t="shared" si="0"/>
        <v>576207.06449999998</v>
      </c>
      <c r="H25" s="27">
        <f>RA!J29</f>
        <v>15.6335698365761</v>
      </c>
      <c r="I25" s="20">
        <f>VLOOKUP(B25,RMS!B:D,3,FALSE)</f>
        <v>682981.44853982294</v>
      </c>
      <c r="J25" s="21">
        <f>VLOOKUP(B25,RMS!B:E,4,FALSE)</f>
        <v>576207.046076581</v>
      </c>
      <c r="K25" s="22">
        <f t="shared" si="1"/>
        <v>-2.7398229576647282E-3</v>
      </c>
      <c r="L25" s="22">
        <f t="shared" si="2"/>
        <v>1.842341898009181E-2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VLOOKUP(C26,RA!B30:D59,3,0)</f>
        <v>1078369.8533000001</v>
      </c>
      <c r="F26" s="25">
        <f>VLOOKUP(C26,RA!B30:I63,8,0)</f>
        <v>53574.842900000003</v>
      </c>
      <c r="G26" s="16">
        <f t="shared" si="0"/>
        <v>1024795.0104</v>
      </c>
      <c r="H26" s="27">
        <f>RA!J30</f>
        <v>4.9681324766314301</v>
      </c>
      <c r="I26" s="20">
        <f>VLOOKUP(B26,RMS!B:D,3,FALSE)</f>
        <v>1078369.87097611</v>
      </c>
      <c r="J26" s="21">
        <f>VLOOKUP(B26,RMS!B:E,4,FALSE)</f>
        <v>1024795.0042075</v>
      </c>
      <c r="K26" s="22">
        <f t="shared" si="1"/>
        <v>-1.7676109913736582E-2</v>
      </c>
      <c r="L26" s="22">
        <f t="shared" si="2"/>
        <v>6.1925000045448542E-3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VLOOKUP(C27,RA!B30:D60,3,0)</f>
        <v>685719.35499999998</v>
      </c>
      <c r="F27" s="25">
        <f>VLOOKUP(C27,RA!B31:I64,8,0)</f>
        <v>24003.292099999999</v>
      </c>
      <c r="G27" s="16">
        <f t="shared" si="0"/>
        <v>661716.06290000002</v>
      </c>
      <c r="H27" s="27">
        <f>RA!J31</f>
        <v>3.5004542200795798</v>
      </c>
      <c r="I27" s="20">
        <f>VLOOKUP(B27,RMS!B:D,3,FALSE)</f>
        <v>685719.35199911497</v>
      </c>
      <c r="J27" s="21">
        <f>VLOOKUP(B27,RMS!B:E,4,FALSE)</f>
        <v>661716.01304778794</v>
      </c>
      <c r="K27" s="22">
        <f t="shared" si="1"/>
        <v>3.0008850153535604E-3</v>
      </c>
      <c r="L27" s="22">
        <f t="shared" si="2"/>
        <v>4.9852212076075375E-2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VLOOKUP(C28,RA!B32:D61,3,0)</f>
        <v>124317.9391</v>
      </c>
      <c r="F28" s="25">
        <f>VLOOKUP(C28,RA!B32:I65,8,0)</f>
        <v>35000.719799999999</v>
      </c>
      <c r="G28" s="16">
        <f t="shared" si="0"/>
        <v>89317.219299999997</v>
      </c>
      <c r="H28" s="27">
        <f>RA!J32</f>
        <v>28.1541988657372</v>
      </c>
      <c r="I28" s="20">
        <f>VLOOKUP(B28,RMS!B:D,3,FALSE)</f>
        <v>124317.84966504</v>
      </c>
      <c r="J28" s="21">
        <f>VLOOKUP(B28,RMS!B:E,4,FALSE)</f>
        <v>89317.2185795142</v>
      </c>
      <c r="K28" s="22">
        <f t="shared" si="1"/>
        <v>8.9434959998470731E-2</v>
      </c>
      <c r="L28" s="22">
        <f t="shared" si="2"/>
        <v>7.2048579750116915E-4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VLOOKUP(C29,RA!B32:D62,3,0)</f>
        <v>1.1111</v>
      </c>
      <c r="F29" s="25">
        <f>VLOOKUP(C29,RA!B33:I66,8,0)</f>
        <v>0.1709</v>
      </c>
      <c r="G29" s="16">
        <f t="shared" si="0"/>
        <v>0.94019999999999992</v>
      </c>
      <c r="H29" s="27">
        <f>RA!J33</f>
        <v>15.3811538115381</v>
      </c>
      <c r="I29" s="20">
        <f>VLOOKUP(B29,RMS!B:D,3,FALSE)</f>
        <v>1.1111</v>
      </c>
      <c r="J29" s="21">
        <f>VLOOKUP(B29,RMS!B:E,4,FALSE)</f>
        <v>0.94020000000000004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VLOOKUP(C30,RA!B34:D64,3,0)</f>
        <v>258473.4086</v>
      </c>
      <c r="F30" s="25">
        <f>VLOOKUP(C30,RA!B34:I68,8,0)</f>
        <v>22365.905599999998</v>
      </c>
      <c r="G30" s="16">
        <f t="shared" si="0"/>
        <v>236107.503</v>
      </c>
      <c r="H30" s="27">
        <f>RA!J34</f>
        <v>8.6530779785600007</v>
      </c>
      <c r="I30" s="20">
        <f>VLOOKUP(B30,RMS!B:D,3,FALSE)</f>
        <v>258473.40789999999</v>
      </c>
      <c r="J30" s="21">
        <f>VLOOKUP(B30,RMS!B:E,4,FALSE)</f>
        <v>236107.48329999999</v>
      </c>
      <c r="K30" s="22">
        <f t="shared" si="1"/>
        <v>7.0000000414438546E-4</v>
      </c>
      <c r="L30" s="22">
        <f t="shared" si="2"/>
        <v>1.9700000004377216E-2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VLOOKUP(C34,RA!B8:D68,3,0)</f>
        <v>300654.7009</v>
      </c>
      <c r="F34" s="25">
        <f>VLOOKUP(C34,RA!B8:I72,8,0)</f>
        <v>12460.8555</v>
      </c>
      <c r="G34" s="16">
        <f t="shared" si="0"/>
        <v>288193.84539999999</v>
      </c>
      <c r="H34" s="27">
        <f>RA!J38</f>
        <v>4.1445736463454104</v>
      </c>
      <c r="I34" s="20">
        <f>VLOOKUP(B34,RMS!B:D,3,FALSE)</f>
        <v>300654.70085470099</v>
      </c>
      <c r="J34" s="21">
        <f>VLOOKUP(B34,RMS!B:E,4,FALSE)</f>
        <v>288193.84615384601</v>
      </c>
      <c r="K34" s="22">
        <f t="shared" si="1"/>
        <v>4.5299006160348654E-5</v>
      </c>
      <c r="L34" s="22">
        <f t="shared" si="2"/>
        <v>-7.5384601950645447E-4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VLOOKUP(C35,RA!B8:D69,3,0)</f>
        <v>591793.00340000005</v>
      </c>
      <c r="F35" s="25">
        <f>VLOOKUP(C35,RA!B8:I73,8,0)</f>
        <v>33807.597800000003</v>
      </c>
      <c r="G35" s="16">
        <f t="shared" si="0"/>
        <v>557985.40560000006</v>
      </c>
      <c r="H35" s="27">
        <f>RA!J39</f>
        <v>5.7127403679609001</v>
      </c>
      <c r="I35" s="20">
        <f>VLOOKUP(B35,RMS!B:D,3,FALSE)</f>
        <v>591792.99659145297</v>
      </c>
      <c r="J35" s="21">
        <f>VLOOKUP(B35,RMS!B:E,4,FALSE)</f>
        <v>557985.41243076895</v>
      </c>
      <c r="K35" s="22">
        <f t="shared" si="1"/>
        <v>6.8085470702499151E-3</v>
      </c>
      <c r="L35" s="22">
        <f t="shared" si="2"/>
        <v>-6.8307688925415277E-3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VLOOKUP(C38,RA!B8:D72,3,0)</f>
        <v>7217.8203000000003</v>
      </c>
      <c r="F38" s="25">
        <f>VLOOKUP(C38,RA!B8:I76,8,0)</f>
        <v>1068.5491999999999</v>
      </c>
      <c r="G38" s="16">
        <f t="shared" si="0"/>
        <v>6149.2710999999999</v>
      </c>
      <c r="H38" s="27" t="e">
        <f>RA!#REF!</f>
        <v>#REF!</v>
      </c>
      <c r="I38" s="20">
        <f>VLOOKUP(B38,RMS!B:D,3,FALSE)</f>
        <v>7217.8201346342903</v>
      </c>
      <c r="J38" s="21">
        <f>VLOOKUP(B38,RMS!B:E,4,FALSE)</f>
        <v>6149.2706300582404</v>
      </c>
      <c r="K38" s="22">
        <f t="shared" si="1"/>
        <v>1.6536571001779521E-4</v>
      </c>
      <c r="L38" s="22">
        <f t="shared" si="2"/>
        <v>4.6994175954750972E-4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43" t="s">
        <v>46</v>
      </c>
      <c r="W1" s="66"/>
    </row>
    <row r="2" spans="1:23" ht="12.75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43"/>
      <c r="W2" s="66"/>
    </row>
    <row r="3" spans="1:23" ht="23.25" thickBot="1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44" t="s">
        <v>47</v>
      </c>
      <c r="W3" s="66"/>
    </row>
    <row r="4" spans="1:23" ht="14.25" thickTop="1" thickBot="1" x14ac:dyDescent="0.2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42"/>
      <c r="W4" s="66"/>
    </row>
    <row r="5" spans="1:23" ht="14.25" thickTop="1" thickBot="1" x14ac:dyDescent="0.25">
      <c r="A5" s="45"/>
      <c r="B5" s="46"/>
      <c r="C5" s="47"/>
      <c r="D5" s="48" t="s">
        <v>0</v>
      </c>
      <c r="E5" s="48" t="s">
        <v>59</v>
      </c>
      <c r="F5" s="48" t="s">
        <v>60</v>
      </c>
      <c r="G5" s="48" t="s">
        <v>48</v>
      </c>
      <c r="H5" s="48" t="s">
        <v>49</v>
      </c>
      <c r="I5" s="48" t="s">
        <v>1</v>
      </c>
      <c r="J5" s="48" t="s">
        <v>2</v>
      </c>
      <c r="K5" s="48" t="s">
        <v>50</v>
      </c>
      <c r="L5" s="48" t="s">
        <v>51</v>
      </c>
      <c r="M5" s="48" t="s">
        <v>52</v>
      </c>
      <c r="N5" s="48" t="s">
        <v>53</v>
      </c>
      <c r="O5" s="48" t="s">
        <v>54</v>
      </c>
      <c r="P5" s="48" t="s">
        <v>61</v>
      </c>
      <c r="Q5" s="48" t="s">
        <v>62</v>
      </c>
      <c r="R5" s="48" t="s">
        <v>55</v>
      </c>
      <c r="S5" s="48" t="s">
        <v>56</v>
      </c>
      <c r="T5" s="48" t="s">
        <v>57</v>
      </c>
      <c r="U5" s="49" t="s">
        <v>58</v>
      </c>
      <c r="V5" s="42"/>
      <c r="W5" s="42"/>
    </row>
    <row r="6" spans="1:23" ht="13.5" thickBot="1" x14ac:dyDescent="0.25">
      <c r="A6" s="50" t="s">
        <v>3</v>
      </c>
      <c r="B6" s="67" t="s">
        <v>4</v>
      </c>
      <c r="C6" s="68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  <c r="V6" s="42"/>
      <c r="W6" s="42"/>
    </row>
    <row r="7" spans="1:23" ht="13.5" thickBot="1" x14ac:dyDescent="0.25">
      <c r="A7" s="69" t="s">
        <v>5</v>
      </c>
      <c r="B7" s="70"/>
      <c r="C7" s="71"/>
      <c r="D7" s="52">
        <v>17784692.261500001</v>
      </c>
      <c r="E7" s="52">
        <v>20736673</v>
      </c>
      <c r="F7" s="53">
        <v>85.764443802050593</v>
      </c>
      <c r="G7" s="52">
        <v>23152369.6708</v>
      </c>
      <c r="H7" s="53">
        <v>-23.184138322004099</v>
      </c>
      <c r="I7" s="52">
        <v>1899175.618</v>
      </c>
      <c r="J7" s="53">
        <v>10.6787094770895</v>
      </c>
      <c r="K7" s="52">
        <v>2302992.8117</v>
      </c>
      <c r="L7" s="53">
        <v>9.9471148934035796</v>
      </c>
      <c r="M7" s="53">
        <v>-0.175344530668298</v>
      </c>
      <c r="N7" s="52">
        <v>370243913.24190003</v>
      </c>
      <c r="O7" s="52">
        <v>370243913.24190003</v>
      </c>
      <c r="P7" s="52">
        <v>948811</v>
      </c>
      <c r="Q7" s="52">
        <v>856959</v>
      </c>
      <c r="R7" s="53">
        <v>10.718365756121401</v>
      </c>
      <c r="S7" s="52">
        <v>18.744188528062999</v>
      </c>
      <c r="T7" s="52">
        <v>18.1301741167314</v>
      </c>
      <c r="U7" s="54">
        <v>3.2757588327303102</v>
      </c>
      <c r="V7" s="42"/>
      <c r="W7" s="42"/>
    </row>
    <row r="8" spans="1:23" ht="13.5" thickBot="1" x14ac:dyDescent="0.25">
      <c r="A8" s="72">
        <v>42020</v>
      </c>
      <c r="B8" s="41" t="s">
        <v>6</v>
      </c>
      <c r="C8" s="63"/>
      <c r="D8" s="55">
        <v>736985.33499999996</v>
      </c>
      <c r="E8" s="55">
        <v>851361</v>
      </c>
      <c r="F8" s="56">
        <v>86.5655503364613</v>
      </c>
      <c r="G8" s="55">
        <v>1027902.6249000001</v>
      </c>
      <c r="H8" s="56">
        <v>-28.302028115581699</v>
      </c>
      <c r="I8" s="55">
        <v>187148.2126</v>
      </c>
      <c r="J8" s="56">
        <v>25.393749876990402</v>
      </c>
      <c r="K8" s="55">
        <v>126749.735</v>
      </c>
      <c r="L8" s="56">
        <v>12.330908777699699</v>
      </c>
      <c r="M8" s="56">
        <v>0.476517584829665</v>
      </c>
      <c r="N8" s="55">
        <v>13909765.8879</v>
      </c>
      <c r="O8" s="55">
        <v>13909765.8879</v>
      </c>
      <c r="P8" s="55">
        <v>27105</v>
      </c>
      <c r="Q8" s="55">
        <v>25436</v>
      </c>
      <c r="R8" s="56">
        <v>6.56156628400693</v>
      </c>
      <c r="S8" s="55">
        <v>27.190014204021399</v>
      </c>
      <c r="T8" s="55">
        <v>26.832243312627799</v>
      </c>
      <c r="U8" s="57">
        <v>1.31581722874095</v>
      </c>
      <c r="V8" s="42"/>
      <c r="W8" s="42"/>
    </row>
    <row r="9" spans="1:23" ht="12" customHeight="1" thickBot="1" x14ac:dyDescent="0.25">
      <c r="A9" s="73"/>
      <c r="B9" s="41" t="s">
        <v>7</v>
      </c>
      <c r="C9" s="63"/>
      <c r="D9" s="55">
        <v>93702.037500000006</v>
      </c>
      <c r="E9" s="55">
        <v>164645</v>
      </c>
      <c r="F9" s="56">
        <v>56.911559719396301</v>
      </c>
      <c r="G9" s="55">
        <v>126613.4485</v>
      </c>
      <c r="H9" s="56">
        <v>-25.993613940623401</v>
      </c>
      <c r="I9" s="55">
        <v>22019.329699999998</v>
      </c>
      <c r="J9" s="56">
        <v>23.499307258927001</v>
      </c>
      <c r="K9" s="55">
        <v>28260.459299999999</v>
      </c>
      <c r="L9" s="56">
        <v>22.3202666342351</v>
      </c>
      <c r="M9" s="56">
        <v>-0.22084317645891899</v>
      </c>
      <c r="N9" s="55">
        <v>1933135.6211000001</v>
      </c>
      <c r="O9" s="55">
        <v>1933135.6211000001</v>
      </c>
      <c r="P9" s="55">
        <v>5371</v>
      </c>
      <c r="Q9" s="55">
        <v>4080</v>
      </c>
      <c r="R9" s="56">
        <v>31.6421568627451</v>
      </c>
      <c r="S9" s="55">
        <v>17.445920219698401</v>
      </c>
      <c r="T9" s="55">
        <v>17.2858849509804</v>
      </c>
      <c r="U9" s="57">
        <v>0.917322025451484</v>
      </c>
      <c r="V9" s="42"/>
      <c r="W9" s="42"/>
    </row>
    <row r="10" spans="1:23" ht="13.5" thickBot="1" x14ac:dyDescent="0.25">
      <c r="A10" s="73"/>
      <c r="B10" s="41" t="s">
        <v>8</v>
      </c>
      <c r="C10" s="63"/>
      <c r="D10" s="55">
        <v>140337.32769999999</v>
      </c>
      <c r="E10" s="55">
        <v>258604</v>
      </c>
      <c r="F10" s="56">
        <v>54.267268758410502</v>
      </c>
      <c r="G10" s="55">
        <v>210386.3278</v>
      </c>
      <c r="H10" s="56">
        <v>-33.295414598704703</v>
      </c>
      <c r="I10" s="55">
        <v>33652.904499999997</v>
      </c>
      <c r="J10" s="56">
        <v>23.980009489663399</v>
      </c>
      <c r="K10" s="55">
        <v>53554.120499999997</v>
      </c>
      <c r="L10" s="56">
        <v>25.4551334490282</v>
      </c>
      <c r="M10" s="56">
        <v>-0.37160942639325001</v>
      </c>
      <c r="N10" s="55">
        <v>2820330.2919000001</v>
      </c>
      <c r="O10" s="55">
        <v>2820330.2919000001</v>
      </c>
      <c r="P10" s="55">
        <v>87295</v>
      </c>
      <c r="Q10" s="55">
        <v>77463</v>
      </c>
      <c r="R10" s="56">
        <v>12.692511263441901</v>
      </c>
      <c r="S10" s="55">
        <v>1.6076216014662901</v>
      </c>
      <c r="T10" s="55">
        <v>1.41750929346914</v>
      </c>
      <c r="U10" s="57">
        <v>11.8256875762153</v>
      </c>
      <c r="V10" s="42"/>
      <c r="W10" s="42"/>
    </row>
    <row r="11" spans="1:23" ht="13.5" thickBot="1" x14ac:dyDescent="0.25">
      <c r="A11" s="73"/>
      <c r="B11" s="41" t="s">
        <v>9</v>
      </c>
      <c r="C11" s="63"/>
      <c r="D11" s="55">
        <v>62169.0651</v>
      </c>
      <c r="E11" s="55">
        <v>110692</v>
      </c>
      <c r="F11" s="56">
        <v>56.164009232826203</v>
      </c>
      <c r="G11" s="55">
        <v>12035.7652</v>
      </c>
      <c r="H11" s="56">
        <v>416.53604126474698</v>
      </c>
      <c r="I11" s="55">
        <v>11869.2083</v>
      </c>
      <c r="J11" s="56">
        <v>19.091823692230498</v>
      </c>
      <c r="K11" s="55">
        <v>12960.1314</v>
      </c>
      <c r="L11" s="56">
        <v>107.68016145745401</v>
      </c>
      <c r="M11" s="56">
        <v>-8.4175311679324002E-2</v>
      </c>
      <c r="N11" s="55">
        <v>1200081.1132</v>
      </c>
      <c r="O11" s="55">
        <v>1200081.1132</v>
      </c>
      <c r="P11" s="55">
        <v>3025</v>
      </c>
      <c r="Q11" s="55">
        <v>2820</v>
      </c>
      <c r="R11" s="56">
        <v>7.2695035460993003</v>
      </c>
      <c r="S11" s="55">
        <v>20.551757057851201</v>
      </c>
      <c r="T11" s="55">
        <v>20.9512841489362</v>
      </c>
      <c r="U11" s="57">
        <v>-1.94400454404117</v>
      </c>
      <c r="V11" s="42"/>
      <c r="W11" s="42"/>
    </row>
    <row r="12" spans="1:23" ht="13.5" thickBot="1" x14ac:dyDescent="0.25">
      <c r="A12" s="73"/>
      <c r="B12" s="41" t="s">
        <v>10</v>
      </c>
      <c r="C12" s="63"/>
      <c r="D12" s="55">
        <v>234136.6752</v>
      </c>
      <c r="E12" s="55">
        <v>279069</v>
      </c>
      <c r="F12" s="56">
        <v>83.899206002816499</v>
      </c>
      <c r="G12" s="55">
        <v>379964.00040000002</v>
      </c>
      <c r="H12" s="56">
        <v>-38.379247783075002</v>
      </c>
      <c r="I12" s="55">
        <v>14116.688599999999</v>
      </c>
      <c r="J12" s="56">
        <v>6.0292513284992602</v>
      </c>
      <c r="K12" s="55">
        <v>-1106.498</v>
      </c>
      <c r="L12" s="56">
        <v>-0.29121127234031502</v>
      </c>
      <c r="M12" s="56">
        <v>-13.7579883560567</v>
      </c>
      <c r="N12" s="55">
        <v>7491509.9982000003</v>
      </c>
      <c r="O12" s="55">
        <v>7491509.9982000003</v>
      </c>
      <c r="P12" s="55">
        <v>2848</v>
      </c>
      <c r="Q12" s="55">
        <v>2951</v>
      </c>
      <c r="R12" s="56">
        <v>-3.4903422568620801</v>
      </c>
      <c r="S12" s="55">
        <v>82.210911235955095</v>
      </c>
      <c r="T12" s="55">
        <v>81.671233005760797</v>
      </c>
      <c r="U12" s="57">
        <v>0.656455721121182</v>
      </c>
      <c r="V12" s="42"/>
      <c r="W12" s="42"/>
    </row>
    <row r="13" spans="1:23" ht="13.5" thickBot="1" x14ac:dyDescent="0.25">
      <c r="A13" s="73"/>
      <c r="B13" s="41" t="s">
        <v>11</v>
      </c>
      <c r="C13" s="63"/>
      <c r="D13" s="55">
        <v>377984.57010000001</v>
      </c>
      <c r="E13" s="55">
        <v>414461</v>
      </c>
      <c r="F13" s="56">
        <v>91.199068211484303</v>
      </c>
      <c r="G13" s="55">
        <v>443614.5698</v>
      </c>
      <c r="H13" s="56">
        <v>-14.794374253665501</v>
      </c>
      <c r="I13" s="55">
        <v>34085.818399999996</v>
      </c>
      <c r="J13" s="56">
        <v>9.0177803794959708</v>
      </c>
      <c r="K13" s="55">
        <v>75022.624899999995</v>
      </c>
      <c r="L13" s="56">
        <v>16.911668373251</v>
      </c>
      <c r="M13" s="56">
        <v>-0.54565948011771004</v>
      </c>
      <c r="N13" s="55">
        <v>6227413.2148000002</v>
      </c>
      <c r="O13" s="55">
        <v>6227413.2148000002</v>
      </c>
      <c r="P13" s="55">
        <v>11484</v>
      </c>
      <c r="Q13" s="55">
        <v>9576</v>
      </c>
      <c r="R13" s="56">
        <v>19.924812030075199</v>
      </c>
      <c r="S13" s="55">
        <v>32.914016901776399</v>
      </c>
      <c r="T13" s="55">
        <v>29.8585353592314</v>
      </c>
      <c r="U13" s="57">
        <v>9.2832228641775707</v>
      </c>
      <c r="V13" s="42"/>
      <c r="W13" s="42"/>
    </row>
    <row r="14" spans="1:23" ht="13.5" thickBot="1" x14ac:dyDescent="0.25">
      <c r="A14" s="73"/>
      <c r="B14" s="41" t="s">
        <v>12</v>
      </c>
      <c r="C14" s="63"/>
      <c r="D14" s="55">
        <v>170356.99299999999</v>
      </c>
      <c r="E14" s="55">
        <v>270025</v>
      </c>
      <c r="F14" s="56">
        <v>63.0893409869457</v>
      </c>
      <c r="G14" s="55">
        <v>285997.47509999998</v>
      </c>
      <c r="H14" s="56">
        <v>-40.434091965170602</v>
      </c>
      <c r="I14" s="55">
        <v>29419.184499999999</v>
      </c>
      <c r="J14" s="56">
        <v>17.269138167988199</v>
      </c>
      <c r="K14" s="55">
        <v>38932.617200000001</v>
      </c>
      <c r="L14" s="56">
        <v>13.612923396049901</v>
      </c>
      <c r="M14" s="56">
        <v>-0.24435636194527399</v>
      </c>
      <c r="N14" s="55">
        <v>3257126.8777999999</v>
      </c>
      <c r="O14" s="55">
        <v>3257126.8777999999</v>
      </c>
      <c r="P14" s="55">
        <v>2244</v>
      </c>
      <c r="Q14" s="55">
        <v>2097</v>
      </c>
      <c r="R14" s="56">
        <v>7.0100143061516498</v>
      </c>
      <c r="S14" s="55">
        <v>75.916663547237107</v>
      </c>
      <c r="T14" s="55">
        <v>78.442526895565095</v>
      </c>
      <c r="U14" s="57">
        <v>-3.3271527360476698</v>
      </c>
      <c r="V14" s="42"/>
      <c r="W14" s="42"/>
    </row>
    <row r="15" spans="1:23" ht="13.5" thickBot="1" x14ac:dyDescent="0.25">
      <c r="A15" s="73"/>
      <c r="B15" s="41" t="s">
        <v>13</v>
      </c>
      <c r="C15" s="63"/>
      <c r="D15" s="55">
        <v>132749.69289999999</v>
      </c>
      <c r="E15" s="55">
        <v>167624</v>
      </c>
      <c r="F15" s="56">
        <v>79.194920118837402</v>
      </c>
      <c r="G15" s="55">
        <v>163957.29639999999</v>
      </c>
      <c r="H15" s="56">
        <v>-19.033982741374398</v>
      </c>
      <c r="I15" s="55">
        <v>-6761.1587</v>
      </c>
      <c r="J15" s="56">
        <v>-5.0931633454648804</v>
      </c>
      <c r="K15" s="55">
        <v>3659.3132000000001</v>
      </c>
      <c r="L15" s="56">
        <v>2.2318696882342599</v>
      </c>
      <c r="M15" s="56">
        <v>-2.8476578337159002</v>
      </c>
      <c r="N15" s="55">
        <v>2666347.2461999999</v>
      </c>
      <c r="O15" s="55">
        <v>2666347.2461999999</v>
      </c>
      <c r="P15" s="55">
        <v>4725</v>
      </c>
      <c r="Q15" s="55">
        <v>4486</v>
      </c>
      <c r="R15" s="56">
        <v>5.3276861346411</v>
      </c>
      <c r="S15" s="55">
        <v>28.095173100529099</v>
      </c>
      <c r="T15" s="55">
        <v>27.3097066205974</v>
      </c>
      <c r="U15" s="57">
        <v>2.7957346164807801</v>
      </c>
      <c r="V15" s="42"/>
      <c r="W15" s="42"/>
    </row>
    <row r="16" spans="1:23" ht="13.5" thickBot="1" x14ac:dyDescent="0.25">
      <c r="A16" s="73"/>
      <c r="B16" s="41" t="s">
        <v>14</v>
      </c>
      <c r="C16" s="63"/>
      <c r="D16" s="55">
        <v>729333.53200000001</v>
      </c>
      <c r="E16" s="55">
        <v>884537</v>
      </c>
      <c r="F16" s="56">
        <v>82.453705384851105</v>
      </c>
      <c r="G16" s="55">
        <v>682148.10389999999</v>
      </c>
      <c r="H16" s="56">
        <v>6.9171823289150502</v>
      </c>
      <c r="I16" s="55">
        <v>25311.734499999999</v>
      </c>
      <c r="J16" s="56">
        <v>3.4705293791428198</v>
      </c>
      <c r="K16" s="55">
        <v>53557.192600000002</v>
      </c>
      <c r="L16" s="56">
        <v>7.8512558040989999</v>
      </c>
      <c r="M16" s="56">
        <v>-0.52738869848827696</v>
      </c>
      <c r="N16" s="55">
        <v>14573595.175000001</v>
      </c>
      <c r="O16" s="55">
        <v>14573595.175000001</v>
      </c>
      <c r="P16" s="55">
        <v>37450</v>
      </c>
      <c r="Q16" s="55">
        <v>30709</v>
      </c>
      <c r="R16" s="56">
        <v>21.951219512195099</v>
      </c>
      <c r="S16" s="55">
        <v>19.474860667556701</v>
      </c>
      <c r="T16" s="55">
        <v>17.674985652414598</v>
      </c>
      <c r="U16" s="57">
        <v>9.2420430927167505</v>
      </c>
      <c r="V16" s="42"/>
      <c r="W16" s="42"/>
    </row>
    <row r="17" spans="1:21" ht="12" thickBot="1" x14ac:dyDescent="0.2">
      <c r="A17" s="73"/>
      <c r="B17" s="41" t="s">
        <v>15</v>
      </c>
      <c r="C17" s="63"/>
      <c r="D17" s="55">
        <v>539291.72919999994</v>
      </c>
      <c r="E17" s="55">
        <v>1068370</v>
      </c>
      <c r="F17" s="56">
        <v>50.477992568117799</v>
      </c>
      <c r="G17" s="55">
        <v>987789.93559999997</v>
      </c>
      <c r="H17" s="56">
        <v>-45.404208955376198</v>
      </c>
      <c r="I17" s="55">
        <v>56485.540999999997</v>
      </c>
      <c r="J17" s="56">
        <v>10.4740232311354</v>
      </c>
      <c r="K17" s="55">
        <v>20226.336899999998</v>
      </c>
      <c r="L17" s="56">
        <v>2.0476354507210299</v>
      </c>
      <c r="M17" s="56">
        <v>1.79267280473312</v>
      </c>
      <c r="N17" s="55">
        <v>16873168.886100002</v>
      </c>
      <c r="O17" s="55">
        <v>16873168.886100002</v>
      </c>
      <c r="P17" s="55">
        <v>11382</v>
      </c>
      <c r="Q17" s="55">
        <v>10285</v>
      </c>
      <c r="R17" s="56">
        <v>10.666018473505099</v>
      </c>
      <c r="S17" s="55">
        <v>47.381104305043102</v>
      </c>
      <c r="T17" s="55">
        <v>51.871893855128803</v>
      </c>
      <c r="U17" s="57">
        <v>-9.4780179059857499</v>
      </c>
    </row>
    <row r="18" spans="1:21" ht="12" thickBot="1" x14ac:dyDescent="0.2">
      <c r="A18" s="73"/>
      <c r="B18" s="41" t="s">
        <v>16</v>
      </c>
      <c r="C18" s="63"/>
      <c r="D18" s="55">
        <v>1949992.9738</v>
      </c>
      <c r="E18" s="55">
        <v>3199640</v>
      </c>
      <c r="F18" s="56">
        <v>60.944136646622702</v>
      </c>
      <c r="G18" s="55">
        <v>3382991.0855</v>
      </c>
      <c r="H18" s="56">
        <v>-42.358908891071003</v>
      </c>
      <c r="I18" s="55">
        <v>310967.76199999999</v>
      </c>
      <c r="J18" s="56">
        <v>15.947122178292201</v>
      </c>
      <c r="K18" s="55">
        <v>431151.17139999999</v>
      </c>
      <c r="L18" s="56">
        <v>12.7446735892382</v>
      </c>
      <c r="M18" s="56">
        <v>-0.27875004725082803</v>
      </c>
      <c r="N18" s="55">
        <v>35841593.6347</v>
      </c>
      <c r="O18" s="55">
        <v>35841593.6347</v>
      </c>
      <c r="P18" s="55">
        <v>85572</v>
      </c>
      <c r="Q18" s="55">
        <v>71965</v>
      </c>
      <c r="R18" s="56">
        <v>18.907802403946398</v>
      </c>
      <c r="S18" s="55">
        <v>22.7877456855046</v>
      </c>
      <c r="T18" s="55">
        <v>21.670265687486999</v>
      </c>
      <c r="U18" s="57">
        <v>4.9038637408019801</v>
      </c>
    </row>
    <row r="19" spans="1:21" ht="12" thickBot="1" x14ac:dyDescent="0.2">
      <c r="A19" s="73"/>
      <c r="B19" s="41" t="s">
        <v>17</v>
      </c>
      <c r="C19" s="63"/>
      <c r="D19" s="55">
        <v>613348.97219999996</v>
      </c>
      <c r="E19" s="55">
        <v>601011</v>
      </c>
      <c r="F19" s="56">
        <v>102.05286961469901</v>
      </c>
      <c r="G19" s="55">
        <v>681883.83100000001</v>
      </c>
      <c r="H19" s="56">
        <v>-10.0508115435868</v>
      </c>
      <c r="I19" s="55">
        <v>55928.219700000001</v>
      </c>
      <c r="J19" s="56">
        <v>9.11849896795181</v>
      </c>
      <c r="K19" s="55">
        <v>57011.876799999998</v>
      </c>
      <c r="L19" s="56">
        <v>8.36093689395606</v>
      </c>
      <c r="M19" s="56">
        <v>-1.9007567560027999E-2</v>
      </c>
      <c r="N19" s="55">
        <v>14957508.4244</v>
      </c>
      <c r="O19" s="55">
        <v>14957508.4244</v>
      </c>
      <c r="P19" s="55">
        <v>15292</v>
      </c>
      <c r="Q19" s="55">
        <v>13291</v>
      </c>
      <c r="R19" s="56">
        <v>15.0553005793394</v>
      </c>
      <c r="S19" s="55">
        <v>40.109140217106997</v>
      </c>
      <c r="T19" s="55">
        <v>39.638606297494498</v>
      </c>
      <c r="U19" s="57">
        <v>1.1731338968262299</v>
      </c>
    </row>
    <row r="20" spans="1:21" ht="12" thickBot="1" x14ac:dyDescent="0.2">
      <c r="A20" s="73"/>
      <c r="B20" s="41" t="s">
        <v>18</v>
      </c>
      <c r="C20" s="63"/>
      <c r="D20" s="55">
        <v>1357586.7290000001</v>
      </c>
      <c r="E20" s="55">
        <v>1175497</v>
      </c>
      <c r="F20" s="56">
        <v>115.49044608365701</v>
      </c>
      <c r="G20" s="55">
        <v>1714375.9324</v>
      </c>
      <c r="H20" s="56">
        <v>-20.811608274301999</v>
      </c>
      <c r="I20" s="55">
        <v>86760.1302</v>
      </c>
      <c r="J20" s="56">
        <v>6.3907615142870204</v>
      </c>
      <c r="K20" s="55">
        <v>96220.243100000007</v>
      </c>
      <c r="L20" s="56">
        <v>5.6125521410755397</v>
      </c>
      <c r="M20" s="56">
        <v>-9.8317283299401995E-2</v>
      </c>
      <c r="N20" s="55">
        <v>23086534.197700001</v>
      </c>
      <c r="O20" s="55">
        <v>23086534.197700001</v>
      </c>
      <c r="P20" s="55">
        <v>44290</v>
      </c>
      <c r="Q20" s="55">
        <v>39831</v>
      </c>
      <c r="R20" s="56">
        <v>11.1947980216414</v>
      </c>
      <c r="S20" s="55">
        <v>30.652217859562001</v>
      </c>
      <c r="T20" s="55">
        <v>30.0109969747182</v>
      </c>
      <c r="U20" s="57">
        <v>2.0919232917553998</v>
      </c>
    </row>
    <row r="21" spans="1:21" ht="12" thickBot="1" x14ac:dyDescent="0.2">
      <c r="A21" s="73"/>
      <c r="B21" s="41" t="s">
        <v>19</v>
      </c>
      <c r="C21" s="63"/>
      <c r="D21" s="55">
        <v>370313.35769999999</v>
      </c>
      <c r="E21" s="55">
        <v>507982</v>
      </c>
      <c r="F21" s="56">
        <v>72.898913288266101</v>
      </c>
      <c r="G21" s="55">
        <v>490476.17570000002</v>
      </c>
      <c r="H21" s="56">
        <v>-24.499216058457002</v>
      </c>
      <c r="I21" s="55">
        <v>44503.827599999997</v>
      </c>
      <c r="J21" s="56">
        <v>12.017883415389401</v>
      </c>
      <c r="K21" s="55">
        <v>68584.255399999995</v>
      </c>
      <c r="L21" s="56">
        <v>13.9831981241734</v>
      </c>
      <c r="M21" s="56">
        <v>-0.351107228030065</v>
      </c>
      <c r="N21" s="55">
        <v>7169949.6350999996</v>
      </c>
      <c r="O21" s="55">
        <v>7169949.6350999996</v>
      </c>
      <c r="P21" s="55">
        <v>29370</v>
      </c>
      <c r="Q21" s="55">
        <v>28846</v>
      </c>
      <c r="R21" s="56">
        <v>1.81654302156278</v>
      </c>
      <c r="S21" s="55">
        <v>12.6085583146067</v>
      </c>
      <c r="T21" s="55">
        <v>11.7668380711364</v>
      </c>
      <c r="U21" s="57">
        <v>6.6757849903842397</v>
      </c>
    </row>
    <row r="22" spans="1:21" ht="12" thickBot="1" x14ac:dyDescent="0.2">
      <c r="A22" s="73"/>
      <c r="B22" s="41" t="s">
        <v>20</v>
      </c>
      <c r="C22" s="63"/>
      <c r="D22" s="55">
        <v>1161137.4720000001</v>
      </c>
      <c r="E22" s="55">
        <v>1551807</v>
      </c>
      <c r="F22" s="56">
        <v>74.824863658947294</v>
      </c>
      <c r="G22" s="55">
        <v>1395909.0279999999</v>
      </c>
      <c r="H22" s="56">
        <v>-16.818542705205601</v>
      </c>
      <c r="I22" s="55">
        <v>150880.9442</v>
      </c>
      <c r="J22" s="56">
        <v>12.994236069232601</v>
      </c>
      <c r="K22" s="55">
        <v>138137.89230000001</v>
      </c>
      <c r="L22" s="56">
        <v>9.8959093701054606</v>
      </c>
      <c r="M22" s="56">
        <v>9.2248779012245E-2</v>
      </c>
      <c r="N22" s="55">
        <v>19055115.967900001</v>
      </c>
      <c r="O22" s="55">
        <v>19055115.967900001</v>
      </c>
      <c r="P22" s="55">
        <v>70519</v>
      </c>
      <c r="Q22" s="55">
        <v>62806</v>
      </c>
      <c r="R22" s="56">
        <v>12.280673820972501</v>
      </c>
      <c r="S22" s="55">
        <v>16.465597526907601</v>
      </c>
      <c r="T22" s="55">
        <v>16.264507355985099</v>
      </c>
      <c r="U22" s="57">
        <v>1.2212746643049399</v>
      </c>
    </row>
    <row r="23" spans="1:21" ht="12" thickBot="1" x14ac:dyDescent="0.2">
      <c r="A23" s="73"/>
      <c r="B23" s="41" t="s">
        <v>21</v>
      </c>
      <c r="C23" s="63"/>
      <c r="D23" s="55">
        <v>2782911.9545</v>
      </c>
      <c r="E23" s="55">
        <v>2459866</v>
      </c>
      <c r="F23" s="56">
        <v>113.132664726453</v>
      </c>
      <c r="G23" s="55">
        <v>2777530.6201999998</v>
      </c>
      <c r="H23" s="56">
        <v>0.19374527362052699</v>
      </c>
      <c r="I23" s="55">
        <v>214603.83259999999</v>
      </c>
      <c r="J23" s="56">
        <v>7.7114848083132204</v>
      </c>
      <c r="K23" s="55">
        <v>218443.74600000001</v>
      </c>
      <c r="L23" s="56">
        <v>7.8646746290152798</v>
      </c>
      <c r="M23" s="56">
        <v>-1.7578500050076998E-2</v>
      </c>
      <c r="N23" s="55">
        <v>51631814.238600001</v>
      </c>
      <c r="O23" s="55">
        <v>51631814.238600001</v>
      </c>
      <c r="P23" s="55">
        <v>85617</v>
      </c>
      <c r="Q23" s="55">
        <v>75117</v>
      </c>
      <c r="R23" s="56">
        <v>13.978194017332999</v>
      </c>
      <c r="S23" s="55">
        <v>32.504198401018499</v>
      </c>
      <c r="T23" s="55">
        <v>32.7349744132487</v>
      </c>
      <c r="U23" s="57">
        <v>-0.70998832022557701</v>
      </c>
    </row>
    <row r="24" spans="1:21" ht="12" thickBot="1" x14ac:dyDescent="0.2">
      <c r="A24" s="73"/>
      <c r="B24" s="41" t="s">
        <v>22</v>
      </c>
      <c r="C24" s="63"/>
      <c r="D24" s="55">
        <v>283247.73359999998</v>
      </c>
      <c r="E24" s="55">
        <v>497310</v>
      </c>
      <c r="F24" s="56">
        <v>56.955969837726997</v>
      </c>
      <c r="G24" s="55">
        <v>646467.61869999999</v>
      </c>
      <c r="H24" s="56">
        <v>-56.185317654488102</v>
      </c>
      <c r="I24" s="55">
        <v>40208.506600000001</v>
      </c>
      <c r="J24" s="56">
        <v>14.195526329182201</v>
      </c>
      <c r="K24" s="55">
        <v>76734.216899999999</v>
      </c>
      <c r="L24" s="56">
        <v>11.8697696033572</v>
      </c>
      <c r="M24" s="56">
        <v>-0.47600290685966501</v>
      </c>
      <c r="N24" s="55">
        <v>4931690.2536000004</v>
      </c>
      <c r="O24" s="55">
        <v>4931690.2536000004</v>
      </c>
      <c r="P24" s="55">
        <v>27480</v>
      </c>
      <c r="Q24" s="55">
        <v>25196</v>
      </c>
      <c r="R24" s="56">
        <v>9.06493094141927</v>
      </c>
      <c r="S24" s="55">
        <v>10.3074138864629</v>
      </c>
      <c r="T24" s="55">
        <v>10.230657338466401</v>
      </c>
      <c r="U24" s="57">
        <v>0.74467319195622195</v>
      </c>
    </row>
    <row r="25" spans="1:21" ht="12" thickBot="1" x14ac:dyDescent="0.2">
      <c r="A25" s="73"/>
      <c r="B25" s="41" t="s">
        <v>23</v>
      </c>
      <c r="C25" s="63"/>
      <c r="D25" s="55">
        <v>356349.91930000001</v>
      </c>
      <c r="E25" s="55">
        <v>308615</v>
      </c>
      <c r="F25" s="56">
        <v>115.46746570970301</v>
      </c>
      <c r="G25" s="55">
        <v>423333.29259999999</v>
      </c>
      <c r="H25" s="56">
        <v>-15.822845609095801</v>
      </c>
      <c r="I25" s="55">
        <v>29588.334599999998</v>
      </c>
      <c r="J25" s="56">
        <v>8.30316859847259</v>
      </c>
      <c r="K25" s="55">
        <v>28061.218099999998</v>
      </c>
      <c r="L25" s="56">
        <v>6.6286348346607697</v>
      </c>
      <c r="M25" s="56">
        <v>5.4420891301222997E-2</v>
      </c>
      <c r="N25" s="55">
        <v>8246519.8321000002</v>
      </c>
      <c r="O25" s="55">
        <v>8246519.8321000002</v>
      </c>
      <c r="P25" s="55">
        <v>20650</v>
      </c>
      <c r="Q25" s="55">
        <v>19060</v>
      </c>
      <c r="R25" s="56">
        <v>8.3420776495278108</v>
      </c>
      <c r="S25" s="55">
        <v>17.256654687651299</v>
      </c>
      <c r="T25" s="55">
        <v>17.114270215110199</v>
      </c>
      <c r="U25" s="57">
        <v>0.825098926288659</v>
      </c>
    </row>
    <row r="26" spans="1:21" ht="12" thickBot="1" x14ac:dyDescent="0.2">
      <c r="A26" s="73"/>
      <c r="B26" s="41" t="s">
        <v>24</v>
      </c>
      <c r="C26" s="63"/>
      <c r="D26" s="55">
        <v>707852.13100000005</v>
      </c>
      <c r="E26" s="55">
        <v>836867</v>
      </c>
      <c r="F26" s="56">
        <v>84.583587475668196</v>
      </c>
      <c r="G26" s="55">
        <v>1119926.7453999999</v>
      </c>
      <c r="H26" s="56">
        <v>-36.794782881341099</v>
      </c>
      <c r="I26" s="55">
        <v>144985.6244</v>
      </c>
      <c r="J26" s="56">
        <v>20.4824733938676</v>
      </c>
      <c r="K26" s="55">
        <v>200212.84539999999</v>
      </c>
      <c r="L26" s="56">
        <v>17.877316192541802</v>
      </c>
      <c r="M26" s="56">
        <v>-0.27584254591488899</v>
      </c>
      <c r="N26" s="55">
        <v>11531230.5952</v>
      </c>
      <c r="O26" s="55">
        <v>11531230.5952</v>
      </c>
      <c r="P26" s="55">
        <v>51466</v>
      </c>
      <c r="Q26" s="55">
        <v>46970</v>
      </c>
      <c r="R26" s="56">
        <v>9.5720672769853206</v>
      </c>
      <c r="S26" s="55">
        <v>13.7537817394008</v>
      </c>
      <c r="T26" s="55">
        <v>13.644852603789699</v>
      </c>
      <c r="U26" s="57">
        <v>0.79199406879539802</v>
      </c>
    </row>
    <row r="27" spans="1:21" ht="12" thickBot="1" x14ac:dyDescent="0.2">
      <c r="A27" s="73"/>
      <c r="B27" s="41" t="s">
        <v>25</v>
      </c>
      <c r="C27" s="63"/>
      <c r="D27" s="55">
        <v>297750.89539999998</v>
      </c>
      <c r="E27" s="55">
        <v>302094</v>
      </c>
      <c r="F27" s="56">
        <v>98.562333379676502</v>
      </c>
      <c r="G27" s="55">
        <v>366107.60729999997</v>
      </c>
      <c r="H27" s="56">
        <v>-18.6712077370155</v>
      </c>
      <c r="I27" s="55">
        <v>74728.460399999996</v>
      </c>
      <c r="J27" s="56">
        <v>25.097644223574701</v>
      </c>
      <c r="K27" s="55">
        <v>90390.452000000005</v>
      </c>
      <c r="L27" s="56">
        <v>24.6895858478929</v>
      </c>
      <c r="M27" s="56">
        <v>-0.17327042019880601</v>
      </c>
      <c r="N27" s="55">
        <v>4768754.9714000002</v>
      </c>
      <c r="O27" s="55">
        <v>4768754.9714000002</v>
      </c>
      <c r="P27" s="55">
        <v>38753</v>
      </c>
      <c r="Q27" s="55">
        <v>35458</v>
      </c>
      <c r="R27" s="56">
        <v>9.2926843025551396</v>
      </c>
      <c r="S27" s="55">
        <v>7.6832992387686101</v>
      </c>
      <c r="T27" s="55">
        <v>7.5688790117886002</v>
      </c>
      <c r="U27" s="57">
        <v>1.4892069594617701</v>
      </c>
    </row>
    <row r="28" spans="1:21" ht="12" thickBot="1" x14ac:dyDescent="0.2">
      <c r="A28" s="73"/>
      <c r="B28" s="41" t="s">
        <v>26</v>
      </c>
      <c r="C28" s="63"/>
      <c r="D28" s="55">
        <v>957624.52780000004</v>
      </c>
      <c r="E28" s="55">
        <v>889793</v>
      </c>
      <c r="F28" s="56">
        <v>107.623293035571</v>
      </c>
      <c r="G28" s="55">
        <v>1202685.1325000001</v>
      </c>
      <c r="H28" s="56">
        <v>-20.3761232327365</v>
      </c>
      <c r="I28" s="55">
        <v>49616.197200000002</v>
      </c>
      <c r="J28" s="56">
        <v>5.1811744331555296</v>
      </c>
      <c r="K28" s="55">
        <v>54415.713799999998</v>
      </c>
      <c r="L28" s="56">
        <v>4.5245187064786503</v>
      </c>
      <c r="M28" s="56">
        <v>-8.8200930665729996E-2</v>
      </c>
      <c r="N28" s="55">
        <v>22737550.424699999</v>
      </c>
      <c r="O28" s="55">
        <v>22737550.424699999</v>
      </c>
      <c r="P28" s="55">
        <v>42400</v>
      </c>
      <c r="Q28" s="55">
        <v>39533</v>
      </c>
      <c r="R28" s="56">
        <v>7.2521690739382203</v>
      </c>
      <c r="S28" s="55">
        <v>22.585484146226399</v>
      </c>
      <c r="T28" s="55">
        <v>22.699123360230701</v>
      </c>
      <c r="U28" s="57">
        <v>-0.50315155198149597</v>
      </c>
    </row>
    <row r="29" spans="1:21" ht="12" thickBot="1" x14ac:dyDescent="0.2">
      <c r="A29" s="73"/>
      <c r="B29" s="41" t="s">
        <v>27</v>
      </c>
      <c r="C29" s="63"/>
      <c r="D29" s="55">
        <v>682981.44579999999</v>
      </c>
      <c r="E29" s="55">
        <v>651854</v>
      </c>
      <c r="F29" s="56">
        <v>104.775217425988</v>
      </c>
      <c r="G29" s="55">
        <v>725340.027</v>
      </c>
      <c r="H29" s="56">
        <v>-5.8398240305577298</v>
      </c>
      <c r="I29" s="55">
        <v>106774.38129999999</v>
      </c>
      <c r="J29" s="56">
        <v>15.6335698365761</v>
      </c>
      <c r="K29" s="55">
        <v>106258.94100000001</v>
      </c>
      <c r="L29" s="56">
        <v>14.6495349828529</v>
      </c>
      <c r="M29" s="56">
        <v>4.8507946263079997E-3</v>
      </c>
      <c r="N29" s="55">
        <v>11402701.35</v>
      </c>
      <c r="O29" s="55">
        <v>11402701.35</v>
      </c>
      <c r="P29" s="55">
        <v>102760</v>
      </c>
      <c r="Q29" s="55">
        <v>99240</v>
      </c>
      <c r="R29" s="56">
        <v>3.5469568722289502</v>
      </c>
      <c r="S29" s="55">
        <v>6.6463745212144802</v>
      </c>
      <c r="T29" s="55">
        <v>6.7839575322450596</v>
      </c>
      <c r="U29" s="57">
        <v>-2.07004601668823</v>
      </c>
    </row>
    <row r="30" spans="1:21" ht="12" thickBot="1" x14ac:dyDescent="0.2">
      <c r="A30" s="73"/>
      <c r="B30" s="41" t="s">
        <v>28</v>
      </c>
      <c r="C30" s="63"/>
      <c r="D30" s="55">
        <v>1078369.8533000001</v>
      </c>
      <c r="E30" s="55">
        <v>1003466</v>
      </c>
      <c r="F30" s="56">
        <v>107.464513326809</v>
      </c>
      <c r="G30" s="55">
        <v>1260945.2944</v>
      </c>
      <c r="H30" s="56">
        <v>-14.4792515512638</v>
      </c>
      <c r="I30" s="55">
        <v>53574.842900000003</v>
      </c>
      <c r="J30" s="56">
        <v>4.9681324766314301</v>
      </c>
      <c r="K30" s="55">
        <v>156898.83230000001</v>
      </c>
      <c r="L30" s="56">
        <v>12.442953155605201</v>
      </c>
      <c r="M30" s="56">
        <v>-0.65853893165016197</v>
      </c>
      <c r="N30" s="55">
        <v>16614186.1461</v>
      </c>
      <c r="O30" s="55">
        <v>16614186.1461</v>
      </c>
      <c r="P30" s="55">
        <v>72692</v>
      </c>
      <c r="Q30" s="55">
        <v>63873</v>
      </c>
      <c r="R30" s="56">
        <v>13.8070859361546</v>
      </c>
      <c r="S30" s="55">
        <v>14.834780351345399</v>
      </c>
      <c r="T30" s="55">
        <v>14.2285171934933</v>
      </c>
      <c r="U30" s="57">
        <v>4.0867686847623599</v>
      </c>
    </row>
    <row r="31" spans="1:21" ht="12" thickBot="1" x14ac:dyDescent="0.2">
      <c r="A31" s="73"/>
      <c r="B31" s="41" t="s">
        <v>29</v>
      </c>
      <c r="C31" s="63"/>
      <c r="D31" s="55">
        <v>685719.35499999998</v>
      </c>
      <c r="E31" s="55">
        <v>665758</v>
      </c>
      <c r="F31" s="56">
        <v>102.99828991916</v>
      </c>
      <c r="G31" s="55">
        <v>981066.64399999997</v>
      </c>
      <c r="H31" s="56">
        <v>-30.104712132074098</v>
      </c>
      <c r="I31" s="55">
        <v>24003.292099999999</v>
      </c>
      <c r="J31" s="56">
        <v>3.5004542200795798</v>
      </c>
      <c r="K31" s="55">
        <v>20405.647300000001</v>
      </c>
      <c r="L31" s="56">
        <v>2.0799450704798401</v>
      </c>
      <c r="M31" s="56">
        <v>0.176306330649947</v>
      </c>
      <c r="N31" s="55">
        <v>46527742.773500003</v>
      </c>
      <c r="O31" s="55">
        <v>46527742.773500003</v>
      </c>
      <c r="P31" s="55">
        <v>24113</v>
      </c>
      <c r="Q31" s="55">
        <v>22300</v>
      </c>
      <c r="R31" s="56">
        <v>8.1300448430493297</v>
      </c>
      <c r="S31" s="55">
        <v>28.437745407041799</v>
      </c>
      <c r="T31" s="55">
        <v>27.025385605381199</v>
      </c>
      <c r="U31" s="57">
        <v>4.9664971025127196</v>
      </c>
    </row>
    <row r="32" spans="1:21" ht="12" thickBot="1" x14ac:dyDescent="0.2">
      <c r="A32" s="73"/>
      <c r="B32" s="41" t="s">
        <v>30</v>
      </c>
      <c r="C32" s="63"/>
      <c r="D32" s="55">
        <v>124317.9391</v>
      </c>
      <c r="E32" s="55">
        <v>174708</v>
      </c>
      <c r="F32" s="56">
        <v>71.157553804061607</v>
      </c>
      <c r="G32" s="55">
        <v>157841.30100000001</v>
      </c>
      <c r="H32" s="56">
        <v>-21.238650269361401</v>
      </c>
      <c r="I32" s="55">
        <v>35000.719799999999</v>
      </c>
      <c r="J32" s="56">
        <v>28.1541988657372</v>
      </c>
      <c r="K32" s="55">
        <v>38525.483</v>
      </c>
      <c r="L32" s="56">
        <v>24.407732802455801</v>
      </c>
      <c r="M32" s="56">
        <v>-9.1491732887553995E-2</v>
      </c>
      <c r="N32" s="55">
        <v>2025750.2568000001</v>
      </c>
      <c r="O32" s="55">
        <v>2025750.2568000001</v>
      </c>
      <c r="P32" s="55">
        <v>27089</v>
      </c>
      <c r="Q32" s="55">
        <v>26532</v>
      </c>
      <c r="R32" s="56">
        <v>2.0993517262174</v>
      </c>
      <c r="S32" s="55">
        <v>4.5892406179630099</v>
      </c>
      <c r="T32" s="55">
        <v>4.4486244761043299</v>
      </c>
      <c r="U32" s="57">
        <v>3.0640394253526502</v>
      </c>
    </row>
    <row r="33" spans="1:21" ht="12" thickBot="1" x14ac:dyDescent="0.2">
      <c r="A33" s="73"/>
      <c r="B33" s="41" t="s">
        <v>31</v>
      </c>
      <c r="C33" s="63"/>
      <c r="D33" s="55">
        <v>1.1111</v>
      </c>
      <c r="E33" s="58"/>
      <c r="F33" s="58"/>
      <c r="G33" s="55">
        <v>50.000500000000002</v>
      </c>
      <c r="H33" s="56">
        <v>-97.777822221777797</v>
      </c>
      <c r="I33" s="55">
        <v>0.1709</v>
      </c>
      <c r="J33" s="56">
        <v>15.3811538115381</v>
      </c>
      <c r="K33" s="55">
        <v>9.7355999999999998</v>
      </c>
      <c r="L33" s="56">
        <v>19.471005289947101</v>
      </c>
      <c r="M33" s="56">
        <v>-0.98244586877028595</v>
      </c>
      <c r="N33" s="55">
        <v>9.0341000000000005</v>
      </c>
      <c r="O33" s="55">
        <v>9.0341000000000005</v>
      </c>
      <c r="P33" s="55">
        <v>1</v>
      </c>
      <c r="Q33" s="58"/>
      <c r="R33" s="58"/>
      <c r="S33" s="55">
        <v>1.1111</v>
      </c>
      <c r="T33" s="58"/>
      <c r="U33" s="59"/>
    </row>
    <row r="34" spans="1:21" ht="12" thickBot="1" x14ac:dyDescent="0.2">
      <c r="A34" s="73"/>
      <c r="B34" s="41" t="s">
        <v>32</v>
      </c>
      <c r="C34" s="63"/>
      <c r="D34" s="55">
        <v>258473.4086</v>
      </c>
      <c r="E34" s="55">
        <v>210876</v>
      </c>
      <c r="F34" s="56">
        <v>122.571278191923</v>
      </c>
      <c r="G34" s="55">
        <v>373072.98839999997</v>
      </c>
      <c r="H34" s="56">
        <v>-30.717737108624199</v>
      </c>
      <c r="I34" s="55">
        <v>22365.905599999998</v>
      </c>
      <c r="J34" s="56">
        <v>8.6530779785600007</v>
      </c>
      <c r="K34" s="55">
        <v>37158.741399999999</v>
      </c>
      <c r="L34" s="56">
        <v>9.96018006003675</v>
      </c>
      <c r="M34" s="56">
        <v>-0.398098408144685</v>
      </c>
      <c r="N34" s="55">
        <v>4681401.1360999998</v>
      </c>
      <c r="O34" s="55">
        <v>4681401.1360999998</v>
      </c>
      <c r="P34" s="55">
        <v>14942</v>
      </c>
      <c r="Q34" s="55">
        <v>14187</v>
      </c>
      <c r="R34" s="56">
        <v>5.3217734545710798</v>
      </c>
      <c r="S34" s="55">
        <v>17.298447905233601</v>
      </c>
      <c r="T34" s="55">
        <v>17.339130972016601</v>
      </c>
      <c r="U34" s="57">
        <v>-0.235183335556686</v>
      </c>
    </row>
    <row r="35" spans="1:21" ht="12" thickBot="1" x14ac:dyDescent="0.2">
      <c r="A35" s="73"/>
      <c r="B35" s="41" t="s">
        <v>36</v>
      </c>
      <c r="C35" s="63"/>
      <c r="D35" s="58"/>
      <c r="E35" s="55">
        <v>241253</v>
      </c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9"/>
    </row>
    <row r="36" spans="1:21" ht="12" thickBot="1" x14ac:dyDescent="0.2">
      <c r="A36" s="73"/>
      <c r="B36" s="41" t="s">
        <v>37</v>
      </c>
      <c r="C36" s="63"/>
      <c r="D36" s="58"/>
      <c r="E36" s="55">
        <v>156315</v>
      </c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9"/>
    </row>
    <row r="37" spans="1:21" ht="12" thickBot="1" x14ac:dyDescent="0.2">
      <c r="A37" s="73"/>
      <c r="B37" s="41" t="s">
        <v>38</v>
      </c>
      <c r="C37" s="63"/>
      <c r="D37" s="58"/>
      <c r="E37" s="55">
        <v>129820</v>
      </c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9"/>
    </row>
    <row r="38" spans="1:21" ht="12" customHeight="1" thickBot="1" x14ac:dyDescent="0.2">
      <c r="A38" s="73"/>
      <c r="B38" s="41" t="s">
        <v>33</v>
      </c>
      <c r="C38" s="63"/>
      <c r="D38" s="55">
        <v>300654.7009</v>
      </c>
      <c r="E38" s="55">
        <v>124888</v>
      </c>
      <c r="F38" s="56">
        <v>240.739463279098</v>
      </c>
      <c r="G38" s="55">
        <v>293524.36580000003</v>
      </c>
      <c r="H38" s="56">
        <v>2.4292140383529199</v>
      </c>
      <c r="I38" s="55">
        <v>12460.8555</v>
      </c>
      <c r="J38" s="56">
        <v>4.1445736463454104</v>
      </c>
      <c r="K38" s="55">
        <v>14753.1623</v>
      </c>
      <c r="L38" s="56">
        <v>5.0262138408136199</v>
      </c>
      <c r="M38" s="56">
        <v>-0.15537731866475801</v>
      </c>
      <c r="N38" s="55">
        <v>4068182.4939000001</v>
      </c>
      <c r="O38" s="55">
        <v>4068182.4939000001</v>
      </c>
      <c r="P38" s="55">
        <v>315</v>
      </c>
      <c r="Q38" s="55">
        <v>277</v>
      </c>
      <c r="R38" s="56">
        <v>13.7184115523466</v>
      </c>
      <c r="S38" s="55">
        <v>954.45936793650799</v>
      </c>
      <c r="T38" s="55">
        <v>697.24305198555999</v>
      </c>
      <c r="U38" s="57">
        <v>26.948901607727599</v>
      </c>
    </row>
    <row r="39" spans="1:21" ht="12" thickBot="1" x14ac:dyDescent="0.2">
      <c r="A39" s="73"/>
      <c r="B39" s="41" t="s">
        <v>34</v>
      </c>
      <c r="C39" s="63"/>
      <c r="D39" s="55">
        <v>591793.00340000005</v>
      </c>
      <c r="E39" s="55">
        <v>423973</v>
      </c>
      <c r="F39" s="56">
        <v>139.582710078236</v>
      </c>
      <c r="G39" s="55">
        <v>747083.94059999997</v>
      </c>
      <c r="H39" s="56">
        <v>-20.786276984522299</v>
      </c>
      <c r="I39" s="55">
        <v>33807.597800000003</v>
      </c>
      <c r="J39" s="56">
        <v>5.7127403679609001</v>
      </c>
      <c r="K39" s="55">
        <v>43572.167099999999</v>
      </c>
      <c r="L39" s="56">
        <v>5.8322987193388496</v>
      </c>
      <c r="M39" s="56">
        <v>-0.22410107070391699</v>
      </c>
      <c r="N39" s="55">
        <v>9751403.8743999992</v>
      </c>
      <c r="O39" s="55">
        <v>9751403.8743999992</v>
      </c>
      <c r="P39" s="55">
        <v>2533</v>
      </c>
      <c r="Q39" s="55">
        <v>2553</v>
      </c>
      <c r="R39" s="56">
        <v>-0.78339208773990898</v>
      </c>
      <c r="S39" s="55">
        <v>233.63324255823099</v>
      </c>
      <c r="T39" s="55">
        <v>186.44303764199</v>
      </c>
      <c r="U39" s="57">
        <v>20.198412006579002</v>
      </c>
    </row>
    <row r="40" spans="1:21" ht="12" thickBot="1" x14ac:dyDescent="0.2">
      <c r="A40" s="73"/>
      <c r="B40" s="41" t="s">
        <v>39</v>
      </c>
      <c r="C40" s="63"/>
      <c r="D40" s="58"/>
      <c r="E40" s="55">
        <v>103816</v>
      </c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9"/>
    </row>
    <row r="41" spans="1:21" ht="12" thickBot="1" x14ac:dyDescent="0.2">
      <c r="A41" s="73"/>
      <c r="B41" s="41" t="s">
        <v>40</v>
      </c>
      <c r="C41" s="63"/>
      <c r="D41" s="58"/>
      <c r="E41" s="55">
        <v>21830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9"/>
    </row>
    <row r="42" spans="1:21" ht="12" thickBot="1" x14ac:dyDescent="0.2">
      <c r="A42" s="74"/>
      <c r="B42" s="41" t="s">
        <v>35</v>
      </c>
      <c r="C42" s="63"/>
      <c r="D42" s="60">
        <v>7217.8203000000003</v>
      </c>
      <c r="E42" s="60">
        <v>28246</v>
      </c>
      <c r="F42" s="61">
        <v>25.5534245556893</v>
      </c>
      <c r="G42" s="60">
        <v>91348.492199999993</v>
      </c>
      <c r="H42" s="61">
        <v>-92.098588464714695</v>
      </c>
      <c r="I42" s="60">
        <v>1068.5491999999999</v>
      </c>
      <c r="J42" s="61">
        <v>14.8043198027526</v>
      </c>
      <c r="K42" s="60">
        <v>14230.4375</v>
      </c>
      <c r="L42" s="61">
        <v>15.578185427345201</v>
      </c>
      <c r="M42" s="61">
        <v>-0.92491100853364505</v>
      </c>
      <c r="N42" s="60">
        <v>261799.6894</v>
      </c>
      <c r="O42" s="60">
        <v>261799.6894</v>
      </c>
      <c r="P42" s="60">
        <v>28</v>
      </c>
      <c r="Q42" s="60">
        <v>21</v>
      </c>
      <c r="R42" s="61">
        <v>33.3333333333333</v>
      </c>
      <c r="S42" s="60">
        <v>257.779296428571</v>
      </c>
      <c r="T42" s="60">
        <v>695.10582857142902</v>
      </c>
      <c r="U42" s="62">
        <v>-169.65153454984201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68575</v>
      </c>
      <c r="D2" s="32">
        <v>736986.30797265004</v>
      </c>
      <c r="E2" s="32">
        <v>549837.13523504301</v>
      </c>
      <c r="F2" s="32">
        <v>187149.172737607</v>
      </c>
      <c r="G2" s="32">
        <v>549837.13523504301</v>
      </c>
      <c r="H2" s="32">
        <v>0.25393846630940697</v>
      </c>
    </row>
    <row r="3" spans="1:8" ht="14.25" x14ac:dyDescent="0.2">
      <c r="A3" s="32">
        <v>2</v>
      </c>
      <c r="B3" s="33">
        <v>13</v>
      </c>
      <c r="C3" s="32">
        <v>10926.386</v>
      </c>
      <c r="D3" s="32">
        <v>93702.080078609797</v>
      </c>
      <c r="E3" s="32">
        <v>71682.7016915891</v>
      </c>
      <c r="F3" s="32">
        <v>22019.378387020599</v>
      </c>
      <c r="G3" s="32">
        <v>71682.7016915891</v>
      </c>
      <c r="H3" s="32">
        <v>0.234993485401262</v>
      </c>
    </row>
    <row r="4" spans="1:8" ht="14.25" x14ac:dyDescent="0.2">
      <c r="A4" s="32">
        <v>3</v>
      </c>
      <c r="B4" s="33">
        <v>14</v>
      </c>
      <c r="C4" s="32">
        <v>108437</v>
      </c>
      <c r="D4" s="32">
        <v>140339.29509999999</v>
      </c>
      <c r="E4" s="32">
        <v>106684.42359316201</v>
      </c>
      <c r="F4" s="32">
        <v>33654.871506837597</v>
      </c>
      <c r="G4" s="32">
        <v>106684.42359316201</v>
      </c>
      <c r="H4" s="32">
        <v>0.239810749247789</v>
      </c>
    </row>
    <row r="5" spans="1:8" ht="14.25" x14ac:dyDescent="0.2">
      <c r="A5" s="32">
        <v>4</v>
      </c>
      <c r="B5" s="33">
        <v>15</v>
      </c>
      <c r="C5" s="32">
        <v>3825</v>
      </c>
      <c r="D5" s="32">
        <v>62169.1241512821</v>
      </c>
      <c r="E5" s="32">
        <v>50299.856949572597</v>
      </c>
      <c r="F5" s="32">
        <v>11869.267201709399</v>
      </c>
      <c r="G5" s="32">
        <v>50299.856949572597</v>
      </c>
      <c r="H5" s="32">
        <v>0.19091900302193099</v>
      </c>
    </row>
    <row r="6" spans="1:8" ht="14.25" x14ac:dyDescent="0.2">
      <c r="A6" s="32">
        <v>5</v>
      </c>
      <c r="B6" s="33">
        <v>16</v>
      </c>
      <c r="C6" s="32">
        <v>5126</v>
      </c>
      <c r="D6" s="32">
        <v>234136.76375812001</v>
      </c>
      <c r="E6" s="32">
        <v>220019.986879487</v>
      </c>
      <c r="F6" s="32">
        <v>14116.7768786325</v>
      </c>
      <c r="G6" s="32">
        <v>220019.986879487</v>
      </c>
      <c r="H6" s="32">
        <v>6.0292867519157002E-2</v>
      </c>
    </row>
    <row r="7" spans="1:8" ht="14.25" x14ac:dyDescent="0.2">
      <c r="A7" s="32">
        <v>6</v>
      </c>
      <c r="B7" s="33">
        <v>17</v>
      </c>
      <c r="C7" s="32">
        <v>28144</v>
      </c>
      <c r="D7" s="32">
        <v>377984.800325641</v>
      </c>
      <c r="E7" s="32">
        <v>343898.752992308</v>
      </c>
      <c r="F7" s="32">
        <v>34086.047333333299</v>
      </c>
      <c r="G7" s="32">
        <v>343898.752992308</v>
      </c>
      <c r="H7" s="32">
        <v>9.0178354536921995E-2</v>
      </c>
    </row>
    <row r="8" spans="1:8" ht="14.25" x14ac:dyDescent="0.2">
      <c r="A8" s="32">
        <v>7</v>
      </c>
      <c r="B8" s="33">
        <v>18</v>
      </c>
      <c r="C8" s="32">
        <v>83395</v>
      </c>
      <c r="D8" s="32">
        <v>170356.976358974</v>
      </c>
      <c r="E8" s="32">
        <v>140937.80898119701</v>
      </c>
      <c r="F8" s="32">
        <v>29419.167377777801</v>
      </c>
      <c r="G8" s="32">
        <v>140937.80898119701</v>
      </c>
      <c r="H8" s="32">
        <v>0.172691298041038</v>
      </c>
    </row>
    <row r="9" spans="1:8" ht="14.25" x14ac:dyDescent="0.2">
      <c r="A9" s="32">
        <v>8</v>
      </c>
      <c r="B9" s="33">
        <v>19</v>
      </c>
      <c r="C9" s="32">
        <v>18802</v>
      </c>
      <c r="D9" s="32">
        <v>132749.903338462</v>
      </c>
      <c r="E9" s="32">
        <v>139510.852259829</v>
      </c>
      <c r="F9" s="32">
        <v>-6760.9489213675197</v>
      </c>
      <c r="G9" s="32">
        <v>139510.852259829</v>
      </c>
      <c r="H9" s="32">
        <v>-5.0929972462049097E-2</v>
      </c>
    </row>
    <row r="10" spans="1:8" ht="14.25" x14ac:dyDescent="0.2">
      <c r="A10" s="32">
        <v>9</v>
      </c>
      <c r="B10" s="33">
        <v>21</v>
      </c>
      <c r="C10" s="32">
        <v>161271</v>
      </c>
      <c r="D10" s="32">
        <v>729333.30304529902</v>
      </c>
      <c r="E10" s="32">
        <v>704021.79791025596</v>
      </c>
      <c r="F10" s="32">
        <v>25311.505135042698</v>
      </c>
      <c r="G10" s="32">
        <v>704021.79791025596</v>
      </c>
      <c r="H10" s="36">
        <v>3.4704990200441502E-2</v>
      </c>
    </row>
    <row r="11" spans="1:8" ht="14.25" x14ac:dyDescent="0.2">
      <c r="A11" s="32">
        <v>10</v>
      </c>
      <c r="B11" s="33">
        <v>22</v>
      </c>
      <c r="C11" s="32">
        <v>27220</v>
      </c>
      <c r="D11" s="32">
        <v>539291.80603418802</v>
      </c>
      <c r="E11" s="32">
        <v>482806.18847008498</v>
      </c>
      <c r="F11" s="32">
        <v>56485.617564102598</v>
      </c>
      <c r="G11" s="32">
        <v>482806.18847008498</v>
      </c>
      <c r="H11" s="32">
        <v>0.10474035936033101</v>
      </c>
    </row>
    <row r="12" spans="1:8" ht="14.25" x14ac:dyDescent="0.2">
      <c r="A12" s="32">
        <v>11</v>
      </c>
      <c r="B12" s="33">
        <v>23</v>
      </c>
      <c r="C12" s="32">
        <v>187304.06599999999</v>
      </c>
      <c r="D12" s="32">
        <v>1949993.0360000001</v>
      </c>
      <c r="E12" s="32">
        <v>1639025.2055162401</v>
      </c>
      <c r="F12" s="32">
        <v>310967.83048376098</v>
      </c>
      <c r="G12" s="32">
        <v>1639025.2055162401</v>
      </c>
      <c r="H12" s="32">
        <v>0.15947125181618399</v>
      </c>
    </row>
    <row r="13" spans="1:8" ht="14.25" x14ac:dyDescent="0.2">
      <c r="A13" s="32">
        <v>12</v>
      </c>
      <c r="B13" s="33">
        <v>24</v>
      </c>
      <c r="C13" s="32">
        <v>35729.542000000001</v>
      </c>
      <c r="D13" s="32">
        <v>613348.88761880295</v>
      </c>
      <c r="E13" s="32">
        <v>557420.756917094</v>
      </c>
      <c r="F13" s="32">
        <v>55928.1307017094</v>
      </c>
      <c r="G13" s="32">
        <v>557420.756917094</v>
      </c>
      <c r="H13" s="32">
        <v>9.1184857151756601E-2</v>
      </c>
    </row>
    <row r="14" spans="1:8" ht="14.25" x14ac:dyDescent="0.2">
      <c r="A14" s="32">
        <v>13</v>
      </c>
      <c r="B14" s="33">
        <v>25</v>
      </c>
      <c r="C14" s="32">
        <v>95052.9</v>
      </c>
      <c r="D14" s="32">
        <v>1357586.8648000001</v>
      </c>
      <c r="E14" s="32">
        <v>1270826.5988</v>
      </c>
      <c r="F14" s="32">
        <v>86760.266000000003</v>
      </c>
      <c r="G14" s="32">
        <v>1270826.5988</v>
      </c>
      <c r="H14" s="32">
        <v>6.3907708780595401E-2</v>
      </c>
    </row>
    <row r="15" spans="1:8" ht="14.25" x14ac:dyDescent="0.2">
      <c r="A15" s="32">
        <v>14</v>
      </c>
      <c r="B15" s="33">
        <v>26</v>
      </c>
      <c r="C15" s="32">
        <v>56883</v>
      </c>
      <c r="D15" s="32">
        <v>370313.10500010598</v>
      </c>
      <c r="E15" s="32">
        <v>325809.529491105</v>
      </c>
      <c r="F15" s="32">
        <v>44503.575509000802</v>
      </c>
      <c r="G15" s="32">
        <v>325809.529491105</v>
      </c>
      <c r="H15" s="32">
        <v>0.12017823541240399</v>
      </c>
    </row>
    <row r="16" spans="1:8" ht="14.25" x14ac:dyDescent="0.2">
      <c r="A16" s="32">
        <v>15</v>
      </c>
      <c r="B16" s="33">
        <v>27</v>
      </c>
      <c r="C16" s="32">
        <v>148448.69099999999</v>
      </c>
      <c r="D16" s="32">
        <v>1161138.4863</v>
      </c>
      <c r="E16" s="32">
        <v>1010256.5274</v>
      </c>
      <c r="F16" s="32">
        <v>150881.9589</v>
      </c>
      <c r="G16" s="32">
        <v>1010256.5274</v>
      </c>
      <c r="H16" s="32">
        <v>0.129943121066282</v>
      </c>
    </row>
    <row r="17" spans="1:8" ht="14.25" x14ac:dyDescent="0.2">
      <c r="A17" s="32">
        <v>16</v>
      </c>
      <c r="B17" s="33">
        <v>29</v>
      </c>
      <c r="C17" s="32">
        <v>204133</v>
      </c>
      <c r="D17" s="32">
        <v>2782913.91918974</v>
      </c>
      <c r="E17" s="32">
        <v>2568308.1504666698</v>
      </c>
      <c r="F17" s="32">
        <v>214605.768723077</v>
      </c>
      <c r="G17" s="32">
        <v>2568308.1504666698</v>
      </c>
      <c r="H17" s="32">
        <v>7.7115489359282904E-2</v>
      </c>
    </row>
    <row r="18" spans="1:8" ht="14.25" x14ac:dyDescent="0.2">
      <c r="A18" s="32">
        <v>17</v>
      </c>
      <c r="B18" s="33">
        <v>31</v>
      </c>
      <c r="C18" s="32">
        <v>27028.629000000001</v>
      </c>
      <c r="D18" s="32">
        <v>283247.77302050497</v>
      </c>
      <c r="E18" s="32">
        <v>243039.21853801201</v>
      </c>
      <c r="F18" s="32">
        <v>40208.554482493397</v>
      </c>
      <c r="G18" s="32">
        <v>243039.21853801201</v>
      </c>
      <c r="H18" s="32">
        <v>0.141955412583535</v>
      </c>
    </row>
    <row r="19" spans="1:8" ht="14.25" x14ac:dyDescent="0.2">
      <c r="A19" s="32">
        <v>18</v>
      </c>
      <c r="B19" s="33">
        <v>32</v>
      </c>
      <c r="C19" s="32">
        <v>22879.644</v>
      </c>
      <c r="D19" s="32">
        <v>356349.91049593099</v>
      </c>
      <c r="E19" s="32">
        <v>326761.57093102398</v>
      </c>
      <c r="F19" s="32">
        <v>29588.339564907099</v>
      </c>
      <c r="G19" s="32">
        <v>326761.57093102398</v>
      </c>
      <c r="H19" s="32">
        <v>8.3031701968801094E-2</v>
      </c>
    </row>
    <row r="20" spans="1:8" ht="14.25" x14ac:dyDescent="0.2">
      <c r="A20" s="32">
        <v>19</v>
      </c>
      <c r="B20" s="33">
        <v>33</v>
      </c>
      <c r="C20" s="32">
        <v>49711.945</v>
      </c>
      <c r="D20" s="32">
        <v>707852.06204992102</v>
      </c>
      <c r="E20" s="32">
        <v>562866.46822755702</v>
      </c>
      <c r="F20" s="32">
        <v>144985.593822364</v>
      </c>
      <c r="G20" s="32">
        <v>562866.46822755702</v>
      </c>
      <c r="H20" s="32">
        <v>0.204824710692358</v>
      </c>
    </row>
    <row r="21" spans="1:8" ht="14.25" x14ac:dyDescent="0.2">
      <c r="A21" s="32">
        <v>20</v>
      </c>
      <c r="B21" s="33">
        <v>34</v>
      </c>
      <c r="C21" s="32">
        <v>46519.406999999999</v>
      </c>
      <c r="D21" s="32">
        <v>297750.76604396797</v>
      </c>
      <c r="E21" s="32">
        <v>223022.45400251501</v>
      </c>
      <c r="F21" s="32">
        <v>74728.312041452504</v>
      </c>
      <c r="G21" s="32">
        <v>223022.45400251501</v>
      </c>
      <c r="H21" s="32">
        <v>0.25097605300675402</v>
      </c>
    </row>
    <row r="22" spans="1:8" ht="14.25" x14ac:dyDescent="0.2">
      <c r="A22" s="32">
        <v>21</v>
      </c>
      <c r="B22" s="33">
        <v>35</v>
      </c>
      <c r="C22" s="32">
        <v>42809.656999999999</v>
      </c>
      <c r="D22" s="32">
        <v>957624.52377345099</v>
      </c>
      <c r="E22" s="32">
        <v>908008.33036194695</v>
      </c>
      <c r="F22" s="32">
        <v>49616.193411504399</v>
      </c>
      <c r="G22" s="32">
        <v>908008.33036194695</v>
      </c>
      <c r="H22" s="32">
        <v>5.1811740593270698E-2</v>
      </c>
    </row>
    <row r="23" spans="1:8" ht="14.25" x14ac:dyDescent="0.2">
      <c r="A23" s="32">
        <v>22</v>
      </c>
      <c r="B23" s="33">
        <v>36</v>
      </c>
      <c r="C23" s="32">
        <v>142174.745</v>
      </c>
      <c r="D23" s="32">
        <v>682981.44853982294</v>
      </c>
      <c r="E23" s="32">
        <v>576207.046076581</v>
      </c>
      <c r="F23" s="32">
        <v>106774.402463242</v>
      </c>
      <c r="G23" s="32">
        <v>576207.046076581</v>
      </c>
      <c r="H23" s="32">
        <v>0.15633572872516499</v>
      </c>
    </row>
    <row r="24" spans="1:8" ht="14.25" x14ac:dyDescent="0.2">
      <c r="A24" s="32">
        <v>23</v>
      </c>
      <c r="B24" s="33">
        <v>37</v>
      </c>
      <c r="C24" s="32">
        <v>112399.91899999999</v>
      </c>
      <c r="D24" s="32">
        <v>1078369.87097611</v>
      </c>
      <c r="E24" s="32">
        <v>1024795.0042075</v>
      </c>
      <c r="F24" s="32">
        <v>53574.866768606298</v>
      </c>
      <c r="G24" s="32">
        <v>1024795.0042075</v>
      </c>
      <c r="H24" s="32">
        <v>4.9681346085932498E-2</v>
      </c>
    </row>
    <row r="25" spans="1:8" ht="14.25" x14ac:dyDescent="0.2">
      <c r="A25" s="32">
        <v>24</v>
      </c>
      <c r="B25" s="33">
        <v>38</v>
      </c>
      <c r="C25" s="32">
        <v>138872.649</v>
      </c>
      <c r="D25" s="32">
        <v>685719.35199911497</v>
      </c>
      <c r="E25" s="32">
        <v>661716.01304778794</v>
      </c>
      <c r="F25" s="32">
        <v>24003.338951327401</v>
      </c>
      <c r="G25" s="32">
        <v>661716.01304778794</v>
      </c>
      <c r="H25" s="32">
        <v>3.50046106783325E-2</v>
      </c>
    </row>
    <row r="26" spans="1:8" ht="14.25" x14ac:dyDescent="0.2">
      <c r="A26" s="32">
        <v>25</v>
      </c>
      <c r="B26" s="33">
        <v>39</v>
      </c>
      <c r="C26" s="32">
        <v>106312.773</v>
      </c>
      <c r="D26" s="32">
        <v>124317.84966504</v>
      </c>
      <c r="E26" s="32">
        <v>89317.2185795142</v>
      </c>
      <c r="F26" s="32">
        <v>35000.6310855263</v>
      </c>
      <c r="G26" s="32">
        <v>89317.2185795142</v>
      </c>
      <c r="H26" s="32">
        <v>0.28154147759015502</v>
      </c>
    </row>
    <row r="27" spans="1:8" ht="14.25" x14ac:dyDescent="0.2">
      <c r="A27" s="32">
        <v>26</v>
      </c>
      <c r="B27" s="33">
        <v>40</v>
      </c>
      <c r="C27" s="32">
        <v>1</v>
      </c>
      <c r="D27" s="32">
        <v>1.1111</v>
      </c>
      <c r="E27" s="32">
        <v>0.94020000000000004</v>
      </c>
      <c r="F27" s="32">
        <v>0.1709</v>
      </c>
      <c r="G27" s="32">
        <v>0.94020000000000004</v>
      </c>
      <c r="H27" s="32">
        <v>0.15381153811538101</v>
      </c>
    </row>
    <row r="28" spans="1:8" ht="14.25" x14ac:dyDescent="0.2">
      <c r="A28" s="32">
        <v>27</v>
      </c>
      <c r="B28" s="33">
        <v>42</v>
      </c>
      <c r="C28" s="32">
        <v>16726.239000000001</v>
      </c>
      <c r="D28" s="32">
        <v>258473.40789999999</v>
      </c>
      <c r="E28" s="32">
        <v>236107.48329999999</v>
      </c>
      <c r="F28" s="32">
        <v>22365.924599999998</v>
      </c>
      <c r="G28" s="32">
        <v>236107.48329999999</v>
      </c>
      <c r="H28" s="32">
        <v>8.6530853528472396E-2</v>
      </c>
    </row>
    <row r="29" spans="1:8" ht="14.25" x14ac:dyDescent="0.2">
      <c r="A29" s="32">
        <v>28</v>
      </c>
      <c r="B29" s="33">
        <v>75</v>
      </c>
      <c r="C29" s="32">
        <v>326</v>
      </c>
      <c r="D29" s="32">
        <v>300654.70085470099</v>
      </c>
      <c r="E29" s="32">
        <v>288193.84615384601</v>
      </c>
      <c r="F29" s="32">
        <v>12460.854700854699</v>
      </c>
      <c r="G29" s="32">
        <v>288193.84615384601</v>
      </c>
      <c r="H29" s="32">
        <v>4.1445733811681602E-2</v>
      </c>
    </row>
    <row r="30" spans="1:8" ht="14.25" x14ac:dyDescent="0.2">
      <c r="A30" s="32">
        <v>29</v>
      </c>
      <c r="B30" s="33">
        <v>76</v>
      </c>
      <c r="C30" s="32">
        <v>-2813</v>
      </c>
      <c r="D30" s="32">
        <v>591792.99659145297</v>
      </c>
      <c r="E30" s="32">
        <v>557985.41243076895</v>
      </c>
      <c r="F30" s="32">
        <v>33807.5841606838</v>
      </c>
      <c r="G30" s="32">
        <v>557985.41243076895</v>
      </c>
      <c r="H30" s="32">
        <v>5.71273812894122E-2</v>
      </c>
    </row>
    <row r="31" spans="1:8" ht="14.25" x14ac:dyDescent="0.2">
      <c r="A31" s="32">
        <v>30</v>
      </c>
      <c r="B31" s="33">
        <v>99</v>
      </c>
      <c r="C31" s="32">
        <v>28</v>
      </c>
      <c r="D31" s="32">
        <v>7217.8201346342903</v>
      </c>
      <c r="E31" s="32">
        <v>6149.2706300582404</v>
      </c>
      <c r="F31" s="32">
        <v>1068.5495045760499</v>
      </c>
      <c r="G31" s="32">
        <v>6149.2706300582404</v>
      </c>
      <c r="H31" s="32">
        <v>0.148043243617097</v>
      </c>
    </row>
    <row r="32" spans="1:8" ht="14.25" x14ac:dyDescent="0.2">
      <c r="A32" s="32"/>
      <c r="B32" s="33"/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2015-01-17T05:07:25Z</dcterms:modified>
</cp:coreProperties>
</file>