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<sst xmlns="http://schemas.openxmlformats.org/spreadsheetml/2006/main" count="112" uniqueCount="70">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</sst>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9" sqref="K1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14301698.805600001</v>
      </c>
      <c r="F3" s="25">
        <f>RA!I7</f>
        <v>1723522.4166999999</v>
      </c>
      <c r="G3" s="16">
        <f>E3-F3</f>
        <v>12578176.388900001</v>
      </c>
      <c r="H3" s="27">
        <f>RA!J7</f>
        <v>12.051172662265399</v>
      </c>
      <c r="I3" s="20">
        <f>SUM(I4:I38)</f>
        <v>14301704.352597745</v>
      </c>
      <c r="J3" s="21">
        <f>SUM(J4:J38)</f>
        <v>12578176.390091557</v>
      </c>
      <c r="K3" s="22">
        <f>E3-I3</f>
        <v>-5.546997744590044</v>
      </c>
      <c r="L3" s="22">
        <f>G3-J3</f>
        <v>-1.191556453704834E-3</v>
      </c>
    </row>
    <row r="4" spans="1:13" x14ac:dyDescent="0.15">
      <c r="A4" s="40">
        <f>RA!A8</f>
        <v>42024</v>
      </c>
      <c r="B4" s="12">
        <v>12</v>
      </c>
      <c r="C4" s="37" t="s">
        <v>6</v>
      </c>
      <c r="D4" s="37"/>
      <c r="E4" s="15">
        <f>VLOOKUP(C4,RA!B8:D38,3,0)</f>
        <v>683680.27229999995</v>
      </c>
      <c r="F4" s="25">
        <f>VLOOKUP(C4,RA!B8:I41,8,0)</f>
        <v>160967.57810000001</v>
      </c>
      <c r="G4" s="16">
        <f t="shared" ref="G4:G38" si="0">E4-F4</f>
        <v>522712.69419999991</v>
      </c>
      <c r="H4" s="27">
        <f>RA!J8</f>
        <v>23.544277145584701</v>
      </c>
      <c r="I4" s="20">
        <f>VLOOKUP(B4,RMS!B:D,3,FALSE)</f>
        <v>683681.19512905995</v>
      </c>
      <c r="J4" s="21">
        <f>VLOOKUP(B4,RMS!B:E,4,FALSE)</f>
        <v>522712.70733076899</v>
      </c>
      <c r="K4" s="22">
        <f t="shared" ref="K4:K38" si="1">E4-I4</f>
        <v>-0.92282906000036746</v>
      </c>
      <c r="L4" s="22">
        <f t="shared" ref="L4:L38" si="2">G4-J4</f>
        <v>-1.3130769075360149E-2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VLOOKUP(C5,RA!B8:D39,3,0)</f>
        <v>69198.9764</v>
      </c>
      <c r="F5" s="25">
        <f>VLOOKUP(C5,RA!B9:I42,8,0)</f>
        <v>16622.976699999999</v>
      </c>
      <c r="G5" s="16">
        <f t="shared" si="0"/>
        <v>52575.9997</v>
      </c>
      <c r="H5" s="27">
        <f>RA!J9</f>
        <v>24.021997961229999</v>
      </c>
      <c r="I5" s="20">
        <f>VLOOKUP(B5,RMS!B:D,3,FALSE)</f>
        <v>69199.005168512202</v>
      </c>
      <c r="J5" s="21">
        <f>VLOOKUP(B5,RMS!B:E,4,FALSE)</f>
        <v>52575.998968323103</v>
      </c>
      <c r="K5" s="22">
        <f t="shared" si="1"/>
        <v>-2.8768512202077545E-2</v>
      </c>
      <c r="L5" s="22">
        <f t="shared" si="2"/>
        <v>7.3167689697584137E-4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VLOOKUP(C6,RA!B10:D40,3,0)</f>
        <v>101877.8073</v>
      </c>
      <c r="F6" s="25">
        <f>VLOOKUP(C6,RA!B10:I43,8,0)</f>
        <v>24200.173500000001</v>
      </c>
      <c r="G6" s="16">
        <f t="shared" si="0"/>
        <v>77677.633799999996</v>
      </c>
      <c r="H6" s="27">
        <f>RA!J10</f>
        <v>23.7541169577174</v>
      </c>
      <c r="I6" s="20">
        <f>VLOOKUP(B6,RMS!B:D,3,FALSE)</f>
        <v>101879.544193162</v>
      </c>
      <c r="J6" s="21">
        <f>VLOOKUP(B6,RMS!B:E,4,FALSE)</f>
        <v>77677.633907692303</v>
      </c>
      <c r="K6" s="22">
        <f t="shared" si="1"/>
        <v>-1.7368931620003423</v>
      </c>
      <c r="L6" s="22">
        <f t="shared" si="2"/>
        <v>-1.0769230721052736E-4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VLOOKUP(C7,RA!B10:D41,3,0)</f>
        <v>54678.564299999998</v>
      </c>
      <c r="F7" s="25">
        <f>VLOOKUP(C7,RA!B11:I44,8,0)</f>
        <v>12827.3807</v>
      </c>
      <c r="G7" s="16">
        <f t="shared" si="0"/>
        <v>41851.183599999997</v>
      </c>
      <c r="H7" s="27">
        <f>RA!J11</f>
        <v>23.4596150506461</v>
      </c>
      <c r="I7" s="20">
        <f>VLOOKUP(B7,RMS!B:D,3,FALSE)</f>
        <v>54678.608577777799</v>
      </c>
      <c r="J7" s="21">
        <f>VLOOKUP(B7,RMS!B:E,4,FALSE)</f>
        <v>41851.1834641026</v>
      </c>
      <c r="K7" s="22">
        <f t="shared" si="1"/>
        <v>-4.4277777800743934E-2</v>
      </c>
      <c r="L7" s="22">
        <f t="shared" si="2"/>
        <v>1.358973968308419E-4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VLOOKUP(C8,RA!B12:D41,3,0)</f>
        <v>158153.43669999999</v>
      </c>
      <c r="F8" s="25">
        <f>VLOOKUP(C8,RA!B12:I45,8,0)</f>
        <v>22310.488000000001</v>
      </c>
      <c r="G8" s="16">
        <f t="shared" si="0"/>
        <v>135842.94869999998</v>
      </c>
      <c r="H8" s="27">
        <f>RA!J12</f>
        <v>14.106862592129801</v>
      </c>
      <c r="I8" s="20">
        <f>VLOOKUP(B8,RMS!B:D,3,FALSE)</f>
        <v>158153.45434700901</v>
      </c>
      <c r="J8" s="21">
        <f>VLOOKUP(B8,RMS!B:E,4,FALSE)</f>
        <v>135842.949011966</v>
      </c>
      <c r="K8" s="22">
        <f t="shared" si="1"/>
        <v>-1.7647009022766724E-2</v>
      </c>
      <c r="L8" s="22">
        <f t="shared" si="2"/>
        <v>-3.11966025037691E-4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VLOOKUP(C9,RA!B12:D42,3,0)</f>
        <v>248624.16080000001</v>
      </c>
      <c r="F9" s="25">
        <f>VLOOKUP(C9,RA!B13:I46,8,0)</f>
        <v>58116.206700000002</v>
      </c>
      <c r="G9" s="16">
        <f t="shared" si="0"/>
        <v>190507.9541</v>
      </c>
      <c r="H9" s="27">
        <f>RA!J13</f>
        <v>23.375124329429202</v>
      </c>
      <c r="I9" s="20">
        <f>VLOOKUP(B9,RMS!B:D,3,FALSE)</f>
        <v>248624.338893162</v>
      </c>
      <c r="J9" s="21">
        <f>VLOOKUP(B9,RMS!B:E,4,FALSE)</f>
        <v>190507.95385982899</v>
      </c>
      <c r="K9" s="22">
        <f t="shared" si="1"/>
        <v>-0.17809316198690794</v>
      </c>
      <c r="L9" s="22">
        <f t="shared" si="2"/>
        <v>2.4017100804485381E-4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VLOOKUP(C10,RA!B14:D43,3,0)</f>
        <v>142634.38510000001</v>
      </c>
      <c r="F10" s="25">
        <f>VLOOKUP(C10,RA!B14:I47,8,0)</f>
        <v>23388.760900000001</v>
      </c>
      <c r="G10" s="16">
        <f t="shared" si="0"/>
        <v>119245.62420000002</v>
      </c>
      <c r="H10" s="27">
        <f>RA!J14</f>
        <v>16.397701636672199</v>
      </c>
      <c r="I10" s="20">
        <f>VLOOKUP(B10,RMS!B:D,3,FALSE)</f>
        <v>142634.38090256401</v>
      </c>
      <c r="J10" s="21">
        <f>VLOOKUP(B10,RMS!B:E,4,FALSE)</f>
        <v>119245.624847863</v>
      </c>
      <c r="K10" s="22">
        <f t="shared" si="1"/>
        <v>4.197436006506905E-3</v>
      </c>
      <c r="L10" s="22">
        <f t="shared" si="2"/>
        <v>-6.4786298025865108E-4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VLOOKUP(C11,RA!B14:D44,3,0)</f>
        <v>89465.570699999997</v>
      </c>
      <c r="F11" s="25">
        <f>VLOOKUP(C11,RA!B15:I48,8,0)</f>
        <v>169.31649999999999</v>
      </c>
      <c r="G11" s="16">
        <f t="shared" si="0"/>
        <v>89296.254199999996</v>
      </c>
      <c r="H11" s="27">
        <f>RA!J15</f>
        <v>0.189253249797914</v>
      </c>
      <c r="I11" s="20">
        <f>VLOOKUP(B11,RMS!B:D,3,FALSE)</f>
        <v>89465.705679487204</v>
      </c>
      <c r="J11" s="21">
        <f>VLOOKUP(B11,RMS!B:E,4,FALSE)</f>
        <v>89296.254447863204</v>
      </c>
      <c r="K11" s="22">
        <f t="shared" si="1"/>
        <v>-0.13497948720760178</v>
      </c>
      <c r="L11" s="22">
        <f t="shared" si="2"/>
        <v>-2.4786320864222944E-4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VLOOKUP(C12,RA!B16:D45,3,0)</f>
        <v>597828.71219999995</v>
      </c>
      <c r="F12" s="25">
        <f>VLOOKUP(C12,RA!B16:I49,8,0)</f>
        <v>7404.1934000000001</v>
      </c>
      <c r="G12" s="16">
        <f t="shared" si="0"/>
        <v>590424.51879999996</v>
      </c>
      <c r="H12" s="27">
        <f>RA!J16</f>
        <v>1.23851418456512</v>
      </c>
      <c r="I12" s="20">
        <f>VLOOKUP(B12,RMS!B:D,3,FALSE)</f>
        <v>597828.53671794897</v>
      </c>
      <c r="J12" s="21">
        <f>VLOOKUP(B12,RMS!B:E,4,FALSE)</f>
        <v>590424.51899999997</v>
      </c>
      <c r="K12" s="22">
        <f t="shared" si="1"/>
        <v>0.17548205098137259</v>
      </c>
      <c r="L12" s="22">
        <f t="shared" si="2"/>
        <v>-2.0000000949949026E-4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VLOOKUP(C13,RA!B16:D46,3,0)</f>
        <v>663238.24750000006</v>
      </c>
      <c r="F13" s="25">
        <f>VLOOKUP(C13,RA!B17:I50,8,0)</f>
        <v>59354.080000000002</v>
      </c>
      <c r="G13" s="16">
        <f t="shared" si="0"/>
        <v>603884.1675000001</v>
      </c>
      <c r="H13" s="27">
        <f>RA!J17</f>
        <v>8.9491340741774703</v>
      </c>
      <c r="I13" s="20">
        <f>VLOOKUP(B13,RMS!B:D,3,FALSE)</f>
        <v>663238.36867435905</v>
      </c>
      <c r="J13" s="21">
        <f>VLOOKUP(B13,RMS!B:E,4,FALSE)</f>
        <v>603884.16764700902</v>
      </c>
      <c r="K13" s="22">
        <f t="shared" si="1"/>
        <v>-0.12117435899563134</v>
      </c>
      <c r="L13" s="22">
        <f t="shared" si="2"/>
        <v>-1.470089191570878E-4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VLOOKUP(C14,RA!B18:D47,3,0)</f>
        <v>1541398.9892</v>
      </c>
      <c r="F14" s="25">
        <f>VLOOKUP(C14,RA!B18:I51,8,0)</f>
        <v>231503.4062</v>
      </c>
      <c r="G14" s="16">
        <f t="shared" si="0"/>
        <v>1309895.5829999999</v>
      </c>
      <c r="H14" s="27">
        <f>RA!J18</f>
        <v>15.019044895063301</v>
      </c>
      <c r="I14" s="20">
        <f>VLOOKUP(B14,RMS!B:D,3,FALSE)</f>
        <v>1541398.9976914499</v>
      </c>
      <c r="J14" s="21">
        <f>VLOOKUP(B14,RMS!B:E,4,FALSE)</f>
        <v>1309895.5854888901</v>
      </c>
      <c r="K14" s="22">
        <f t="shared" si="1"/>
        <v>-8.4914499893784523E-3</v>
      </c>
      <c r="L14" s="22">
        <f t="shared" si="2"/>
        <v>-2.4888901971280575E-3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VLOOKUP(C15,RA!B18:D48,3,0)</f>
        <v>487661.86560000002</v>
      </c>
      <c r="F15" s="25">
        <f>VLOOKUP(C15,RA!B19:I52,8,0)</f>
        <v>46594.102299999999</v>
      </c>
      <c r="G15" s="16">
        <f t="shared" si="0"/>
        <v>441067.76329999999</v>
      </c>
      <c r="H15" s="27">
        <f>RA!J19</f>
        <v>9.5545921440202104</v>
      </c>
      <c r="I15" s="20">
        <f>VLOOKUP(B15,RMS!B:D,3,FALSE)</f>
        <v>487661.816998291</v>
      </c>
      <c r="J15" s="21">
        <f>VLOOKUP(B15,RMS!B:E,4,FALSE)</f>
        <v>441067.764767521</v>
      </c>
      <c r="K15" s="22">
        <f t="shared" si="1"/>
        <v>4.8601709015201777E-2</v>
      </c>
      <c r="L15" s="22">
        <f t="shared" si="2"/>
        <v>-1.4675210113637149E-3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VLOOKUP(C16,RA!B20:D49,3,0)</f>
        <v>951069.29879999999</v>
      </c>
      <c r="F16" s="25">
        <f>VLOOKUP(C16,RA!B20:I53,8,0)</f>
        <v>75451.4372</v>
      </c>
      <c r="G16" s="16">
        <f t="shared" si="0"/>
        <v>875617.86159999995</v>
      </c>
      <c r="H16" s="27">
        <f>RA!J20</f>
        <v>7.9333269715676797</v>
      </c>
      <c r="I16" s="20">
        <f>VLOOKUP(B16,RMS!B:D,3,FALSE)</f>
        <v>951069.40119999996</v>
      </c>
      <c r="J16" s="21">
        <f>VLOOKUP(B16,RMS!B:E,4,FALSE)</f>
        <v>875617.86159999995</v>
      </c>
      <c r="K16" s="22">
        <f t="shared" si="1"/>
        <v>-0.1023999999742955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VLOOKUP(C17,RA!B20:D50,3,0)</f>
        <v>314171.86119999998</v>
      </c>
      <c r="F17" s="25">
        <f>VLOOKUP(C17,RA!B21:I54,8,0)</f>
        <v>39117.5789</v>
      </c>
      <c r="G17" s="16">
        <f t="shared" si="0"/>
        <v>275054.28229999996</v>
      </c>
      <c r="H17" s="27">
        <f>RA!J21</f>
        <v>12.451012878934399</v>
      </c>
      <c r="I17" s="20">
        <f>VLOOKUP(B17,RMS!B:D,3,FALSE)</f>
        <v>314171.62628639297</v>
      </c>
      <c r="J17" s="21">
        <f>VLOOKUP(B17,RMS!B:E,4,FALSE)</f>
        <v>275054.28221479501</v>
      </c>
      <c r="K17" s="22">
        <f t="shared" si="1"/>
        <v>0.23491360701154917</v>
      </c>
      <c r="L17" s="22">
        <f t="shared" si="2"/>
        <v>8.5204956121742725E-5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VLOOKUP(C18,RA!B22:D51,3,0)</f>
        <v>1012934.4661</v>
      </c>
      <c r="F18" s="25">
        <f>VLOOKUP(C18,RA!B22:I55,8,0)</f>
        <v>117812.696</v>
      </c>
      <c r="G18" s="16">
        <f t="shared" si="0"/>
        <v>895121.77009999997</v>
      </c>
      <c r="H18" s="27">
        <f>RA!J22</f>
        <v>11.630831010578801</v>
      </c>
      <c r="I18" s="20">
        <f>VLOOKUP(B18,RMS!B:D,3,FALSE)</f>
        <v>1012935.5966</v>
      </c>
      <c r="J18" s="21">
        <f>VLOOKUP(B18,RMS!B:E,4,FALSE)</f>
        <v>895121.76890000002</v>
      </c>
      <c r="K18" s="22">
        <f t="shared" si="1"/>
        <v>-1.130500000086613</v>
      </c>
      <c r="L18" s="22">
        <f t="shared" si="2"/>
        <v>1.1999999405816197E-3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VLOOKUP(C19,RA!B22:D52,3,0)</f>
        <v>2215032.8747</v>
      </c>
      <c r="F19" s="25">
        <f>VLOOKUP(C19,RA!B23:I56,8,0)</f>
        <v>196902.24429999999</v>
      </c>
      <c r="G19" s="16">
        <f t="shared" si="0"/>
        <v>2018130.6304000001</v>
      </c>
      <c r="H19" s="27">
        <f>RA!J23</f>
        <v>8.8893599074310803</v>
      </c>
      <c r="I19" s="20">
        <f>VLOOKUP(B19,RMS!B:D,3,FALSE)</f>
        <v>2215034.6605153801</v>
      </c>
      <c r="J19" s="21">
        <f>VLOOKUP(B19,RMS!B:E,4,FALSE)</f>
        <v>2018130.65895812</v>
      </c>
      <c r="K19" s="22">
        <f t="shared" si="1"/>
        <v>-1.7858153800480068</v>
      </c>
      <c r="L19" s="22">
        <f t="shared" si="2"/>
        <v>-2.8558119898661971E-2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VLOOKUP(C20,RA!B24:D53,3,0)</f>
        <v>214738.04269999999</v>
      </c>
      <c r="F20" s="25">
        <f>VLOOKUP(C20,RA!B24:I57,8,0)</f>
        <v>35844.027399999999</v>
      </c>
      <c r="G20" s="16">
        <f t="shared" si="0"/>
        <v>178894.0153</v>
      </c>
      <c r="H20" s="27">
        <f>RA!J24</f>
        <v>16.6919782584011</v>
      </c>
      <c r="I20" s="20">
        <f>VLOOKUP(B20,RMS!B:D,3,FALSE)</f>
        <v>214738.021653687</v>
      </c>
      <c r="J20" s="21">
        <f>VLOOKUP(B20,RMS!B:E,4,FALSE)</f>
        <v>178894.01434403201</v>
      </c>
      <c r="K20" s="22">
        <f t="shared" si="1"/>
        <v>2.1046312991529703E-2</v>
      </c>
      <c r="L20" s="22">
        <f t="shared" si="2"/>
        <v>9.5596798928454518E-4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VLOOKUP(C21,RA!B24:D54,3,0)</f>
        <v>241940.3561</v>
      </c>
      <c r="F21" s="25">
        <f>VLOOKUP(C21,RA!B25:I58,8,0)</f>
        <v>26262.874800000001</v>
      </c>
      <c r="G21" s="16">
        <f t="shared" si="0"/>
        <v>215677.48130000001</v>
      </c>
      <c r="H21" s="27">
        <f>RA!J25</f>
        <v>10.855102978002099</v>
      </c>
      <c r="I21" s="20">
        <f>VLOOKUP(B21,RMS!B:D,3,FALSE)</f>
        <v>241940.35832858301</v>
      </c>
      <c r="J21" s="21">
        <f>VLOOKUP(B21,RMS!B:E,4,FALSE)</f>
        <v>215677.48101251101</v>
      </c>
      <c r="K21" s="22">
        <f t="shared" si="1"/>
        <v>-2.2285830054897815E-3</v>
      </c>
      <c r="L21" s="22">
        <f t="shared" si="2"/>
        <v>2.8748900513164699E-4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VLOOKUP(C22,RA!B26:D55,3,0)</f>
        <v>592688.71519999998</v>
      </c>
      <c r="F22" s="25">
        <f>VLOOKUP(C22,RA!B26:I59,8,0)</f>
        <v>128004.8186</v>
      </c>
      <c r="G22" s="16">
        <f t="shared" si="0"/>
        <v>464683.89659999998</v>
      </c>
      <c r="H22" s="27">
        <f>RA!J26</f>
        <v>21.597309906061799</v>
      </c>
      <c r="I22" s="20">
        <f>VLOOKUP(B22,RMS!B:D,3,FALSE)</f>
        <v>592688.65000330505</v>
      </c>
      <c r="J22" s="21">
        <f>VLOOKUP(B22,RMS!B:E,4,FALSE)</f>
        <v>464683.88996819302</v>
      </c>
      <c r="K22" s="22">
        <f t="shared" si="1"/>
        <v>6.5196694922633469E-2</v>
      </c>
      <c r="L22" s="22">
        <f t="shared" si="2"/>
        <v>6.6318069584667683E-3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VLOOKUP(C23,RA!B26:D56,3,0)</f>
        <v>231721.10449999999</v>
      </c>
      <c r="F23" s="25">
        <f>VLOOKUP(C23,RA!B27:I60,8,0)</f>
        <v>62275.4951</v>
      </c>
      <c r="G23" s="16">
        <f t="shared" si="0"/>
        <v>169445.60939999999</v>
      </c>
      <c r="H23" s="27">
        <f>RA!J27</f>
        <v>26.875193450495601</v>
      </c>
      <c r="I23" s="20">
        <f>VLOOKUP(B23,RMS!B:D,3,FALSE)</f>
        <v>231721.054269329</v>
      </c>
      <c r="J23" s="21">
        <f>VLOOKUP(B23,RMS!B:E,4,FALSE)</f>
        <v>169445.623963044</v>
      </c>
      <c r="K23" s="22">
        <f t="shared" si="1"/>
        <v>5.0230670982273296E-2</v>
      </c>
      <c r="L23" s="22">
        <f t="shared" si="2"/>
        <v>-1.4563044009264559E-2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VLOOKUP(C24,RA!B28:D57,3,0)</f>
        <v>783180.02069999999</v>
      </c>
      <c r="F24" s="25">
        <f>VLOOKUP(C24,RA!B28:I61,8,0)</f>
        <v>46916.005299999997</v>
      </c>
      <c r="G24" s="16">
        <f t="shared" si="0"/>
        <v>736264.01540000003</v>
      </c>
      <c r="H24" s="27">
        <f>RA!J28</f>
        <v>5.99044971270677</v>
      </c>
      <c r="I24" s="20">
        <f>VLOOKUP(B24,RMS!B:D,3,FALSE)</f>
        <v>783180.01810619503</v>
      </c>
      <c r="J24" s="21">
        <f>VLOOKUP(B24,RMS!B:E,4,FALSE)</f>
        <v>736264.02072477899</v>
      </c>
      <c r="K24" s="22">
        <f t="shared" si="1"/>
        <v>2.5938049657270312E-3</v>
      </c>
      <c r="L24" s="22">
        <f t="shared" si="2"/>
        <v>-5.3247789619490504E-3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VLOOKUP(C25,RA!B28:D58,3,0)</f>
        <v>591278.47129999998</v>
      </c>
      <c r="F25" s="25">
        <f>VLOOKUP(C25,RA!B29:I62,8,0)</f>
        <v>95094.789300000004</v>
      </c>
      <c r="G25" s="16">
        <f t="shared" si="0"/>
        <v>496183.68199999997</v>
      </c>
      <c r="H25" s="27">
        <f>RA!J29</f>
        <v>16.082910830648402</v>
      </c>
      <c r="I25" s="20">
        <f>VLOOKUP(B25,RMS!B:D,3,FALSE)</f>
        <v>591278.47024690302</v>
      </c>
      <c r="J25" s="21">
        <f>VLOOKUP(B25,RMS!B:E,4,FALSE)</f>
        <v>496183.673497907</v>
      </c>
      <c r="K25" s="22">
        <f t="shared" si="1"/>
        <v>1.0530969593673944E-3</v>
      </c>
      <c r="L25" s="22">
        <f t="shared" si="2"/>
        <v>8.5020929691381752E-3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VLOOKUP(C26,RA!B30:D59,3,0)</f>
        <v>832202.73120000004</v>
      </c>
      <c r="F26" s="25">
        <f>VLOOKUP(C26,RA!B30:I63,8,0)</f>
        <v>118223.4991</v>
      </c>
      <c r="G26" s="16">
        <f t="shared" si="0"/>
        <v>713979.23210000002</v>
      </c>
      <c r="H26" s="27">
        <f>RA!J30</f>
        <v>14.206093619703299</v>
      </c>
      <c r="I26" s="20">
        <f>VLOOKUP(B26,RMS!B:D,3,FALSE)</f>
        <v>832202.74380619498</v>
      </c>
      <c r="J26" s="21">
        <f>VLOOKUP(B26,RMS!B:E,4,FALSE)</f>
        <v>713979.219524118</v>
      </c>
      <c r="K26" s="22">
        <f t="shared" si="1"/>
        <v>-1.2606194941326976E-2</v>
      </c>
      <c r="L26" s="22">
        <f t="shared" si="2"/>
        <v>1.2575882021337748E-2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VLOOKUP(C27,RA!B30:D60,3,0)</f>
        <v>552556.12159999995</v>
      </c>
      <c r="F27" s="25">
        <f>VLOOKUP(C27,RA!B31:I64,8,0)</f>
        <v>32870.322099999998</v>
      </c>
      <c r="G27" s="16">
        <f t="shared" si="0"/>
        <v>519685.79949999996</v>
      </c>
      <c r="H27" s="27">
        <f>RA!J31</f>
        <v>5.94877530355099</v>
      </c>
      <c r="I27" s="20">
        <f>VLOOKUP(B27,RMS!B:D,3,FALSE)</f>
        <v>552556.11360177002</v>
      </c>
      <c r="J27" s="21">
        <f>VLOOKUP(B27,RMS!B:E,4,FALSE)</f>
        <v>519685.755914159</v>
      </c>
      <c r="K27" s="22">
        <f t="shared" si="1"/>
        <v>7.9982299357652664E-3</v>
      </c>
      <c r="L27" s="22">
        <f t="shared" si="2"/>
        <v>4.3585840961895883E-2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VLOOKUP(C28,RA!B32:D61,3,0)</f>
        <v>106470.4219</v>
      </c>
      <c r="F28" s="25">
        <f>VLOOKUP(C28,RA!B32:I65,8,0)</f>
        <v>30759.592700000001</v>
      </c>
      <c r="G28" s="16">
        <f t="shared" si="0"/>
        <v>75710.829200000007</v>
      </c>
      <c r="H28" s="27">
        <f>RA!J32</f>
        <v>28.8902703221091</v>
      </c>
      <c r="I28" s="20">
        <f>VLOOKUP(B28,RMS!B:D,3,FALSE)</f>
        <v>106470.359967824</v>
      </c>
      <c r="J28" s="21">
        <f>VLOOKUP(B28,RMS!B:E,4,FALSE)</f>
        <v>75710.843171200206</v>
      </c>
      <c r="K28" s="22">
        <f t="shared" si="1"/>
        <v>6.1932176002301276E-2</v>
      </c>
      <c r="L28" s="22">
        <f t="shared" si="2"/>
        <v>-1.397120019828435E-2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VLOOKUP(C29,RA!B32:D62,3,0)</f>
        <v>4.7786999999999997</v>
      </c>
      <c r="F29" s="25">
        <f>VLOOKUP(C29,RA!B33:I66,8,0)</f>
        <v>0.3634</v>
      </c>
      <c r="G29" s="16">
        <f t="shared" si="0"/>
        <v>4.4152999999999993</v>
      </c>
      <c r="H29" s="27">
        <f>RA!J33</f>
        <v>7.6045786510975804</v>
      </c>
      <c r="I29" s="20">
        <f>VLOOKUP(B29,RMS!B:D,3,FALSE)</f>
        <v>4.7786999999999997</v>
      </c>
      <c r="J29" s="21">
        <f>VLOOKUP(B29,RMS!B:E,4,FALSE)</f>
        <v>4.4153000000000002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VLOOKUP(C30,RA!B34:D64,3,0)</f>
        <v>192119.63690000001</v>
      </c>
      <c r="F30" s="25">
        <f>VLOOKUP(C30,RA!B34:I68,8,0)</f>
        <v>19713.2768</v>
      </c>
      <c r="G30" s="16">
        <f t="shared" si="0"/>
        <v>172406.36010000002</v>
      </c>
      <c r="H30" s="27">
        <f>RA!J34</f>
        <v>10.2609379853559</v>
      </c>
      <c r="I30" s="20">
        <f>VLOOKUP(B30,RMS!B:D,3,FALSE)</f>
        <v>192119.63690000001</v>
      </c>
      <c r="J30" s="21">
        <f>VLOOKUP(B30,RMS!B:E,4,FALSE)</f>
        <v>172406.35579999999</v>
      </c>
      <c r="K30" s="22">
        <f t="shared" si="1"/>
        <v>0</v>
      </c>
      <c r="L30" s="22">
        <f t="shared" si="2"/>
        <v>4.3000000296160579E-3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VLOOKUP(C31,RA!B35:D65,3,0)</f>
        <v>0</v>
      </c>
      <c r="F31" s="25">
        <f>VLOOKUP(C31,RA!B35:I69,8,0)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VLOOKUP(C32,RA!B36:D66,3,0)</f>
        <v>0</v>
      </c>
      <c r="F32" s="25">
        <f>VLOOKUP(C32,RA!B36:I70,8,0)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VLOOKUP(C33,RA!B37:D67,3,0)</f>
        <v>0</v>
      </c>
      <c r="F33" s="25">
        <f>VLOOKUP(C33,RA!B37:I71,8,0)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VLOOKUP(C34,RA!B8:D68,3,0)</f>
        <v>192120.94</v>
      </c>
      <c r="F34" s="25">
        <f>VLOOKUP(C34,RA!B8:I72,8,0)</f>
        <v>9399.5442999999996</v>
      </c>
      <c r="G34" s="16">
        <f t="shared" si="0"/>
        <v>182721.39569999999</v>
      </c>
      <c r="H34" s="27">
        <f>RA!J38</f>
        <v>4.8925142152646099</v>
      </c>
      <c r="I34" s="20">
        <f>VLOOKUP(B34,RMS!B:D,3,FALSE)</f>
        <v>192120.94014102599</v>
      </c>
      <c r="J34" s="21">
        <f>VLOOKUP(B34,RMS!B:E,4,FALSE)</f>
        <v>182721.39324786299</v>
      </c>
      <c r="K34" s="22">
        <f t="shared" si="1"/>
        <v>-1.4102598652243614E-4</v>
      </c>
      <c r="L34" s="22">
        <f t="shared" si="2"/>
        <v>2.4521370069123805E-3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VLOOKUP(C35,RA!B8:D69,3,0)</f>
        <v>432356.66149999999</v>
      </c>
      <c r="F35" s="25">
        <f>VLOOKUP(C35,RA!B8:I73,8,0)</f>
        <v>24589.984400000001</v>
      </c>
      <c r="G35" s="16">
        <f t="shared" si="0"/>
        <v>407766.67709999997</v>
      </c>
      <c r="H35" s="27">
        <f>RA!J39</f>
        <v>5.6874304456622804</v>
      </c>
      <c r="I35" s="20">
        <f>VLOOKUP(B35,RMS!B:D,3,FALSE)</f>
        <v>432356.65472307702</v>
      </c>
      <c r="J35" s="21">
        <f>VLOOKUP(B35,RMS!B:E,4,FALSE)</f>
        <v>407766.67877863202</v>
      </c>
      <c r="K35" s="22">
        <f t="shared" si="1"/>
        <v>6.7769229644909501E-3</v>
      </c>
      <c r="L35" s="22">
        <f t="shared" si="2"/>
        <v>-1.6786320484243333E-3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VLOOKUP(C36,RA!B9:D70,3,0)</f>
        <v>0</v>
      </c>
      <c r="F36" s="25">
        <f>VLOOKUP(C36,RA!B9:I74,8,0)</f>
        <v>0</v>
      </c>
      <c r="G36" s="16">
        <f t="shared" si="0"/>
        <v>0</v>
      </c>
      <c r="H36" s="27">
        <f>RA!J40</f>
        <v>0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VLOOKUP(C37,RA!B10:D71,3,0)</f>
        <v>0</v>
      </c>
      <c r="F37" s="25">
        <f>VLOOKUP(C37,RA!B10:I75,8,0)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VLOOKUP(C38,RA!B8:D72,3,0)</f>
        <v>6671.3144000000002</v>
      </c>
      <c r="F38" s="25">
        <f>VLOOKUP(C38,RA!B8:I76,8,0)</f>
        <v>825.20399999999995</v>
      </c>
      <c r="G38" s="16">
        <f t="shared" si="0"/>
        <v>5846.1104000000005</v>
      </c>
      <c r="H38" s="27" t="e">
        <f>RA!#REF!</f>
        <v>#REF!</v>
      </c>
      <c r="I38" s="20">
        <f>VLOOKUP(B38,RMS!B:D,3,FALSE)</f>
        <v>6671.3145752968803</v>
      </c>
      <c r="J38" s="21">
        <f>VLOOKUP(B38,RMS!B:E,4,FALSE)</f>
        <v>5846.1104303759203</v>
      </c>
      <c r="K38" s="22">
        <f t="shared" si="1"/>
        <v>-1.7529688011563849E-4</v>
      </c>
      <c r="L38" s="22">
        <f t="shared" si="2"/>
        <v>-3.0375919777725358E-5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5" customWidth="1"/>
    <col min="2" max="3" width="9" style="35"/>
    <col min="4" max="5" width="11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5" t="s">
        <v>46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5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6" t="s">
        <v>47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4"/>
      <c r="W4" s="45"/>
    </row>
    <row r="5" spans="1:23" ht="1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4.25" thickBot="1" x14ac:dyDescent="0.2">
      <c r="A6" s="62" t="s">
        <v>3</v>
      </c>
      <c r="B6" s="46" t="s">
        <v>4</v>
      </c>
      <c r="C6" s="47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8" t="s">
        <v>5</v>
      </c>
      <c r="B7" s="49"/>
      <c r="C7" s="50"/>
      <c r="D7" s="64">
        <v>14301698.805600001</v>
      </c>
      <c r="E7" s="64">
        <v>15422174</v>
      </c>
      <c r="F7" s="65">
        <v>92.734648212372704</v>
      </c>
      <c r="G7" s="64">
        <v>26939154.923099998</v>
      </c>
      <c r="H7" s="65">
        <v>-46.911108212468598</v>
      </c>
      <c r="I7" s="64">
        <v>1723522.4166999999</v>
      </c>
      <c r="J7" s="65">
        <v>12.051172662265399</v>
      </c>
      <c r="K7" s="64">
        <v>2818859.4632999999</v>
      </c>
      <c r="L7" s="65">
        <v>10.463800632746899</v>
      </c>
      <c r="M7" s="65">
        <v>-0.38857454969312399</v>
      </c>
      <c r="N7" s="64">
        <v>441780262.5359</v>
      </c>
      <c r="O7" s="64">
        <v>441780262.5359</v>
      </c>
      <c r="P7" s="64">
        <v>790844</v>
      </c>
      <c r="Q7" s="64">
        <v>804316</v>
      </c>
      <c r="R7" s="65">
        <v>-1.67496357153158</v>
      </c>
      <c r="S7" s="64">
        <v>18.084095985554701</v>
      </c>
      <c r="T7" s="64">
        <v>18.069503287265199</v>
      </c>
      <c r="U7" s="66">
        <v>8.0693545871035999E-2</v>
      </c>
      <c r="V7" s="54"/>
      <c r="W7" s="54"/>
    </row>
    <row r="8" spans="1:23" ht="14.25" thickBot="1" x14ac:dyDescent="0.2">
      <c r="A8" s="51">
        <v>42024</v>
      </c>
      <c r="B8" s="41" t="s">
        <v>6</v>
      </c>
      <c r="C8" s="42"/>
      <c r="D8" s="67">
        <v>683680.27229999995</v>
      </c>
      <c r="E8" s="67">
        <v>544905</v>
      </c>
      <c r="F8" s="68">
        <v>125.46779205549601</v>
      </c>
      <c r="G8" s="67">
        <v>1180118.1311999999</v>
      </c>
      <c r="H8" s="68">
        <v>-42.066793634904897</v>
      </c>
      <c r="I8" s="67">
        <v>160967.57810000001</v>
      </c>
      <c r="J8" s="68">
        <v>23.544277145584701</v>
      </c>
      <c r="K8" s="67">
        <v>120335.7188</v>
      </c>
      <c r="L8" s="68">
        <v>10.1969214452825</v>
      </c>
      <c r="M8" s="68">
        <v>0.33765418701267602</v>
      </c>
      <c r="N8" s="67">
        <v>17096696.646200001</v>
      </c>
      <c r="O8" s="67">
        <v>17096696.646200001</v>
      </c>
      <c r="P8" s="67">
        <v>24366</v>
      </c>
      <c r="Q8" s="67">
        <v>23880</v>
      </c>
      <c r="R8" s="68">
        <v>2.0351758793969901</v>
      </c>
      <c r="S8" s="67">
        <v>28.058781593203602</v>
      </c>
      <c r="T8" s="67">
        <v>29.0284983458962</v>
      </c>
      <c r="U8" s="69">
        <v>-3.45601874932228</v>
      </c>
      <c r="V8" s="54"/>
      <c r="W8" s="54"/>
    </row>
    <row r="9" spans="1:23" ht="12" customHeight="1" thickBot="1" x14ac:dyDescent="0.2">
      <c r="A9" s="52"/>
      <c r="B9" s="41" t="s">
        <v>7</v>
      </c>
      <c r="C9" s="42"/>
      <c r="D9" s="67">
        <v>69198.9764</v>
      </c>
      <c r="E9" s="67">
        <v>104871</v>
      </c>
      <c r="F9" s="68">
        <v>65.984854154151293</v>
      </c>
      <c r="G9" s="67">
        <v>357409.8371</v>
      </c>
      <c r="H9" s="68">
        <v>-80.638759984482803</v>
      </c>
      <c r="I9" s="67">
        <v>16622.976699999999</v>
      </c>
      <c r="J9" s="68">
        <v>24.021997961229999</v>
      </c>
      <c r="K9" s="67">
        <v>46157.566099999996</v>
      </c>
      <c r="L9" s="68">
        <v>12.9144643791899</v>
      </c>
      <c r="M9" s="68">
        <v>-0.63986453133194998</v>
      </c>
      <c r="N9" s="67">
        <v>2355089.3177999998</v>
      </c>
      <c r="O9" s="67">
        <v>2355089.3177999998</v>
      </c>
      <c r="P9" s="67">
        <v>4033</v>
      </c>
      <c r="Q9" s="67">
        <v>3918</v>
      </c>
      <c r="R9" s="68">
        <v>2.9351710056151101</v>
      </c>
      <c r="S9" s="67">
        <v>17.158189040416602</v>
      </c>
      <c r="T9" s="67">
        <v>17.717053802960699</v>
      </c>
      <c r="U9" s="69">
        <v>-3.2571313978865302</v>
      </c>
      <c r="V9" s="54"/>
      <c r="W9" s="54"/>
    </row>
    <row r="10" spans="1:23" ht="14.25" thickBot="1" x14ac:dyDescent="0.2">
      <c r="A10" s="52"/>
      <c r="B10" s="41" t="s">
        <v>8</v>
      </c>
      <c r="C10" s="42"/>
      <c r="D10" s="67">
        <v>101877.8073</v>
      </c>
      <c r="E10" s="67">
        <v>142871</v>
      </c>
      <c r="F10" s="68">
        <v>71.307548277817105</v>
      </c>
      <c r="G10" s="67">
        <v>261069.3897</v>
      </c>
      <c r="H10" s="68">
        <v>-60.976732118204403</v>
      </c>
      <c r="I10" s="67">
        <v>24200.173500000001</v>
      </c>
      <c r="J10" s="68">
        <v>23.7541169577174</v>
      </c>
      <c r="K10" s="67">
        <v>66487.565199999997</v>
      </c>
      <c r="L10" s="68">
        <v>25.467392127588099</v>
      </c>
      <c r="M10" s="68">
        <v>-0.63601955602970395</v>
      </c>
      <c r="N10" s="67">
        <v>3433904.0416000001</v>
      </c>
      <c r="O10" s="67">
        <v>3433904.0416000001</v>
      </c>
      <c r="P10" s="67">
        <v>73298</v>
      </c>
      <c r="Q10" s="67">
        <v>74735</v>
      </c>
      <c r="R10" s="68">
        <v>-1.92279387167994</v>
      </c>
      <c r="S10" s="67">
        <v>1.3899125119375699</v>
      </c>
      <c r="T10" s="67">
        <v>1.3745573104970901</v>
      </c>
      <c r="U10" s="69">
        <v>1.1047602858884</v>
      </c>
      <c r="V10" s="54"/>
      <c r="W10" s="54"/>
    </row>
    <row r="11" spans="1:23" ht="14.25" thickBot="1" x14ac:dyDescent="0.2">
      <c r="A11" s="52"/>
      <c r="B11" s="41" t="s">
        <v>9</v>
      </c>
      <c r="C11" s="42"/>
      <c r="D11" s="67">
        <v>54678.564299999998</v>
      </c>
      <c r="E11" s="67">
        <v>90458</v>
      </c>
      <c r="F11" s="68">
        <v>60.446355546220303</v>
      </c>
      <c r="G11" s="67">
        <v>83246.217300000004</v>
      </c>
      <c r="H11" s="68">
        <v>-34.317058392033402</v>
      </c>
      <c r="I11" s="67">
        <v>12827.3807</v>
      </c>
      <c r="J11" s="68">
        <v>23.4596150506461</v>
      </c>
      <c r="K11" s="67">
        <v>14931.9241</v>
      </c>
      <c r="L11" s="68">
        <v>17.937060186397201</v>
      </c>
      <c r="M11" s="68">
        <v>-0.14094254604468601</v>
      </c>
      <c r="N11" s="67">
        <v>1470031.3211000001</v>
      </c>
      <c r="O11" s="67">
        <v>1470031.3211000001</v>
      </c>
      <c r="P11" s="67">
        <v>2596</v>
      </c>
      <c r="Q11" s="67">
        <v>2671</v>
      </c>
      <c r="R11" s="68">
        <v>-2.8079371022089101</v>
      </c>
      <c r="S11" s="67">
        <v>21.062621070878301</v>
      </c>
      <c r="T11" s="67">
        <v>21.2461681767128</v>
      </c>
      <c r="U11" s="69">
        <v>-0.87143525592996496</v>
      </c>
      <c r="V11" s="54"/>
      <c r="W11" s="54"/>
    </row>
    <row r="12" spans="1:23" ht="14.25" thickBot="1" x14ac:dyDescent="0.2">
      <c r="A12" s="52"/>
      <c r="B12" s="41" t="s">
        <v>10</v>
      </c>
      <c r="C12" s="42"/>
      <c r="D12" s="67">
        <v>158153.43669999999</v>
      </c>
      <c r="E12" s="67">
        <v>332907</v>
      </c>
      <c r="F12" s="68">
        <v>47.5067921972203</v>
      </c>
      <c r="G12" s="67">
        <v>353460.17389999999</v>
      </c>
      <c r="H12" s="68">
        <v>-55.255655833874997</v>
      </c>
      <c r="I12" s="67">
        <v>22310.488000000001</v>
      </c>
      <c r="J12" s="68">
        <v>14.106862592129801</v>
      </c>
      <c r="K12" s="67">
        <v>807.85360000000003</v>
      </c>
      <c r="L12" s="68">
        <v>0.22855576374739101</v>
      </c>
      <c r="M12" s="68">
        <v>26.616993970194599</v>
      </c>
      <c r="N12" s="67">
        <v>8348334.9800000004</v>
      </c>
      <c r="O12" s="67">
        <v>8348334.9800000004</v>
      </c>
      <c r="P12" s="67">
        <v>1401</v>
      </c>
      <c r="Q12" s="67">
        <v>1424</v>
      </c>
      <c r="R12" s="68">
        <v>-1.6151685393258399</v>
      </c>
      <c r="S12" s="67">
        <v>112.88610756602399</v>
      </c>
      <c r="T12" s="67">
        <v>120.590140449438</v>
      </c>
      <c r="U12" s="69">
        <v>-6.8246067204576297</v>
      </c>
      <c r="V12" s="54"/>
      <c r="W12" s="54"/>
    </row>
    <row r="13" spans="1:23" ht="14.25" thickBot="1" x14ac:dyDescent="0.2">
      <c r="A13" s="52"/>
      <c r="B13" s="41" t="s">
        <v>11</v>
      </c>
      <c r="C13" s="42"/>
      <c r="D13" s="67">
        <v>248624.16080000001</v>
      </c>
      <c r="E13" s="67">
        <v>555964</v>
      </c>
      <c r="F13" s="68">
        <v>44.719471188782002</v>
      </c>
      <c r="G13" s="67">
        <v>467908.27269999997</v>
      </c>
      <c r="H13" s="68">
        <v>-46.864764889633499</v>
      </c>
      <c r="I13" s="67">
        <v>58116.206700000002</v>
      </c>
      <c r="J13" s="68">
        <v>23.375124329429202</v>
      </c>
      <c r="K13" s="67">
        <v>88831.372199999998</v>
      </c>
      <c r="L13" s="68">
        <v>18.984783425052701</v>
      </c>
      <c r="M13" s="68">
        <v>-0.345769346339108</v>
      </c>
      <c r="N13" s="67">
        <v>7922189.4924999997</v>
      </c>
      <c r="O13" s="67">
        <v>7922189.4924999997</v>
      </c>
      <c r="P13" s="67">
        <v>8273</v>
      </c>
      <c r="Q13" s="67">
        <v>8940</v>
      </c>
      <c r="R13" s="68">
        <v>-7.4608501118568196</v>
      </c>
      <c r="S13" s="67">
        <v>30.0524792457392</v>
      </c>
      <c r="T13" s="67">
        <v>28.390113791946298</v>
      </c>
      <c r="U13" s="69">
        <v>5.5315418079143601</v>
      </c>
      <c r="V13" s="54"/>
      <c r="W13" s="54"/>
    </row>
    <row r="14" spans="1:23" ht="14.25" thickBot="1" x14ac:dyDescent="0.2">
      <c r="A14" s="52"/>
      <c r="B14" s="41" t="s">
        <v>12</v>
      </c>
      <c r="C14" s="42"/>
      <c r="D14" s="67">
        <v>142634.38510000001</v>
      </c>
      <c r="E14" s="67">
        <v>256943</v>
      </c>
      <c r="F14" s="68">
        <v>55.512072755436002</v>
      </c>
      <c r="G14" s="67">
        <v>252360.38829999999</v>
      </c>
      <c r="H14" s="68">
        <v>-43.479883645431897</v>
      </c>
      <c r="I14" s="67">
        <v>23388.760900000001</v>
      </c>
      <c r="J14" s="68">
        <v>16.397701636672199</v>
      </c>
      <c r="K14" s="67">
        <v>41593.438300000002</v>
      </c>
      <c r="L14" s="68">
        <v>16.4817618883019</v>
      </c>
      <c r="M14" s="68">
        <v>-0.43768147438775201</v>
      </c>
      <c r="N14" s="67">
        <v>3973958.0304999999</v>
      </c>
      <c r="O14" s="67">
        <v>3973958.0304999999</v>
      </c>
      <c r="P14" s="67">
        <v>1829</v>
      </c>
      <c r="Q14" s="67">
        <v>1813</v>
      </c>
      <c r="R14" s="68">
        <v>0.88251516822945897</v>
      </c>
      <c r="S14" s="67">
        <v>77.984901640240594</v>
      </c>
      <c r="T14" s="67">
        <v>78.364754660783206</v>
      </c>
      <c r="U14" s="69">
        <v>-0.48708533646037</v>
      </c>
      <c r="V14" s="54"/>
      <c r="W14" s="54"/>
    </row>
    <row r="15" spans="1:23" ht="14.25" thickBot="1" x14ac:dyDescent="0.2">
      <c r="A15" s="52"/>
      <c r="B15" s="41" t="s">
        <v>13</v>
      </c>
      <c r="C15" s="42"/>
      <c r="D15" s="67">
        <v>89465.570699999997</v>
      </c>
      <c r="E15" s="67">
        <v>174096</v>
      </c>
      <c r="F15" s="68">
        <v>51.388642300799603</v>
      </c>
      <c r="G15" s="67">
        <v>149468.1397</v>
      </c>
      <c r="H15" s="68">
        <v>-40.144052853291797</v>
      </c>
      <c r="I15" s="67">
        <v>169.31649999999999</v>
      </c>
      <c r="J15" s="68">
        <v>0.189253249797914</v>
      </c>
      <c r="K15" s="67">
        <v>29229.6397</v>
      </c>
      <c r="L15" s="68">
        <v>19.555766037275401</v>
      </c>
      <c r="M15" s="68">
        <v>-0.99420736958314304</v>
      </c>
      <c r="N15" s="67">
        <v>3317570.9031000002</v>
      </c>
      <c r="O15" s="67">
        <v>3317570.9031000002</v>
      </c>
      <c r="P15" s="67">
        <v>3202</v>
      </c>
      <c r="Q15" s="67">
        <v>3407</v>
      </c>
      <c r="R15" s="68">
        <v>-6.0170237745817401</v>
      </c>
      <c r="S15" s="67">
        <v>27.9405280137414</v>
      </c>
      <c r="T15" s="67">
        <v>28.890360874669799</v>
      </c>
      <c r="U15" s="69">
        <v>-3.3994807129673599</v>
      </c>
      <c r="V15" s="54"/>
      <c r="W15" s="54"/>
    </row>
    <row r="16" spans="1:23" ht="14.25" thickBot="1" x14ac:dyDescent="0.2">
      <c r="A16" s="52"/>
      <c r="B16" s="41" t="s">
        <v>14</v>
      </c>
      <c r="C16" s="42"/>
      <c r="D16" s="67">
        <v>597828.71219999995</v>
      </c>
      <c r="E16" s="67">
        <v>599950</v>
      </c>
      <c r="F16" s="68">
        <v>99.646422568547393</v>
      </c>
      <c r="G16" s="67">
        <v>1012441.8273</v>
      </c>
      <c r="H16" s="68">
        <v>-40.951796332407397</v>
      </c>
      <c r="I16" s="67">
        <v>7404.1934000000001</v>
      </c>
      <c r="J16" s="68">
        <v>1.23851418456512</v>
      </c>
      <c r="K16" s="67">
        <v>29009.414100000002</v>
      </c>
      <c r="L16" s="68">
        <v>2.8652919424874899</v>
      </c>
      <c r="M16" s="68">
        <v>-0.74476584137561097</v>
      </c>
      <c r="N16" s="67">
        <v>17751612.307700001</v>
      </c>
      <c r="O16" s="67">
        <v>17751612.307700001</v>
      </c>
      <c r="P16" s="67">
        <v>30952</v>
      </c>
      <c r="Q16" s="67">
        <v>31953</v>
      </c>
      <c r="R16" s="68">
        <v>-3.1327261915939002</v>
      </c>
      <c r="S16" s="67">
        <v>19.314703805893</v>
      </c>
      <c r="T16" s="67">
        <v>19.9430766438206</v>
      </c>
      <c r="U16" s="69">
        <v>-3.2533392395895699</v>
      </c>
      <c r="V16" s="54"/>
      <c r="W16" s="54"/>
    </row>
    <row r="17" spans="1:21" ht="12" thickBot="1" x14ac:dyDescent="0.2">
      <c r="A17" s="52"/>
      <c r="B17" s="41" t="s">
        <v>15</v>
      </c>
      <c r="C17" s="42"/>
      <c r="D17" s="67">
        <v>663238.24750000006</v>
      </c>
      <c r="E17" s="67">
        <v>932270</v>
      </c>
      <c r="F17" s="68">
        <v>71.142292200757296</v>
      </c>
      <c r="G17" s="67">
        <v>1244675.7208</v>
      </c>
      <c r="H17" s="68">
        <v>-46.713972449489702</v>
      </c>
      <c r="I17" s="67">
        <v>59354.080000000002</v>
      </c>
      <c r="J17" s="68">
        <v>8.9491340741774703</v>
      </c>
      <c r="K17" s="67">
        <v>-15338.577600000001</v>
      </c>
      <c r="L17" s="68">
        <v>-1.2323352455321701</v>
      </c>
      <c r="M17" s="68">
        <v>-4.8695947921533502</v>
      </c>
      <c r="N17" s="67">
        <v>19368780.035700001</v>
      </c>
      <c r="O17" s="67">
        <v>19368780.035700001</v>
      </c>
      <c r="P17" s="67">
        <v>11003</v>
      </c>
      <c r="Q17" s="67">
        <v>10696</v>
      </c>
      <c r="R17" s="68">
        <v>2.8702318623784699</v>
      </c>
      <c r="S17" s="67">
        <v>60.2779466963555</v>
      </c>
      <c r="T17" s="67">
        <v>56.496946073298403</v>
      </c>
      <c r="U17" s="69">
        <v>6.2726101837933399</v>
      </c>
    </row>
    <row r="18" spans="1:21" ht="12" thickBot="1" x14ac:dyDescent="0.2">
      <c r="A18" s="52"/>
      <c r="B18" s="41" t="s">
        <v>16</v>
      </c>
      <c r="C18" s="42"/>
      <c r="D18" s="67">
        <v>1541398.9892</v>
      </c>
      <c r="E18" s="67">
        <v>1508173</v>
      </c>
      <c r="F18" s="68">
        <v>102.20306219512</v>
      </c>
      <c r="G18" s="67">
        <v>4721713.8426999999</v>
      </c>
      <c r="H18" s="68">
        <v>-67.355095193176993</v>
      </c>
      <c r="I18" s="67">
        <v>231503.4062</v>
      </c>
      <c r="J18" s="68">
        <v>15.019044895063301</v>
      </c>
      <c r="K18" s="67">
        <v>633465.34589999996</v>
      </c>
      <c r="L18" s="68">
        <v>13.4160045907773</v>
      </c>
      <c r="M18" s="68">
        <v>-0.63454448187518397</v>
      </c>
      <c r="N18" s="67">
        <v>43987367.316299997</v>
      </c>
      <c r="O18" s="67">
        <v>43987367.316299997</v>
      </c>
      <c r="P18" s="67">
        <v>68926</v>
      </c>
      <c r="Q18" s="67">
        <v>69181</v>
      </c>
      <c r="R18" s="68">
        <v>-0.36859831456613801</v>
      </c>
      <c r="S18" s="67">
        <v>22.3630993993558</v>
      </c>
      <c r="T18" s="67">
        <v>22.263714443272001</v>
      </c>
      <c r="U18" s="69">
        <v>0.44441494584017399</v>
      </c>
    </row>
    <row r="19" spans="1:21" ht="12" thickBot="1" x14ac:dyDescent="0.2">
      <c r="A19" s="52"/>
      <c r="B19" s="41" t="s">
        <v>17</v>
      </c>
      <c r="C19" s="42"/>
      <c r="D19" s="67">
        <v>487661.86560000002</v>
      </c>
      <c r="E19" s="67">
        <v>550305</v>
      </c>
      <c r="F19" s="68">
        <v>88.616651784010699</v>
      </c>
      <c r="G19" s="67">
        <v>835655.03689999995</v>
      </c>
      <c r="H19" s="68">
        <v>-41.643160865868502</v>
      </c>
      <c r="I19" s="67">
        <v>46594.102299999999</v>
      </c>
      <c r="J19" s="68">
        <v>9.5545921440202104</v>
      </c>
      <c r="K19" s="67">
        <v>80036.088399999993</v>
      </c>
      <c r="L19" s="68">
        <v>9.57764685975053</v>
      </c>
      <c r="M19" s="68">
        <v>-0.41783633818866101</v>
      </c>
      <c r="N19" s="67">
        <v>17403358.575300001</v>
      </c>
      <c r="O19" s="67">
        <v>17403358.575300001</v>
      </c>
      <c r="P19" s="67">
        <v>11478</v>
      </c>
      <c r="Q19" s="67">
        <v>11704</v>
      </c>
      <c r="R19" s="68">
        <v>-1.9309637730690401</v>
      </c>
      <c r="S19" s="67">
        <v>42.486658442237299</v>
      </c>
      <c r="T19" s="67">
        <v>43.095480733082702</v>
      </c>
      <c r="U19" s="69">
        <v>-1.4329728747039601</v>
      </c>
    </row>
    <row r="20" spans="1:21" ht="12" thickBot="1" x14ac:dyDescent="0.2">
      <c r="A20" s="52"/>
      <c r="B20" s="41" t="s">
        <v>18</v>
      </c>
      <c r="C20" s="42"/>
      <c r="D20" s="67">
        <v>951069.29879999999</v>
      </c>
      <c r="E20" s="67">
        <v>702431</v>
      </c>
      <c r="F20" s="68">
        <v>135.39682884155201</v>
      </c>
      <c r="G20" s="67">
        <v>2167939.6168</v>
      </c>
      <c r="H20" s="68">
        <v>-56.130268046679703</v>
      </c>
      <c r="I20" s="67">
        <v>75451.4372</v>
      </c>
      <c r="J20" s="68">
        <v>7.9333269715676797</v>
      </c>
      <c r="K20" s="67">
        <v>145723.77170000001</v>
      </c>
      <c r="L20" s="68">
        <v>6.7217634001770099</v>
      </c>
      <c r="M20" s="68">
        <v>-0.48222972600976099</v>
      </c>
      <c r="N20" s="67">
        <v>27856561.1963</v>
      </c>
      <c r="O20" s="67">
        <v>27856561.1963</v>
      </c>
      <c r="P20" s="67">
        <v>35513</v>
      </c>
      <c r="Q20" s="67">
        <v>35892</v>
      </c>
      <c r="R20" s="68">
        <v>-1.0559456146216499</v>
      </c>
      <c r="S20" s="67">
        <v>26.7808773913778</v>
      </c>
      <c r="T20" s="67">
        <v>25.9597227042238</v>
      </c>
      <c r="U20" s="69">
        <v>3.0661978513758399</v>
      </c>
    </row>
    <row r="21" spans="1:21" ht="12" thickBot="1" x14ac:dyDescent="0.2">
      <c r="A21" s="52"/>
      <c r="B21" s="41" t="s">
        <v>19</v>
      </c>
      <c r="C21" s="42"/>
      <c r="D21" s="67">
        <v>314171.86119999998</v>
      </c>
      <c r="E21" s="67">
        <v>412677</v>
      </c>
      <c r="F21" s="68">
        <v>76.130208661980205</v>
      </c>
      <c r="G21" s="67">
        <v>568925.47629999998</v>
      </c>
      <c r="H21" s="68">
        <v>-44.7780290587068</v>
      </c>
      <c r="I21" s="67">
        <v>39117.5789</v>
      </c>
      <c r="J21" s="68">
        <v>12.451012878934399</v>
      </c>
      <c r="K21" s="67">
        <v>85566.540599999993</v>
      </c>
      <c r="L21" s="68">
        <v>15.040026183478499</v>
      </c>
      <c r="M21" s="68">
        <v>-0.54284024309380596</v>
      </c>
      <c r="N21" s="67">
        <v>8690706.9472000003</v>
      </c>
      <c r="O21" s="67">
        <v>8690706.9472000003</v>
      </c>
      <c r="P21" s="67">
        <v>25661</v>
      </c>
      <c r="Q21" s="67">
        <v>26479</v>
      </c>
      <c r="R21" s="68">
        <v>-3.08924053023151</v>
      </c>
      <c r="S21" s="67">
        <v>12.243165161139499</v>
      </c>
      <c r="T21" s="67">
        <v>12.1736752936289</v>
      </c>
      <c r="U21" s="69">
        <v>0.56758090408780404</v>
      </c>
    </row>
    <row r="22" spans="1:21" ht="12" thickBot="1" x14ac:dyDescent="0.2">
      <c r="A22" s="52"/>
      <c r="B22" s="41" t="s">
        <v>20</v>
      </c>
      <c r="C22" s="42"/>
      <c r="D22" s="67">
        <v>1012934.4661</v>
      </c>
      <c r="E22" s="67">
        <v>1069728</v>
      </c>
      <c r="F22" s="68">
        <v>94.690843476098607</v>
      </c>
      <c r="G22" s="67">
        <v>1666576.2024000001</v>
      </c>
      <c r="H22" s="68">
        <v>-39.220633017482498</v>
      </c>
      <c r="I22" s="67">
        <v>117812.696</v>
      </c>
      <c r="J22" s="68">
        <v>11.630831010578801</v>
      </c>
      <c r="K22" s="67">
        <v>169548.1692</v>
      </c>
      <c r="L22" s="68">
        <v>10.1734423518011</v>
      </c>
      <c r="M22" s="68">
        <v>-0.30513731551399198</v>
      </c>
      <c r="N22" s="67">
        <v>24001032.964699998</v>
      </c>
      <c r="O22" s="67">
        <v>24001032.964699998</v>
      </c>
      <c r="P22" s="67">
        <v>60070</v>
      </c>
      <c r="Q22" s="67">
        <v>60216</v>
      </c>
      <c r="R22" s="68">
        <v>-0.24246047562109799</v>
      </c>
      <c r="S22" s="67">
        <v>16.862568105543499</v>
      </c>
      <c r="T22" s="67">
        <v>16.650440348080199</v>
      </c>
      <c r="U22" s="69">
        <v>1.2579801376372099</v>
      </c>
    </row>
    <row r="23" spans="1:21" ht="12" thickBot="1" x14ac:dyDescent="0.2">
      <c r="A23" s="52"/>
      <c r="B23" s="41" t="s">
        <v>21</v>
      </c>
      <c r="C23" s="42"/>
      <c r="D23" s="67">
        <v>2215032.8747</v>
      </c>
      <c r="E23" s="67">
        <v>2081337</v>
      </c>
      <c r="F23" s="68">
        <v>106.423557295143</v>
      </c>
      <c r="G23" s="67">
        <v>3202154.0630000001</v>
      </c>
      <c r="H23" s="68">
        <v>-30.826786246980099</v>
      </c>
      <c r="I23" s="67">
        <v>196902.24429999999</v>
      </c>
      <c r="J23" s="68">
        <v>8.8893599074310803</v>
      </c>
      <c r="K23" s="67">
        <v>271464.22979999997</v>
      </c>
      <c r="L23" s="68">
        <v>8.4775505631254209</v>
      </c>
      <c r="M23" s="68">
        <v>-0.27466596816432598</v>
      </c>
      <c r="N23" s="67">
        <v>62766029.371799998</v>
      </c>
      <c r="O23" s="67">
        <v>62766029.371799998</v>
      </c>
      <c r="P23" s="67">
        <v>70072</v>
      </c>
      <c r="Q23" s="67">
        <v>72188</v>
      </c>
      <c r="R23" s="68">
        <v>-2.9312351083282602</v>
      </c>
      <c r="S23" s="67">
        <v>31.610812802546</v>
      </c>
      <c r="T23" s="67">
        <v>31.998189591067799</v>
      </c>
      <c r="U23" s="69">
        <v>-1.2254565896218199</v>
      </c>
    </row>
    <row r="24" spans="1:21" ht="12" thickBot="1" x14ac:dyDescent="0.2">
      <c r="A24" s="52"/>
      <c r="B24" s="41" t="s">
        <v>22</v>
      </c>
      <c r="C24" s="42"/>
      <c r="D24" s="67">
        <v>214738.04269999999</v>
      </c>
      <c r="E24" s="67">
        <v>233136</v>
      </c>
      <c r="F24" s="68">
        <v>92.108487192025294</v>
      </c>
      <c r="G24" s="67">
        <v>482468.94150000002</v>
      </c>
      <c r="H24" s="68">
        <v>-55.4918411882892</v>
      </c>
      <c r="I24" s="67">
        <v>35844.027399999999</v>
      </c>
      <c r="J24" s="68">
        <v>16.6919782584011</v>
      </c>
      <c r="K24" s="67">
        <v>74665.378299999997</v>
      </c>
      <c r="L24" s="68">
        <v>15.475685972213</v>
      </c>
      <c r="M24" s="68">
        <v>-0.51993777817636799</v>
      </c>
      <c r="N24" s="67">
        <v>6018248.7237999998</v>
      </c>
      <c r="O24" s="67">
        <v>6018248.7237999998</v>
      </c>
      <c r="P24" s="67">
        <v>22512</v>
      </c>
      <c r="Q24" s="67">
        <v>22598</v>
      </c>
      <c r="R24" s="68">
        <v>-0.38056465173908999</v>
      </c>
      <c r="S24" s="67">
        <v>9.5388256352167708</v>
      </c>
      <c r="T24" s="67">
        <v>9.4265727763518896</v>
      </c>
      <c r="U24" s="69">
        <v>1.17679956797254</v>
      </c>
    </row>
    <row r="25" spans="1:21" ht="12" thickBot="1" x14ac:dyDescent="0.2">
      <c r="A25" s="52"/>
      <c r="B25" s="41" t="s">
        <v>23</v>
      </c>
      <c r="C25" s="42"/>
      <c r="D25" s="67">
        <v>241940.3561</v>
      </c>
      <c r="E25" s="67">
        <v>251591</v>
      </c>
      <c r="F25" s="68">
        <v>96.164153765436794</v>
      </c>
      <c r="G25" s="67">
        <v>412702.21010000003</v>
      </c>
      <c r="H25" s="68">
        <v>-41.376530055078597</v>
      </c>
      <c r="I25" s="67">
        <v>26262.874800000001</v>
      </c>
      <c r="J25" s="68">
        <v>10.855102978002099</v>
      </c>
      <c r="K25" s="67">
        <v>29837.199700000001</v>
      </c>
      <c r="L25" s="68">
        <v>7.22971648074535</v>
      </c>
      <c r="M25" s="68">
        <v>-0.119794247983667</v>
      </c>
      <c r="N25" s="67">
        <v>9537412.4779000003</v>
      </c>
      <c r="O25" s="67">
        <v>9537412.4779000003</v>
      </c>
      <c r="P25" s="67">
        <v>15085</v>
      </c>
      <c r="Q25" s="67">
        <v>15008</v>
      </c>
      <c r="R25" s="68">
        <v>0.51305970149253499</v>
      </c>
      <c r="S25" s="67">
        <v>16.0384723964203</v>
      </c>
      <c r="T25" s="67">
        <v>16.138785334488301</v>
      </c>
      <c r="U25" s="69">
        <v>-0.62545194821908101</v>
      </c>
    </row>
    <row r="26" spans="1:21" ht="12" thickBot="1" x14ac:dyDescent="0.2">
      <c r="A26" s="52"/>
      <c r="B26" s="41" t="s">
        <v>24</v>
      </c>
      <c r="C26" s="42"/>
      <c r="D26" s="67">
        <v>592688.71519999998</v>
      </c>
      <c r="E26" s="67">
        <v>480615</v>
      </c>
      <c r="F26" s="68">
        <v>123.318813436951</v>
      </c>
      <c r="G26" s="67">
        <v>1203880.6993</v>
      </c>
      <c r="H26" s="68">
        <v>-50.768484323685797</v>
      </c>
      <c r="I26" s="67">
        <v>128004.8186</v>
      </c>
      <c r="J26" s="68">
        <v>21.597309906061799</v>
      </c>
      <c r="K26" s="67">
        <v>237039.5485</v>
      </c>
      <c r="L26" s="68">
        <v>19.689621125899599</v>
      </c>
      <c r="M26" s="68">
        <v>-0.45998539311257602</v>
      </c>
      <c r="N26" s="67">
        <v>14325595.8532</v>
      </c>
      <c r="O26" s="67">
        <v>14325595.8532</v>
      </c>
      <c r="P26" s="67">
        <v>44360</v>
      </c>
      <c r="Q26" s="67">
        <v>44915</v>
      </c>
      <c r="R26" s="68">
        <v>-1.2356673717021101</v>
      </c>
      <c r="S26" s="67">
        <v>13.360881767358</v>
      </c>
      <c r="T26" s="67">
        <v>13.473592768562799</v>
      </c>
      <c r="U26" s="69">
        <v>-0.843589541224948</v>
      </c>
    </row>
    <row r="27" spans="1:21" ht="12" thickBot="1" x14ac:dyDescent="0.2">
      <c r="A27" s="52"/>
      <c r="B27" s="41" t="s">
        <v>25</v>
      </c>
      <c r="C27" s="42"/>
      <c r="D27" s="67">
        <v>231721.10449999999</v>
      </c>
      <c r="E27" s="67">
        <v>236462</v>
      </c>
      <c r="F27" s="68">
        <v>97.995070878196103</v>
      </c>
      <c r="G27" s="67">
        <v>337222.41989999998</v>
      </c>
      <c r="H27" s="68">
        <v>-31.2853799671106</v>
      </c>
      <c r="I27" s="67">
        <v>62275.4951</v>
      </c>
      <c r="J27" s="68">
        <v>26.875193450495601</v>
      </c>
      <c r="K27" s="67">
        <v>90443.901700000002</v>
      </c>
      <c r="L27" s="68">
        <v>26.8202516685635</v>
      </c>
      <c r="M27" s="68">
        <v>-0.311446167962035</v>
      </c>
      <c r="N27" s="67">
        <v>5921801.3206000002</v>
      </c>
      <c r="O27" s="67">
        <v>5921801.3206000002</v>
      </c>
      <c r="P27" s="67">
        <v>31147</v>
      </c>
      <c r="Q27" s="67">
        <v>31535</v>
      </c>
      <c r="R27" s="68">
        <v>-1.23037894403044</v>
      </c>
      <c r="S27" s="67">
        <v>7.4395962532507101</v>
      </c>
      <c r="T27" s="67">
        <v>7.4704339559219903</v>
      </c>
      <c r="U27" s="69">
        <v>-0.414507745064849</v>
      </c>
    </row>
    <row r="28" spans="1:21" ht="12" thickBot="1" x14ac:dyDescent="0.2">
      <c r="A28" s="52"/>
      <c r="B28" s="41" t="s">
        <v>26</v>
      </c>
      <c r="C28" s="42"/>
      <c r="D28" s="67">
        <v>783180.02069999999</v>
      </c>
      <c r="E28" s="67">
        <v>923847</v>
      </c>
      <c r="F28" s="68">
        <v>84.773779716771301</v>
      </c>
      <c r="G28" s="67">
        <v>1171295.4791000001</v>
      </c>
      <c r="H28" s="68">
        <v>-33.135572135753499</v>
      </c>
      <c r="I28" s="67">
        <v>46916.005299999997</v>
      </c>
      <c r="J28" s="68">
        <v>5.99044971270677</v>
      </c>
      <c r="K28" s="67">
        <v>76856.0435</v>
      </c>
      <c r="L28" s="68">
        <v>6.5616272641173898</v>
      </c>
      <c r="M28" s="68">
        <v>-0.38955997259994302</v>
      </c>
      <c r="N28" s="67">
        <v>26541658.2392</v>
      </c>
      <c r="O28" s="67">
        <v>26541658.2392</v>
      </c>
      <c r="P28" s="67">
        <v>37222</v>
      </c>
      <c r="Q28" s="67">
        <v>36754</v>
      </c>
      <c r="R28" s="68">
        <v>1.2733307939272001</v>
      </c>
      <c r="S28" s="67">
        <v>21.0407828891516</v>
      </c>
      <c r="T28" s="67">
        <v>21.8531422403004</v>
      </c>
      <c r="U28" s="69">
        <v>-3.8608798704331901</v>
      </c>
    </row>
    <row r="29" spans="1:21" ht="12" thickBot="1" x14ac:dyDescent="0.2">
      <c r="A29" s="52"/>
      <c r="B29" s="41" t="s">
        <v>27</v>
      </c>
      <c r="C29" s="42"/>
      <c r="D29" s="67">
        <v>591278.47129999998</v>
      </c>
      <c r="E29" s="67">
        <v>558495</v>
      </c>
      <c r="F29" s="68">
        <v>105.869966839452</v>
      </c>
      <c r="G29" s="67">
        <v>667111.46389999997</v>
      </c>
      <c r="H29" s="68">
        <v>-11.3673646314924</v>
      </c>
      <c r="I29" s="67">
        <v>95094.789300000004</v>
      </c>
      <c r="J29" s="68">
        <v>16.082910830648402</v>
      </c>
      <c r="K29" s="67">
        <v>107884.9663</v>
      </c>
      <c r="L29" s="68">
        <v>16.171955083681802</v>
      </c>
      <c r="M29" s="68">
        <v>-0.118553839692862</v>
      </c>
      <c r="N29" s="67">
        <v>14067139.23</v>
      </c>
      <c r="O29" s="67">
        <v>14067139.23</v>
      </c>
      <c r="P29" s="67">
        <v>91384</v>
      </c>
      <c r="Q29" s="67">
        <v>92530</v>
      </c>
      <c r="R29" s="68">
        <v>-1.2385172376526501</v>
      </c>
      <c r="S29" s="67">
        <v>6.4702625328285004</v>
      </c>
      <c r="T29" s="67">
        <v>6.6005624467740196</v>
      </c>
      <c r="U29" s="69">
        <v>-2.0138273104747499</v>
      </c>
    </row>
    <row r="30" spans="1:21" ht="12" thickBot="1" x14ac:dyDescent="0.2">
      <c r="A30" s="52"/>
      <c r="B30" s="41" t="s">
        <v>28</v>
      </c>
      <c r="C30" s="42"/>
      <c r="D30" s="67">
        <v>832202.73120000004</v>
      </c>
      <c r="E30" s="67">
        <v>647476</v>
      </c>
      <c r="F30" s="68">
        <v>128.530282388845</v>
      </c>
      <c r="G30" s="67">
        <v>1417325.6479</v>
      </c>
      <c r="H30" s="68">
        <v>-41.2835905119586</v>
      </c>
      <c r="I30" s="67">
        <v>118223.4991</v>
      </c>
      <c r="J30" s="68">
        <v>14.206093619703299</v>
      </c>
      <c r="K30" s="67">
        <v>202254.01500000001</v>
      </c>
      <c r="L30" s="68">
        <v>14.2701160668102</v>
      </c>
      <c r="M30" s="68">
        <v>-0.41547019919480999</v>
      </c>
      <c r="N30" s="67">
        <v>20804125.506700002</v>
      </c>
      <c r="O30" s="67">
        <v>20804125.506700002</v>
      </c>
      <c r="P30" s="67">
        <v>58469</v>
      </c>
      <c r="Q30" s="67">
        <v>60306</v>
      </c>
      <c r="R30" s="68">
        <v>-3.0461313965442902</v>
      </c>
      <c r="S30" s="67">
        <v>14.2332301082625</v>
      </c>
      <c r="T30" s="67">
        <v>14.213768440951201</v>
      </c>
      <c r="U30" s="69">
        <v>0.13673401724919301</v>
      </c>
    </row>
    <row r="31" spans="1:21" ht="12" thickBot="1" x14ac:dyDescent="0.2">
      <c r="A31" s="52"/>
      <c r="B31" s="41" t="s">
        <v>29</v>
      </c>
      <c r="C31" s="42"/>
      <c r="D31" s="67">
        <v>552556.12159999995</v>
      </c>
      <c r="E31" s="67">
        <v>658110</v>
      </c>
      <c r="F31" s="68">
        <v>83.961058424883404</v>
      </c>
      <c r="G31" s="67">
        <v>881841.85549999995</v>
      </c>
      <c r="H31" s="68">
        <v>-37.340678699504103</v>
      </c>
      <c r="I31" s="67">
        <v>32870.322099999998</v>
      </c>
      <c r="J31" s="68">
        <v>5.94877530355099</v>
      </c>
      <c r="K31" s="67">
        <v>44875.175300000003</v>
      </c>
      <c r="L31" s="68">
        <v>5.0888007889528</v>
      </c>
      <c r="M31" s="68">
        <v>-0.26751657502717302</v>
      </c>
      <c r="N31" s="67">
        <v>49400039.917199999</v>
      </c>
      <c r="O31" s="67">
        <v>49400039.917199999</v>
      </c>
      <c r="P31" s="67">
        <v>21346</v>
      </c>
      <c r="Q31" s="67">
        <v>24728</v>
      </c>
      <c r="R31" s="68">
        <v>-13.676803623422799</v>
      </c>
      <c r="S31" s="67">
        <v>25.885698566476201</v>
      </c>
      <c r="T31" s="67">
        <v>24.193872403752799</v>
      </c>
      <c r="U31" s="69">
        <v>6.53575625312412</v>
      </c>
    </row>
    <row r="32" spans="1:21" ht="12" thickBot="1" x14ac:dyDescent="0.2">
      <c r="A32" s="52"/>
      <c r="B32" s="41" t="s">
        <v>30</v>
      </c>
      <c r="C32" s="42"/>
      <c r="D32" s="67">
        <v>106470.4219</v>
      </c>
      <c r="E32" s="67">
        <v>157391</v>
      </c>
      <c r="F32" s="68">
        <v>67.647083950162298</v>
      </c>
      <c r="G32" s="67">
        <v>163622.02929999999</v>
      </c>
      <c r="H32" s="68">
        <v>-34.929042039451097</v>
      </c>
      <c r="I32" s="67">
        <v>30759.592700000001</v>
      </c>
      <c r="J32" s="68">
        <v>28.8902703221091</v>
      </c>
      <c r="K32" s="67">
        <v>41487.846599999997</v>
      </c>
      <c r="L32" s="68">
        <v>25.355905178227701</v>
      </c>
      <c r="M32" s="68">
        <v>-0.25858787040540199</v>
      </c>
      <c r="N32" s="67">
        <v>2534541.8923999998</v>
      </c>
      <c r="O32" s="67">
        <v>2534541.8923999998</v>
      </c>
      <c r="P32" s="67">
        <v>22688</v>
      </c>
      <c r="Q32" s="67">
        <v>22798</v>
      </c>
      <c r="R32" s="68">
        <v>-0.48249846477761399</v>
      </c>
      <c r="S32" s="67">
        <v>4.6928077353667099</v>
      </c>
      <c r="T32" s="67">
        <v>4.7017991709799096</v>
      </c>
      <c r="U32" s="69">
        <v>-0.191600340781795</v>
      </c>
    </row>
    <row r="33" spans="1:21" ht="12" thickBot="1" x14ac:dyDescent="0.2">
      <c r="A33" s="52"/>
      <c r="B33" s="41" t="s">
        <v>31</v>
      </c>
      <c r="C33" s="42"/>
      <c r="D33" s="67">
        <v>4.7786999999999997</v>
      </c>
      <c r="E33" s="70"/>
      <c r="F33" s="70"/>
      <c r="G33" s="67">
        <v>43.7241</v>
      </c>
      <c r="H33" s="68">
        <v>-89.070787048789995</v>
      </c>
      <c r="I33" s="67">
        <v>0.3634</v>
      </c>
      <c r="J33" s="68">
        <v>7.6045786510975804</v>
      </c>
      <c r="K33" s="67">
        <v>8.2623999999999995</v>
      </c>
      <c r="L33" s="68">
        <v>18.896672544432001</v>
      </c>
      <c r="M33" s="68">
        <v>-0.95601762199845097</v>
      </c>
      <c r="N33" s="67">
        <v>16.718800000000002</v>
      </c>
      <c r="O33" s="67">
        <v>16.718800000000002</v>
      </c>
      <c r="P33" s="67">
        <v>2</v>
      </c>
      <c r="Q33" s="70"/>
      <c r="R33" s="70"/>
      <c r="S33" s="67">
        <v>2.3893499999999999</v>
      </c>
      <c r="T33" s="70"/>
      <c r="U33" s="71"/>
    </row>
    <row r="34" spans="1:21" ht="12" thickBot="1" x14ac:dyDescent="0.2">
      <c r="A34" s="52"/>
      <c r="B34" s="41" t="s">
        <v>32</v>
      </c>
      <c r="C34" s="42"/>
      <c r="D34" s="67">
        <v>192119.63690000001</v>
      </c>
      <c r="E34" s="67">
        <v>171588</v>
      </c>
      <c r="F34" s="68">
        <v>111.965660127748</v>
      </c>
      <c r="G34" s="67">
        <v>371450.85729999997</v>
      </c>
      <c r="H34" s="68">
        <v>-48.278585679818299</v>
      </c>
      <c r="I34" s="67">
        <v>19713.2768</v>
      </c>
      <c r="J34" s="68">
        <v>10.2609379853559</v>
      </c>
      <c r="K34" s="67">
        <v>29015.342400000001</v>
      </c>
      <c r="L34" s="68">
        <v>7.8113542692851903</v>
      </c>
      <c r="M34" s="68">
        <v>-0.32059127449759101</v>
      </c>
      <c r="N34" s="67">
        <v>5618084.3174999999</v>
      </c>
      <c r="O34" s="67">
        <v>5618084.3174999999</v>
      </c>
      <c r="P34" s="67">
        <v>11546</v>
      </c>
      <c r="Q34" s="67">
        <v>11574</v>
      </c>
      <c r="R34" s="68">
        <v>-0.24192154829790799</v>
      </c>
      <c r="S34" s="67">
        <v>16.639497393036599</v>
      </c>
      <c r="T34" s="67">
        <v>17.104745377570399</v>
      </c>
      <c r="U34" s="69">
        <v>-2.7960458993705499</v>
      </c>
    </row>
    <row r="35" spans="1:21" ht="12" thickBot="1" x14ac:dyDescent="0.2">
      <c r="A35" s="52"/>
      <c r="B35" s="41" t="s">
        <v>36</v>
      </c>
      <c r="C35" s="42"/>
      <c r="D35" s="70"/>
      <c r="E35" s="67">
        <v>179918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2"/>
      <c r="B36" s="41" t="s">
        <v>37</v>
      </c>
      <c r="C36" s="42"/>
      <c r="D36" s="70"/>
      <c r="E36" s="67">
        <v>116574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thickBot="1" x14ac:dyDescent="0.2">
      <c r="A37" s="52"/>
      <c r="B37" s="41" t="s">
        <v>38</v>
      </c>
      <c r="C37" s="42"/>
      <c r="D37" s="70"/>
      <c r="E37" s="67">
        <v>96814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2"/>
      <c r="B38" s="41" t="s">
        <v>33</v>
      </c>
      <c r="C38" s="42"/>
      <c r="D38" s="67">
        <v>192120.94</v>
      </c>
      <c r="E38" s="67">
        <v>101582</v>
      </c>
      <c r="F38" s="68">
        <v>189.128920478037</v>
      </c>
      <c r="G38" s="67">
        <v>402856.84539999999</v>
      </c>
      <c r="H38" s="68">
        <v>-52.310369752004199</v>
      </c>
      <c r="I38" s="67">
        <v>9399.5442999999996</v>
      </c>
      <c r="J38" s="68">
        <v>4.8925142152646099</v>
      </c>
      <c r="K38" s="67">
        <v>22669.165400000002</v>
      </c>
      <c r="L38" s="68">
        <v>5.6271019492027197</v>
      </c>
      <c r="M38" s="68">
        <v>-0.585359931248285</v>
      </c>
      <c r="N38" s="67">
        <v>4892971.8113000002</v>
      </c>
      <c r="O38" s="67">
        <v>4892971.8113000002</v>
      </c>
      <c r="P38" s="67">
        <v>293</v>
      </c>
      <c r="Q38" s="67">
        <v>236</v>
      </c>
      <c r="R38" s="68">
        <v>24.152542372881399</v>
      </c>
      <c r="S38" s="67">
        <v>655.702866894198</v>
      </c>
      <c r="T38" s="67">
        <v>677.14399872881404</v>
      </c>
      <c r="U38" s="69">
        <v>-3.2699463304428802</v>
      </c>
    </row>
    <row r="39" spans="1:21" ht="12" thickBot="1" x14ac:dyDescent="0.2">
      <c r="A39" s="52"/>
      <c r="B39" s="41" t="s">
        <v>34</v>
      </c>
      <c r="C39" s="42"/>
      <c r="D39" s="67">
        <v>432356.66149999999</v>
      </c>
      <c r="E39" s="67">
        <v>433921</v>
      </c>
      <c r="F39" s="68">
        <v>99.639487717810397</v>
      </c>
      <c r="G39" s="67">
        <v>840539.43539999996</v>
      </c>
      <c r="H39" s="68">
        <v>-48.562001580062898</v>
      </c>
      <c r="I39" s="67">
        <v>24589.984400000001</v>
      </c>
      <c r="J39" s="68">
        <v>5.6874304456622804</v>
      </c>
      <c r="K39" s="67">
        <v>43946.263500000001</v>
      </c>
      <c r="L39" s="68">
        <v>5.2283404738870596</v>
      </c>
      <c r="M39" s="68">
        <v>-0.44045335276342701</v>
      </c>
      <c r="N39" s="67">
        <v>12016555.5266</v>
      </c>
      <c r="O39" s="67">
        <v>12016555.5266</v>
      </c>
      <c r="P39" s="67">
        <v>2094</v>
      </c>
      <c r="Q39" s="67">
        <v>2215</v>
      </c>
      <c r="R39" s="68">
        <v>-5.4627539503386098</v>
      </c>
      <c r="S39" s="67">
        <v>206.474050382044</v>
      </c>
      <c r="T39" s="67">
        <v>200.71997291196399</v>
      </c>
      <c r="U39" s="69">
        <v>2.7868283977735602</v>
      </c>
    </row>
    <row r="40" spans="1:21" ht="12" thickBot="1" x14ac:dyDescent="0.2">
      <c r="A40" s="52"/>
      <c r="B40" s="41" t="s">
        <v>39</v>
      </c>
      <c r="C40" s="42"/>
      <c r="D40" s="70"/>
      <c r="E40" s="67">
        <v>77421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2"/>
      <c r="B41" s="41" t="s">
        <v>40</v>
      </c>
      <c r="C41" s="42"/>
      <c r="D41" s="70"/>
      <c r="E41" s="67">
        <v>16282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3"/>
      <c r="B42" s="41" t="s">
        <v>35</v>
      </c>
      <c r="C42" s="42"/>
      <c r="D42" s="72">
        <v>6671.3144000000002</v>
      </c>
      <c r="E42" s="72">
        <v>21065</v>
      </c>
      <c r="F42" s="73">
        <v>31.670137194398301</v>
      </c>
      <c r="G42" s="72">
        <v>61670.978300000002</v>
      </c>
      <c r="H42" s="73">
        <v>-89.182408672767906</v>
      </c>
      <c r="I42" s="72">
        <v>825.20399999999995</v>
      </c>
      <c r="J42" s="73">
        <v>12.369436523633199</v>
      </c>
      <c r="K42" s="72">
        <v>10026.294599999999</v>
      </c>
      <c r="L42" s="73">
        <v>16.2577193947319</v>
      </c>
      <c r="M42" s="73">
        <v>-0.91769601503630305</v>
      </c>
      <c r="N42" s="72">
        <v>358847.55290000001</v>
      </c>
      <c r="O42" s="72">
        <v>358847.55290000001</v>
      </c>
      <c r="P42" s="72">
        <v>23</v>
      </c>
      <c r="Q42" s="72">
        <v>22</v>
      </c>
      <c r="R42" s="73">
        <v>4.5454545454545396</v>
      </c>
      <c r="S42" s="72">
        <v>290.05714782608698</v>
      </c>
      <c r="T42" s="72">
        <v>808.75845909090901</v>
      </c>
      <c r="U42" s="74">
        <v>-178.827281159031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75690</v>
      </c>
      <c r="D2" s="32">
        <v>683681.19512905995</v>
      </c>
      <c r="E2" s="32">
        <v>522712.70733076899</v>
      </c>
      <c r="F2" s="32">
        <v>160968.487798291</v>
      </c>
      <c r="G2" s="32">
        <v>522712.70733076899</v>
      </c>
      <c r="H2" s="32">
        <v>0.235443784244942</v>
      </c>
    </row>
    <row r="3" spans="1:8" ht="14.25" x14ac:dyDescent="0.2">
      <c r="A3" s="32">
        <v>2</v>
      </c>
      <c r="B3" s="33">
        <v>13</v>
      </c>
      <c r="C3" s="32">
        <v>10253.448</v>
      </c>
      <c r="D3" s="32">
        <v>69199.005168512202</v>
      </c>
      <c r="E3" s="32">
        <v>52575.998968323103</v>
      </c>
      <c r="F3" s="32">
        <v>16623.006200189098</v>
      </c>
      <c r="G3" s="32">
        <v>52575.998968323103</v>
      </c>
      <c r="H3" s="32">
        <v>0.24022030605366401</v>
      </c>
    </row>
    <row r="4" spans="1:8" ht="14.25" x14ac:dyDescent="0.2">
      <c r="A4" s="32">
        <v>3</v>
      </c>
      <c r="B4" s="33">
        <v>14</v>
      </c>
      <c r="C4" s="32">
        <v>95033</v>
      </c>
      <c r="D4" s="32">
        <v>101879.544193162</v>
      </c>
      <c r="E4" s="32">
        <v>77677.633907692303</v>
      </c>
      <c r="F4" s="32">
        <v>24201.910285470101</v>
      </c>
      <c r="G4" s="32">
        <v>77677.633907692303</v>
      </c>
      <c r="H4" s="32">
        <v>0.237554167297643</v>
      </c>
    </row>
    <row r="5" spans="1:8" ht="14.25" x14ac:dyDescent="0.2">
      <c r="A5" s="32">
        <v>4</v>
      </c>
      <c r="B5" s="33">
        <v>15</v>
      </c>
      <c r="C5" s="32">
        <v>3353</v>
      </c>
      <c r="D5" s="32">
        <v>54678.608577777799</v>
      </c>
      <c r="E5" s="32">
        <v>41851.1834641026</v>
      </c>
      <c r="F5" s="32">
        <v>12827.425113675199</v>
      </c>
      <c r="G5" s="32">
        <v>41851.1834641026</v>
      </c>
      <c r="H5" s="32">
        <v>0.234596772802453</v>
      </c>
    </row>
    <row r="6" spans="1:8" ht="14.25" x14ac:dyDescent="0.2">
      <c r="A6" s="32">
        <v>5</v>
      </c>
      <c r="B6" s="33">
        <v>16</v>
      </c>
      <c r="C6" s="32">
        <v>2383</v>
      </c>
      <c r="D6" s="32">
        <v>158153.45434700901</v>
      </c>
      <c r="E6" s="32">
        <v>135842.949011966</v>
      </c>
      <c r="F6" s="32">
        <v>22310.505335042701</v>
      </c>
      <c r="G6" s="32">
        <v>135842.949011966</v>
      </c>
      <c r="H6" s="32">
        <v>0.141068719789646</v>
      </c>
    </row>
    <row r="7" spans="1:8" ht="14.25" x14ac:dyDescent="0.2">
      <c r="A7" s="32">
        <v>6</v>
      </c>
      <c r="B7" s="33">
        <v>17</v>
      </c>
      <c r="C7" s="32">
        <v>16855</v>
      </c>
      <c r="D7" s="32">
        <v>248624.338893162</v>
      </c>
      <c r="E7" s="32">
        <v>190507.95385982899</v>
      </c>
      <c r="F7" s="32">
        <v>58116.385033333303</v>
      </c>
      <c r="G7" s="32">
        <v>190507.95385982899</v>
      </c>
      <c r="H7" s="32">
        <v>0.23375179313521199</v>
      </c>
    </row>
    <row r="8" spans="1:8" ht="14.25" x14ac:dyDescent="0.2">
      <c r="A8" s="32">
        <v>7</v>
      </c>
      <c r="B8" s="33">
        <v>18</v>
      </c>
      <c r="C8" s="32">
        <v>78899</v>
      </c>
      <c r="D8" s="32">
        <v>142634.38090256401</v>
      </c>
      <c r="E8" s="32">
        <v>119245.624847863</v>
      </c>
      <c r="F8" s="32">
        <v>23388.756054700902</v>
      </c>
      <c r="G8" s="32">
        <v>119245.624847863</v>
      </c>
      <c r="H8" s="32">
        <v>0.163976987222163</v>
      </c>
    </row>
    <row r="9" spans="1:8" ht="14.25" x14ac:dyDescent="0.2">
      <c r="A9" s="32">
        <v>8</v>
      </c>
      <c r="B9" s="33">
        <v>19</v>
      </c>
      <c r="C9" s="32">
        <v>14054</v>
      </c>
      <c r="D9" s="32">
        <v>89465.705679487204</v>
      </c>
      <c r="E9" s="32">
        <v>89296.254447863204</v>
      </c>
      <c r="F9" s="32">
        <v>169.45123162393199</v>
      </c>
      <c r="G9" s="32">
        <v>89296.254447863204</v>
      </c>
      <c r="H9" s="32">
        <v>1.89403560098206E-3</v>
      </c>
    </row>
    <row r="10" spans="1:8" ht="14.25" x14ac:dyDescent="0.2">
      <c r="A10" s="32">
        <v>9</v>
      </c>
      <c r="B10" s="33">
        <v>21</v>
      </c>
      <c r="C10" s="32">
        <v>139383</v>
      </c>
      <c r="D10" s="32">
        <v>597828.53671794897</v>
      </c>
      <c r="E10" s="32">
        <v>590424.51899999997</v>
      </c>
      <c r="F10" s="32">
        <v>7404.01771794872</v>
      </c>
      <c r="G10" s="32">
        <v>590424.51899999997</v>
      </c>
      <c r="H10" s="36">
        <v>1.23848516141375E-2</v>
      </c>
    </row>
    <row r="11" spans="1:8" ht="14.25" x14ac:dyDescent="0.2">
      <c r="A11" s="32">
        <v>10</v>
      </c>
      <c r="B11" s="33">
        <v>22</v>
      </c>
      <c r="C11" s="32">
        <v>28044</v>
      </c>
      <c r="D11" s="32">
        <v>663238.36867435905</v>
      </c>
      <c r="E11" s="32">
        <v>603884.16764700902</v>
      </c>
      <c r="F11" s="32">
        <v>59354.201027350398</v>
      </c>
      <c r="G11" s="32">
        <v>603884.16764700902</v>
      </c>
      <c r="H11" s="32">
        <v>8.9491506871027401E-2</v>
      </c>
    </row>
    <row r="12" spans="1:8" ht="14.25" x14ac:dyDescent="0.2">
      <c r="A12" s="32">
        <v>11</v>
      </c>
      <c r="B12" s="33">
        <v>23</v>
      </c>
      <c r="C12" s="32">
        <v>143944.598</v>
      </c>
      <c r="D12" s="32">
        <v>1541398.9976914499</v>
      </c>
      <c r="E12" s="32">
        <v>1309895.5854888901</v>
      </c>
      <c r="F12" s="32">
        <v>231503.41220256401</v>
      </c>
      <c r="G12" s="32">
        <v>1309895.5854888901</v>
      </c>
      <c r="H12" s="32">
        <v>0.15019045201747599</v>
      </c>
    </row>
    <row r="13" spans="1:8" ht="14.25" x14ac:dyDescent="0.2">
      <c r="A13" s="32">
        <v>12</v>
      </c>
      <c r="B13" s="33">
        <v>24</v>
      </c>
      <c r="C13" s="32">
        <v>24804.034</v>
      </c>
      <c r="D13" s="32">
        <v>487661.816998291</v>
      </c>
      <c r="E13" s="32">
        <v>441067.764767521</v>
      </c>
      <c r="F13" s="32">
        <v>46594.052230769201</v>
      </c>
      <c r="G13" s="32">
        <v>441067.764767521</v>
      </c>
      <c r="H13" s="32">
        <v>9.5545828290535498E-2</v>
      </c>
    </row>
    <row r="14" spans="1:8" ht="14.25" x14ac:dyDescent="0.2">
      <c r="A14" s="32">
        <v>13</v>
      </c>
      <c r="B14" s="33">
        <v>25</v>
      </c>
      <c r="C14" s="32">
        <v>76609</v>
      </c>
      <c r="D14" s="32">
        <v>951069.40119999996</v>
      </c>
      <c r="E14" s="32">
        <v>875617.86159999995</v>
      </c>
      <c r="F14" s="32">
        <v>75451.539600000004</v>
      </c>
      <c r="G14" s="32">
        <v>875617.86159999995</v>
      </c>
      <c r="H14" s="32">
        <v>7.9333368842273697E-2</v>
      </c>
    </row>
    <row r="15" spans="1:8" ht="14.25" x14ac:dyDescent="0.2">
      <c r="A15" s="32">
        <v>14</v>
      </c>
      <c r="B15" s="33">
        <v>26</v>
      </c>
      <c r="C15" s="32">
        <v>48664</v>
      </c>
      <c r="D15" s="32">
        <v>314171.62628639297</v>
      </c>
      <c r="E15" s="32">
        <v>275054.28221479501</v>
      </c>
      <c r="F15" s="32">
        <v>39117.3440715982</v>
      </c>
      <c r="G15" s="32">
        <v>275054.28221479501</v>
      </c>
      <c r="H15" s="32">
        <v>0.124509474435924</v>
      </c>
    </row>
    <row r="16" spans="1:8" ht="14.25" x14ac:dyDescent="0.2">
      <c r="A16" s="32">
        <v>15</v>
      </c>
      <c r="B16" s="33">
        <v>27</v>
      </c>
      <c r="C16" s="32">
        <v>124846.38800000001</v>
      </c>
      <c r="D16" s="32">
        <v>1012935.5966</v>
      </c>
      <c r="E16" s="32">
        <v>895121.76890000002</v>
      </c>
      <c r="F16" s="32">
        <v>117813.82769999999</v>
      </c>
      <c r="G16" s="32">
        <v>895121.76890000002</v>
      </c>
      <c r="H16" s="32">
        <v>0.11630929754611399</v>
      </c>
    </row>
    <row r="17" spans="1:8" ht="14.25" x14ac:dyDescent="0.2">
      <c r="A17" s="32">
        <v>16</v>
      </c>
      <c r="B17" s="33">
        <v>29</v>
      </c>
      <c r="C17" s="32">
        <v>167033</v>
      </c>
      <c r="D17" s="32">
        <v>2215034.6605153801</v>
      </c>
      <c r="E17" s="32">
        <v>2018130.65895812</v>
      </c>
      <c r="F17" s="32">
        <v>196904.001557265</v>
      </c>
      <c r="G17" s="32">
        <v>2018130.65895812</v>
      </c>
      <c r="H17" s="32">
        <v>8.8894320737830004E-2</v>
      </c>
    </row>
    <row r="18" spans="1:8" ht="14.25" x14ac:dyDescent="0.2">
      <c r="A18" s="32">
        <v>17</v>
      </c>
      <c r="B18" s="33">
        <v>31</v>
      </c>
      <c r="C18" s="32">
        <v>22160.351999999999</v>
      </c>
      <c r="D18" s="32">
        <v>214738.021653687</v>
      </c>
      <c r="E18" s="32">
        <v>178894.01434403201</v>
      </c>
      <c r="F18" s="32">
        <v>35844.007309654902</v>
      </c>
      <c r="G18" s="32">
        <v>178894.01434403201</v>
      </c>
      <c r="H18" s="32">
        <v>0.166919705386228</v>
      </c>
    </row>
    <row r="19" spans="1:8" ht="14.25" x14ac:dyDescent="0.2">
      <c r="A19" s="32">
        <v>18</v>
      </c>
      <c r="B19" s="33">
        <v>32</v>
      </c>
      <c r="C19" s="32">
        <v>14036.195</v>
      </c>
      <c r="D19" s="32">
        <v>241940.35832858301</v>
      </c>
      <c r="E19" s="32">
        <v>215677.48101251101</v>
      </c>
      <c r="F19" s="32">
        <v>26262.877316071899</v>
      </c>
      <c r="G19" s="32">
        <v>215677.48101251101</v>
      </c>
      <c r="H19" s="32">
        <v>0.10855103917968</v>
      </c>
    </row>
    <row r="20" spans="1:8" ht="14.25" x14ac:dyDescent="0.2">
      <c r="A20" s="32">
        <v>19</v>
      </c>
      <c r="B20" s="33">
        <v>33</v>
      </c>
      <c r="C20" s="32">
        <v>40057.139000000003</v>
      </c>
      <c r="D20" s="32">
        <v>592688.65000330505</v>
      </c>
      <c r="E20" s="32">
        <v>464683.88996819302</v>
      </c>
      <c r="F20" s="32">
        <v>128004.76003511299</v>
      </c>
      <c r="G20" s="32">
        <v>464683.88996819302</v>
      </c>
      <c r="H20" s="32">
        <v>0.21597302400577201</v>
      </c>
    </row>
    <row r="21" spans="1:8" ht="14.25" x14ac:dyDescent="0.2">
      <c r="A21" s="32">
        <v>20</v>
      </c>
      <c r="B21" s="33">
        <v>34</v>
      </c>
      <c r="C21" s="32">
        <v>36445.771999999997</v>
      </c>
      <c r="D21" s="32">
        <v>231721.054269329</v>
      </c>
      <c r="E21" s="32">
        <v>169445.623963044</v>
      </c>
      <c r="F21" s="32">
        <v>62275.430306285001</v>
      </c>
      <c r="G21" s="32">
        <v>169445.623963044</v>
      </c>
      <c r="H21" s="32">
        <v>0.26875171314343499</v>
      </c>
    </row>
    <row r="22" spans="1:8" ht="14.25" x14ac:dyDescent="0.2">
      <c r="A22" s="32">
        <v>21</v>
      </c>
      <c r="B22" s="33">
        <v>35</v>
      </c>
      <c r="C22" s="32">
        <v>33838.137999999999</v>
      </c>
      <c r="D22" s="32">
        <v>783180.01810619503</v>
      </c>
      <c r="E22" s="32">
        <v>736264.02072477899</v>
      </c>
      <c r="F22" s="32">
        <v>46915.997381415902</v>
      </c>
      <c r="G22" s="32">
        <v>736264.02072477899</v>
      </c>
      <c r="H22" s="32">
        <v>5.9904487214655203E-2</v>
      </c>
    </row>
    <row r="23" spans="1:8" ht="14.25" x14ac:dyDescent="0.2">
      <c r="A23" s="32">
        <v>22</v>
      </c>
      <c r="B23" s="33">
        <v>36</v>
      </c>
      <c r="C23" s="32">
        <v>127397.723</v>
      </c>
      <c r="D23" s="32">
        <v>591278.47024690302</v>
      </c>
      <c r="E23" s="32">
        <v>496183.673497907</v>
      </c>
      <c r="F23" s="32">
        <v>95094.796748995301</v>
      </c>
      <c r="G23" s="32">
        <v>496183.673497907</v>
      </c>
      <c r="H23" s="32">
        <v>0.160829121191046</v>
      </c>
    </row>
    <row r="24" spans="1:8" ht="14.25" x14ac:dyDescent="0.2">
      <c r="A24" s="32">
        <v>23</v>
      </c>
      <c r="B24" s="33">
        <v>37</v>
      </c>
      <c r="C24" s="32">
        <v>87040.02</v>
      </c>
      <c r="D24" s="32">
        <v>832202.74380619498</v>
      </c>
      <c r="E24" s="32">
        <v>713979.219524118</v>
      </c>
      <c r="F24" s="32">
        <v>118223.52428207701</v>
      </c>
      <c r="G24" s="32">
        <v>713979.219524118</v>
      </c>
      <c r="H24" s="32">
        <v>0.14206096430464199</v>
      </c>
    </row>
    <row r="25" spans="1:8" ht="14.25" x14ac:dyDescent="0.2">
      <c r="A25" s="32">
        <v>24</v>
      </c>
      <c r="B25" s="33">
        <v>38</v>
      </c>
      <c r="C25" s="32">
        <v>102107.715</v>
      </c>
      <c r="D25" s="32">
        <v>552556.11360177002</v>
      </c>
      <c r="E25" s="32">
        <v>519685.755914159</v>
      </c>
      <c r="F25" s="32">
        <v>32870.357687610602</v>
      </c>
      <c r="G25" s="32">
        <v>519685.755914159</v>
      </c>
      <c r="H25" s="32">
        <v>5.9487818302016798E-2</v>
      </c>
    </row>
    <row r="26" spans="1:8" ht="14.25" x14ac:dyDescent="0.2">
      <c r="A26" s="32">
        <v>25</v>
      </c>
      <c r="B26" s="33">
        <v>39</v>
      </c>
      <c r="C26" s="32">
        <v>80200.828999999998</v>
      </c>
      <c r="D26" s="32">
        <v>106470.359967824</v>
      </c>
      <c r="E26" s="32">
        <v>75710.843171200206</v>
      </c>
      <c r="F26" s="32">
        <v>30759.5167966238</v>
      </c>
      <c r="G26" s="32">
        <v>75710.843171200206</v>
      </c>
      <c r="H26" s="32">
        <v>0.288902158365197</v>
      </c>
    </row>
    <row r="27" spans="1:8" ht="14.25" x14ac:dyDescent="0.2">
      <c r="A27" s="32">
        <v>26</v>
      </c>
      <c r="B27" s="33">
        <v>40</v>
      </c>
      <c r="C27" s="32">
        <v>2.2149999999999999</v>
      </c>
      <c r="D27" s="32">
        <v>4.7786999999999997</v>
      </c>
      <c r="E27" s="32">
        <v>4.4153000000000002</v>
      </c>
      <c r="F27" s="32">
        <v>0.3634</v>
      </c>
      <c r="G27" s="32">
        <v>4.4153000000000002</v>
      </c>
      <c r="H27" s="32">
        <v>7.6045786510975794E-2</v>
      </c>
    </row>
    <row r="28" spans="1:8" ht="14.25" x14ac:dyDescent="0.2">
      <c r="A28" s="32">
        <v>27</v>
      </c>
      <c r="B28" s="33">
        <v>42</v>
      </c>
      <c r="C28" s="32">
        <v>11939.397999999999</v>
      </c>
      <c r="D28" s="32">
        <v>192119.63690000001</v>
      </c>
      <c r="E28" s="32">
        <v>172406.35579999999</v>
      </c>
      <c r="F28" s="32">
        <v>19713.2811</v>
      </c>
      <c r="G28" s="32">
        <v>172406.35579999999</v>
      </c>
      <c r="H28" s="32">
        <v>0.102609402235446</v>
      </c>
    </row>
    <row r="29" spans="1:8" ht="14.25" x14ac:dyDescent="0.2">
      <c r="A29" s="32">
        <v>28</v>
      </c>
      <c r="B29" s="33">
        <v>75</v>
      </c>
      <c r="C29" s="32">
        <v>296</v>
      </c>
      <c r="D29" s="32">
        <v>192120.94014102599</v>
      </c>
      <c r="E29" s="32">
        <v>182721.39324786299</v>
      </c>
      <c r="F29" s="32">
        <v>9399.5468931623891</v>
      </c>
      <c r="G29" s="32">
        <v>182721.39324786299</v>
      </c>
      <c r="H29" s="32">
        <v>4.8925155614284899E-2</v>
      </c>
    </row>
    <row r="30" spans="1:8" ht="14.25" x14ac:dyDescent="0.2">
      <c r="A30" s="32">
        <v>29</v>
      </c>
      <c r="B30" s="33">
        <v>76</v>
      </c>
      <c r="C30" s="32">
        <v>2688</v>
      </c>
      <c r="D30" s="32">
        <v>432356.65472307702</v>
      </c>
      <c r="E30" s="32">
        <v>407766.67877863202</v>
      </c>
      <c r="F30" s="32">
        <v>24589.975944444399</v>
      </c>
      <c r="G30" s="32">
        <v>407766.67877863202</v>
      </c>
      <c r="H30" s="32">
        <v>5.6874285791192997E-2</v>
      </c>
    </row>
    <row r="31" spans="1:8" ht="14.25" x14ac:dyDescent="0.2">
      <c r="A31" s="32">
        <v>30</v>
      </c>
      <c r="B31" s="33">
        <v>99</v>
      </c>
      <c r="C31" s="32">
        <v>23</v>
      </c>
      <c r="D31" s="32">
        <v>6671.3145752968803</v>
      </c>
      <c r="E31" s="32">
        <v>5846.1104303759203</v>
      </c>
      <c r="F31" s="32">
        <v>825.20414492095904</v>
      </c>
      <c r="G31" s="32">
        <v>5846.1104303759203</v>
      </c>
      <c r="H31" s="32">
        <v>0.123694383709111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2015-01-21T00:54:48Z</dcterms:modified>
</cp:coreProperties>
</file>