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<sst xmlns="http://schemas.openxmlformats.org/spreadsheetml/2006/main" count="112" uniqueCount="70">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</sst>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16926107.182700001</v>
      </c>
      <c r="F3" s="25">
        <f>RA!I7</f>
        <v>2044359.3355</v>
      </c>
      <c r="G3" s="16">
        <f>E3-F3</f>
        <v>14881747.847200001</v>
      </c>
      <c r="H3" s="27">
        <f>RA!J7</f>
        <v>12.078142442519299</v>
      </c>
      <c r="I3" s="20">
        <f>SUM(I4:I38)</f>
        <v>16926113.172578029</v>
      </c>
      <c r="J3" s="21">
        <f>SUM(J4:J38)</f>
        <v>14881747.906311423</v>
      </c>
      <c r="K3" s="22">
        <f>E3-I3</f>
        <v>-5.9898780286312103</v>
      </c>
      <c r="L3" s="22">
        <f>G3-J3</f>
        <v>-5.9111421927809715E-2</v>
      </c>
    </row>
    <row r="4" spans="1:13" x14ac:dyDescent="0.15">
      <c r="A4" s="40">
        <f>RA!A8</f>
        <v>42031</v>
      </c>
      <c r="B4" s="12">
        <v>12</v>
      </c>
      <c r="C4" s="37" t="s">
        <v>6</v>
      </c>
      <c r="D4" s="37"/>
      <c r="E4" s="15">
        <f>VLOOKUP(C4,RA!B8:D38,3,0)</f>
        <v>821820.98829999997</v>
      </c>
      <c r="F4" s="25">
        <f>VLOOKUP(C4,RA!B8:I41,8,0)</f>
        <v>195121.23019999999</v>
      </c>
      <c r="G4" s="16">
        <f t="shared" ref="G4:G38" si="0">E4-F4</f>
        <v>626699.75809999998</v>
      </c>
      <c r="H4" s="27">
        <f>RA!J8</f>
        <v>23.742546488575702</v>
      </c>
      <c r="I4" s="20">
        <f>VLOOKUP(B4,RMS!B:D,3,FALSE)</f>
        <v>821822.11522136803</v>
      </c>
      <c r="J4" s="21">
        <f>VLOOKUP(B4,RMS!B:E,4,FALSE)</f>
        <v>626699.77249829099</v>
      </c>
      <c r="K4" s="22">
        <f t="shared" ref="K4:K38" si="1">E4-I4</f>
        <v>-1.1269213680643588</v>
      </c>
      <c r="L4" s="22">
        <f t="shared" ref="L4:L38" si="2">G4-J4</f>
        <v>-1.4398291008546948E-2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105545.8536</v>
      </c>
      <c r="F5" s="25">
        <f>VLOOKUP(C5,RA!B9:I42,8,0)</f>
        <v>23950.993399999999</v>
      </c>
      <c r="G5" s="16">
        <f t="shared" si="0"/>
        <v>81594.860199999996</v>
      </c>
      <c r="H5" s="27">
        <f>RA!J9</f>
        <v>22.692500541773999</v>
      </c>
      <c r="I5" s="20">
        <f>VLOOKUP(B5,RMS!B:D,3,FALSE)</f>
        <v>105545.88026821701</v>
      </c>
      <c r="J5" s="21">
        <f>VLOOKUP(B5,RMS!B:E,4,FALSE)</f>
        <v>81594.8653445276</v>
      </c>
      <c r="K5" s="22">
        <f t="shared" si="1"/>
        <v>-2.6668217004043981E-2</v>
      </c>
      <c r="L5" s="22">
        <f t="shared" si="2"/>
        <v>-5.1445276039885357E-3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136820.04240000001</v>
      </c>
      <c r="F6" s="25">
        <f>VLOOKUP(C6,RA!B10:I43,8,0)</f>
        <v>28548.3724</v>
      </c>
      <c r="G6" s="16">
        <f t="shared" si="0"/>
        <v>108271.67000000001</v>
      </c>
      <c r="H6" s="27">
        <f>RA!J10</f>
        <v>20.865636276107502</v>
      </c>
      <c r="I6" s="20">
        <f>VLOOKUP(B6,RMS!B:D,3,FALSE)</f>
        <v>136821.87225299099</v>
      </c>
      <c r="J6" s="21">
        <f>VLOOKUP(B6,RMS!B:E,4,FALSE)</f>
        <v>108271.67012734999</v>
      </c>
      <c r="K6" s="22">
        <f>E6-I6</f>
        <v>-1.8298529909807257</v>
      </c>
      <c r="L6" s="22">
        <f t="shared" si="2"/>
        <v>-1.2734998017549515E-4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66567.982399999994</v>
      </c>
      <c r="F7" s="25">
        <f>VLOOKUP(C7,RA!B11:I44,8,0)</f>
        <v>10343.099399999999</v>
      </c>
      <c r="G7" s="16">
        <f t="shared" si="0"/>
        <v>56224.882999999994</v>
      </c>
      <c r="H7" s="27">
        <f>RA!J11</f>
        <v>15.537648922344401</v>
      </c>
      <c r="I7" s="20">
        <f>VLOOKUP(B7,RMS!B:D,3,FALSE)</f>
        <v>66568.0351504274</v>
      </c>
      <c r="J7" s="21">
        <f>VLOOKUP(B7,RMS!B:E,4,FALSE)</f>
        <v>56224.883055555598</v>
      </c>
      <c r="K7" s="22">
        <f t="shared" si="1"/>
        <v>-5.2750427406863309E-2</v>
      </c>
      <c r="L7" s="22">
        <f t="shared" si="2"/>
        <v>-5.5555603466928005E-5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215469.98389999999</v>
      </c>
      <c r="F8" s="25">
        <f>VLOOKUP(C8,RA!B12:I45,8,0)</f>
        <v>32458.676800000001</v>
      </c>
      <c r="G8" s="16">
        <f t="shared" si="0"/>
        <v>183011.30709999998</v>
      </c>
      <c r="H8" s="27">
        <f>RA!J12</f>
        <v>15.0641292176752</v>
      </c>
      <c r="I8" s="20">
        <f>VLOOKUP(B8,RMS!B:D,3,FALSE)</f>
        <v>215470.00898034201</v>
      </c>
      <c r="J8" s="21">
        <f>VLOOKUP(B8,RMS!B:E,4,FALSE)</f>
        <v>183011.307769231</v>
      </c>
      <c r="K8" s="22">
        <f t="shared" si="1"/>
        <v>-2.5080342020373791E-2</v>
      </c>
      <c r="L8" s="22">
        <f t="shared" si="2"/>
        <v>-6.6923102713190019E-4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317384.40889999998</v>
      </c>
      <c r="F9" s="25">
        <f>VLOOKUP(C9,RA!B13:I46,8,0)</f>
        <v>47689.361900000004</v>
      </c>
      <c r="G9" s="16">
        <f t="shared" si="0"/>
        <v>269695.04699999996</v>
      </c>
      <c r="H9" s="27">
        <f>RA!J13</f>
        <v>15.025741833155299</v>
      </c>
      <c r="I9" s="20">
        <f>VLOOKUP(B9,RMS!B:D,3,FALSE)</f>
        <v>317384.64247777802</v>
      </c>
      <c r="J9" s="21">
        <f>VLOOKUP(B9,RMS!B:E,4,FALSE)</f>
        <v>269695.04665384599</v>
      </c>
      <c r="K9" s="22">
        <f t="shared" si="1"/>
        <v>-0.23357777803903446</v>
      </c>
      <c r="L9" s="22">
        <f t="shared" si="2"/>
        <v>3.4615397453308105E-4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188055.9871</v>
      </c>
      <c r="F10" s="25">
        <f>VLOOKUP(C10,RA!B14:I47,8,0)</f>
        <v>26187.782299999999</v>
      </c>
      <c r="G10" s="16">
        <f t="shared" si="0"/>
        <v>161868.20480000001</v>
      </c>
      <c r="H10" s="27">
        <f>RA!J14</f>
        <v>13.9255243631645</v>
      </c>
      <c r="I10" s="20">
        <f>VLOOKUP(B10,RMS!B:D,3,FALSE)</f>
        <v>188055.98921880301</v>
      </c>
      <c r="J10" s="21">
        <f>VLOOKUP(B10,RMS!B:E,4,FALSE)</f>
        <v>161868.209966667</v>
      </c>
      <c r="K10" s="22">
        <f t="shared" si="1"/>
        <v>-2.1188030077610165E-3</v>
      </c>
      <c r="L10" s="22">
        <f t="shared" si="2"/>
        <v>-5.1666669896803796E-3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162147.30900000001</v>
      </c>
      <c r="F11" s="25">
        <f>VLOOKUP(C11,RA!B15:I48,8,0)</f>
        <v>-5597.8948</v>
      </c>
      <c r="G11" s="16">
        <f t="shared" si="0"/>
        <v>167745.20380000002</v>
      </c>
      <c r="H11" s="27">
        <f>RA!J15</f>
        <v>-3.4523513430617601</v>
      </c>
      <c r="I11" s="20">
        <f>VLOOKUP(B11,RMS!B:D,3,FALSE)</f>
        <v>162147.44997948699</v>
      </c>
      <c r="J11" s="21">
        <f>VLOOKUP(B11,RMS!B:E,4,FALSE)</f>
        <v>167745.20539743599</v>
      </c>
      <c r="K11" s="22">
        <f t="shared" si="1"/>
        <v>-0.14097948698326945</v>
      </c>
      <c r="L11" s="22">
        <f t="shared" si="2"/>
        <v>-1.5974359703250229E-3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678027.10369999998</v>
      </c>
      <c r="F12" s="25">
        <f>VLOOKUP(C12,RA!B16:I49,8,0)</f>
        <v>18147.310000000001</v>
      </c>
      <c r="G12" s="16">
        <f t="shared" si="0"/>
        <v>659879.79369999992</v>
      </c>
      <c r="H12" s="27">
        <f>RA!J16</f>
        <v>2.6764874001304602</v>
      </c>
      <c r="I12" s="20">
        <f>VLOOKUP(B12,RMS!B:D,3,FALSE)</f>
        <v>678026.89310854697</v>
      </c>
      <c r="J12" s="21">
        <f>VLOOKUP(B12,RMS!B:E,4,FALSE)</f>
        <v>659879.79398888897</v>
      </c>
      <c r="K12" s="22">
        <f t="shared" si="1"/>
        <v>0.21059145301114768</v>
      </c>
      <c r="L12" s="22">
        <f t="shared" si="2"/>
        <v>-2.8888904489576817E-4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673933.05779999995</v>
      </c>
      <c r="F13" s="25">
        <f>VLOOKUP(C13,RA!B17:I50,8,0)</f>
        <v>62815.372300000003</v>
      </c>
      <c r="G13" s="16">
        <f t="shared" si="0"/>
        <v>611117.68549999991</v>
      </c>
      <c r="H13" s="27">
        <f>RA!J17</f>
        <v>9.3207139155713392</v>
      </c>
      <c r="I13" s="20">
        <f>VLOOKUP(B13,RMS!B:D,3,FALSE)</f>
        <v>673933.19795470103</v>
      </c>
      <c r="J13" s="21">
        <f>VLOOKUP(B13,RMS!B:E,4,FALSE)</f>
        <v>611117.68615982903</v>
      </c>
      <c r="K13" s="22">
        <f t="shared" si="1"/>
        <v>-0.14015470107551664</v>
      </c>
      <c r="L13" s="22">
        <f t="shared" si="2"/>
        <v>-6.5982912201434374E-4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2045081.375</v>
      </c>
      <c r="F14" s="25">
        <f>VLOOKUP(C14,RA!B18:I51,8,0)</f>
        <v>307820.88679999998</v>
      </c>
      <c r="G14" s="16">
        <f t="shared" si="0"/>
        <v>1737260.4882</v>
      </c>
      <c r="H14" s="27">
        <f>RA!J18</f>
        <v>15.051767160121001</v>
      </c>
      <c r="I14" s="20">
        <f>VLOOKUP(B14,RMS!B:D,3,FALSE)</f>
        <v>2045081.35386667</v>
      </c>
      <c r="J14" s="21">
        <f>VLOOKUP(B14,RMS!B:E,4,FALSE)</f>
        <v>1737260.50783333</v>
      </c>
      <c r="K14" s="22">
        <f t="shared" si="1"/>
        <v>2.1133329952135682E-2</v>
      </c>
      <c r="L14" s="22">
        <f t="shared" si="2"/>
        <v>-1.9633329939097166E-2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570879.27320000005</v>
      </c>
      <c r="F15" s="25">
        <f>VLOOKUP(C15,RA!B19:I52,8,0)</f>
        <v>55243.252899999999</v>
      </c>
      <c r="G15" s="16">
        <f t="shared" si="0"/>
        <v>515636.02030000003</v>
      </c>
      <c r="H15" s="27">
        <f>RA!J19</f>
        <v>9.6768713620202202</v>
      </c>
      <c r="I15" s="20">
        <f>VLOOKUP(B15,RMS!B:D,3,FALSE)</f>
        <v>570879.36294786294</v>
      </c>
      <c r="J15" s="21">
        <f>VLOOKUP(B15,RMS!B:E,4,FALSE)</f>
        <v>515636.02100170898</v>
      </c>
      <c r="K15" s="22">
        <f t="shared" si="1"/>
        <v>-8.974786289036274E-2</v>
      </c>
      <c r="L15" s="22">
        <f t="shared" si="2"/>
        <v>-7.017089519649744E-4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1320307.46</v>
      </c>
      <c r="F16" s="25">
        <f>VLOOKUP(C16,RA!B20:I53,8,0)</f>
        <v>85624.786699999997</v>
      </c>
      <c r="G16" s="16">
        <f t="shared" si="0"/>
        <v>1234682.6732999999</v>
      </c>
      <c r="H16" s="27">
        <f>RA!J20</f>
        <v>6.4852157011973599</v>
      </c>
      <c r="I16" s="20">
        <f>VLOOKUP(B16,RMS!B:D,3,FALSE)</f>
        <v>1320307.5405999999</v>
      </c>
      <c r="J16" s="21">
        <f>VLOOKUP(B16,RMS!B:E,4,FALSE)</f>
        <v>1234682.6732999999</v>
      </c>
      <c r="K16" s="22">
        <f t="shared" si="1"/>
        <v>-8.0599999986588955E-2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454916.5882</v>
      </c>
      <c r="F17" s="25">
        <f>VLOOKUP(C17,RA!B21:I54,8,0)</f>
        <v>50966.626100000001</v>
      </c>
      <c r="G17" s="16">
        <f t="shared" si="0"/>
        <v>403949.9621</v>
      </c>
      <c r="H17" s="27">
        <f>RA!J21</f>
        <v>11.203510142741401</v>
      </c>
      <c r="I17" s="20">
        <f>VLOOKUP(B17,RMS!B:D,3,FALSE)</f>
        <v>454916.23437028198</v>
      </c>
      <c r="J17" s="21">
        <f>VLOOKUP(B17,RMS!B:E,4,FALSE)</f>
        <v>403949.96201937803</v>
      </c>
      <c r="K17" s="22">
        <f t="shared" si="1"/>
        <v>0.35382971802027896</v>
      </c>
      <c r="L17" s="22">
        <f t="shared" si="2"/>
        <v>8.0621975939720869E-5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1138598.5275999999</v>
      </c>
      <c r="F18" s="25">
        <f>VLOOKUP(C18,RA!B22:I55,8,0)</f>
        <v>138091.3235</v>
      </c>
      <c r="G18" s="16">
        <f t="shared" si="0"/>
        <v>1000507.2041</v>
      </c>
      <c r="H18" s="27">
        <f>RA!J22</f>
        <v>12.1281839166854</v>
      </c>
      <c r="I18" s="20">
        <f>VLOOKUP(B18,RMS!B:D,3,FALSE)</f>
        <v>1138599.8041000001</v>
      </c>
      <c r="J18" s="21">
        <f>VLOOKUP(B18,RMS!B:E,4,FALSE)</f>
        <v>1000507.2054</v>
      </c>
      <c r="K18" s="22">
        <f t="shared" si="1"/>
        <v>-1.2765000001527369</v>
      </c>
      <c r="L18" s="22">
        <f t="shared" si="2"/>
        <v>-1.3000000035390258E-3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2195880.4289000002</v>
      </c>
      <c r="F19" s="25">
        <f>VLOOKUP(C19,RA!B23:I56,8,0)</f>
        <v>238057.92079999999</v>
      </c>
      <c r="G19" s="16">
        <f t="shared" si="0"/>
        <v>1957822.5081000002</v>
      </c>
      <c r="H19" s="27">
        <f>RA!J23</f>
        <v>10.841114919870799</v>
      </c>
      <c r="I19" s="20">
        <f>VLOOKUP(B19,RMS!B:D,3,FALSE)</f>
        <v>2195882.1629547002</v>
      </c>
      <c r="J19" s="21">
        <f>VLOOKUP(B19,RMS!B:E,4,FALSE)</f>
        <v>1957822.5397820501</v>
      </c>
      <c r="K19" s="22">
        <f t="shared" si="1"/>
        <v>-1.7340547000057995</v>
      </c>
      <c r="L19" s="22">
        <f t="shared" si="2"/>
        <v>-3.1682049855589867E-2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275847.47369999997</v>
      </c>
      <c r="F20" s="25">
        <f>VLOOKUP(C20,RA!B24:I57,8,0)</f>
        <v>46163.119400000003</v>
      </c>
      <c r="G20" s="16">
        <f t="shared" si="0"/>
        <v>229684.35429999998</v>
      </c>
      <c r="H20" s="27">
        <f>RA!J24</f>
        <v>16.735016196017501</v>
      </c>
      <c r="I20" s="20">
        <f>VLOOKUP(B20,RMS!B:D,3,FALSE)</f>
        <v>275847.464324128</v>
      </c>
      <c r="J20" s="21">
        <f>VLOOKUP(B20,RMS!B:E,4,FALSE)</f>
        <v>229684.347802148</v>
      </c>
      <c r="K20" s="22">
        <f t="shared" si="1"/>
        <v>9.3758719740435481E-3</v>
      </c>
      <c r="L20" s="22">
        <f t="shared" si="2"/>
        <v>6.4978519803844392E-3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323702.5674</v>
      </c>
      <c r="F21" s="25">
        <f>VLOOKUP(C21,RA!B25:I58,8,0)</f>
        <v>19809.161</v>
      </c>
      <c r="G21" s="16">
        <f t="shared" si="0"/>
        <v>303893.40639999998</v>
      </c>
      <c r="H21" s="27">
        <f>RA!J25</f>
        <v>6.1195563443034997</v>
      </c>
      <c r="I21" s="20">
        <f>VLOOKUP(B21,RMS!B:D,3,FALSE)</f>
        <v>323702.564661538</v>
      </c>
      <c r="J21" s="21">
        <f>VLOOKUP(B21,RMS!B:E,4,FALSE)</f>
        <v>303893.403164296</v>
      </c>
      <c r="K21" s="22">
        <f t="shared" si="1"/>
        <v>2.7384620043449104E-3</v>
      </c>
      <c r="L21" s="22">
        <f t="shared" si="2"/>
        <v>3.2357039744965732E-3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695293.64150000003</v>
      </c>
      <c r="F22" s="25">
        <f>VLOOKUP(C22,RA!B26:I59,8,0)</f>
        <v>160727.85519999999</v>
      </c>
      <c r="G22" s="16">
        <f t="shared" si="0"/>
        <v>534565.78630000004</v>
      </c>
      <c r="H22" s="27">
        <f>RA!J26</f>
        <v>23.116543228160701</v>
      </c>
      <c r="I22" s="20">
        <f>VLOOKUP(B22,RMS!B:D,3,FALSE)</f>
        <v>695293.60340910696</v>
      </c>
      <c r="J22" s="21">
        <f>VLOOKUP(B22,RMS!B:E,4,FALSE)</f>
        <v>534565.789862887</v>
      </c>
      <c r="K22" s="22">
        <f t="shared" si="1"/>
        <v>3.8090893067419529E-2</v>
      </c>
      <c r="L22" s="22">
        <f t="shared" si="2"/>
        <v>-3.5628869663923979E-3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253894.36240000001</v>
      </c>
      <c r="F23" s="25">
        <f>VLOOKUP(C23,RA!B27:I60,8,0)</f>
        <v>71682.253800000006</v>
      </c>
      <c r="G23" s="16">
        <f t="shared" si="0"/>
        <v>182212.10860000001</v>
      </c>
      <c r="H23" s="27">
        <f>RA!J27</f>
        <v>28.233101799664102</v>
      </c>
      <c r="I23" s="20">
        <f>VLOOKUP(B23,RMS!B:D,3,FALSE)</f>
        <v>253894.36861788799</v>
      </c>
      <c r="J23" s="21">
        <f>VLOOKUP(B23,RMS!B:E,4,FALSE)</f>
        <v>182212.12372297599</v>
      </c>
      <c r="K23" s="22">
        <f t="shared" si="1"/>
        <v>-6.2178879743441939E-3</v>
      </c>
      <c r="L23" s="22">
        <f t="shared" si="2"/>
        <v>-1.5122975979465991E-2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905965.99860000005</v>
      </c>
      <c r="F24" s="25">
        <f>VLOOKUP(C24,RA!B28:I61,8,0)</f>
        <v>42746.055</v>
      </c>
      <c r="G24" s="16">
        <f t="shared" si="0"/>
        <v>863219.9436</v>
      </c>
      <c r="H24" s="27">
        <f>RA!J28</f>
        <v>4.7182846890563201</v>
      </c>
      <c r="I24" s="20">
        <f>VLOOKUP(B24,RMS!B:D,3,FALSE)</f>
        <v>905965.99688407104</v>
      </c>
      <c r="J24" s="21">
        <f>VLOOKUP(B24,RMS!B:E,4,FALSE)</f>
        <v>863219.94177699101</v>
      </c>
      <c r="K24" s="22">
        <f t="shared" si="1"/>
        <v>1.715929014608264E-3</v>
      </c>
      <c r="L24" s="22">
        <f t="shared" si="2"/>
        <v>1.8230089917778969E-3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687245.77599999995</v>
      </c>
      <c r="F25" s="25">
        <f>VLOOKUP(C25,RA!B29:I62,8,0)</f>
        <v>114639.5281</v>
      </c>
      <c r="G25" s="16">
        <f t="shared" si="0"/>
        <v>572606.24789999996</v>
      </c>
      <c r="H25" s="27">
        <f>RA!J29</f>
        <v>16.681008760394299</v>
      </c>
      <c r="I25" s="20">
        <f>VLOOKUP(B25,RMS!B:D,3,FALSE)</f>
        <v>687245.77628849598</v>
      </c>
      <c r="J25" s="21">
        <f>VLOOKUP(B25,RMS!B:E,4,FALSE)</f>
        <v>572606.250424047</v>
      </c>
      <c r="K25" s="22">
        <f t="shared" si="1"/>
        <v>-2.8849602676928043E-4</v>
      </c>
      <c r="L25" s="22">
        <f t="shared" si="2"/>
        <v>-2.5240470422431827E-3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809905.98699999996</v>
      </c>
      <c r="F26" s="25">
        <f>VLOOKUP(C26,RA!B30:I63,8,0)</f>
        <v>127445.8973</v>
      </c>
      <c r="G26" s="16">
        <f t="shared" si="0"/>
        <v>682460.08970000001</v>
      </c>
      <c r="H26" s="27">
        <f>RA!J30</f>
        <v>15.735887787677299</v>
      </c>
      <c r="I26" s="20">
        <f>VLOOKUP(B26,RMS!B:D,3,FALSE)</f>
        <v>809905.99571289599</v>
      </c>
      <c r="J26" s="21">
        <f>VLOOKUP(B26,RMS!B:E,4,FALSE)</f>
        <v>682460.07958507002</v>
      </c>
      <c r="K26" s="22">
        <f t="shared" si="1"/>
        <v>-8.7128960294649005E-3</v>
      </c>
      <c r="L26" s="22">
        <f t="shared" si="2"/>
        <v>1.0114929988048971E-2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695420.24809999997</v>
      </c>
      <c r="F27" s="25">
        <f>VLOOKUP(C27,RA!B31:I64,8,0)</f>
        <v>30460.241999999998</v>
      </c>
      <c r="G27" s="16">
        <f t="shared" si="0"/>
        <v>664960.0061</v>
      </c>
      <c r="H27" s="27">
        <f>RA!J31</f>
        <v>4.38012009043773</v>
      </c>
      <c r="I27" s="20">
        <f>VLOOKUP(B27,RMS!B:D,3,FALSE)</f>
        <v>695420.17747876095</v>
      </c>
      <c r="J27" s="21">
        <f>VLOOKUP(B27,RMS!B:E,4,FALSE)</f>
        <v>664959.98988318595</v>
      </c>
      <c r="K27" s="22">
        <f t="shared" si="1"/>
        <v>7.0621239021420479E-2</v>
      </c>
      <c r="L27" s="22">
        <f t="shared" si="2"/>
        <v>1.6216814052313566E-2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136806.9639</v>
      </c>
      <c r="F28" s="25">
        <f>VLOOKUP(C28,RA!B32:I65,8,0)</f>
        <v>44045.227099999996</v>
      </c>
      <c r="G28" s="16">
        <f t="shared" si="0"/>
        <v>92761.736800000013</v>
      </c>
      <c r="H28" s="27">
        <f>RA!J32</f>
        <v>32.195164518229603</v>
      </c>
      <c r="I28" s="20">
        <f>VLOOKUP(B28,RMS!B:D,3,FALSE)</f>
        <v>136806.897665956</v>
      </c>
      <c r="J28" s="21">
        <f>VLOOKUP(B28,RMS!B:E,4,FALSE)</f>
        <v>92761.734911270702</v>
      </c>
      <c r="K28" s="22">
        <f t="shared" si="1"/>
        <v>6.6234044003067538E-2</v>
      </c>
      <c r="L28" s="22">
        <f t="shared" si="2"/>
        <v>1.8887293117586523E-3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233086.36120000001</v>
      </c>
      <c r="F30" s="25">
        <f>VLOOKUP(C30,RA!B34:I68,8,0)</f>
        <v>23774.920699999999</v>
      </c>
      <c r="G30" s="16">
        <f t="shared" si="0"/>
        <v>209311.44050000003</v>
      </c>
      <c r="H30" s="27">
        <f>RA!J34</f>
        <v>10.200047989766301</v>
      </c>
      <c r="I30" s="20">
        <f>VLOOKUP(B30,RMS!B:D,3,FALSE)</f>
        <v>233086.36060000001</v>
      </c>
      <c r="J30" s="21">
        <f>VLOOKUP(B30,RMS!B:E,4,FALSE)</f>
        <v>209311.4387</v>
      </c>
      <c r="K30" s="22">
        <f t="shared" si="1"/>
        <v>5.9999999939464033E-4</v>
      </c>
      <c r="L30" s="22">
        <f t="shared" si="2"/>
        <v>1.8000000272877514E-3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257997.43530000001</v>
      </c>
      <c r="F34" s="25">
        <f>VLOOKUP(C34,RA!B8:I72,8,0)</f>
        <v>12402.096</v>
      </c>
      <c r="G34" s="16">
        <f t="shared" si="0"/>
        <v>245595.33930000002</v>
      </c>
      <c r="H34" s="27">
        <f>RA!J38</f>
        <v>4.8070617390358201</v>
      </c>
      <c r="I34" s="20">
        <f>VLOOKUP(B34,RMS!B:D,3,FALSE)</f>
        <v>257997.43589743599</v>
      </c>
      <c r="J34" s="21">
        <f>VLOOKUP(B34,RMS!B:E,4,FALSE)</f>
        <v>245595.337606838</v>
      </c>
      <c r="K34" s="22">
        <f t="shared" si="1"/>
        <v>-5.9743598103523254E-4</v>
      </c>
      <c r="L34" s="22">
        <f t="shared" si="2"/>
        <v>1.6931620193645358E-3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538183.8628</v>
      </c>
      <c r="F35" s="25">
        <f>VLOOKUP(C35,RA!B8:I73,8,0)</f>
        <v>32900.442999999999</v>
      </c>
      <c r="G35" s="16">
        <f t="shared" si="0"/>
        <v>505283.41980000003</v>
      </c>
      <c r="H35" s="27">
        <f>RA!J39</f>
        <v>6.1132347649424901</v>
      </c>
      <c r="I35" s="20">
        <f>VLOOKUP(B35,RMS!B:D,3,FALSE)</f>
        <v>538183.85295128205</v>
      </c>
      <c r="J35" s="21">
        <f>VLOOKUP(B35,RMS!B:E,4,FALSE)</f>
        <v>505283.420139316</v>
      </c>
      <c r="K35" s="22">
        <f t="shared" si="1"/>
        <v>9.8487179493531585E-3</v>
      </c>
      <c r="L35" s="22">
        <f t="shared" si="2"/>
        <v>-3.3931597135961056E-4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21320.1348</v>
      </c>
      <c r="F38" s="25">
        <f>VLOOKUP(C38,RA!B8:I76,8,0)</f>
        <v>2093.4362000000001</v>
      </c>
      <c r="G38" s="16">
        <f t="shared" si="0"/>
        <v>19226.6986</v>
      </c>
      <c r="H38" s="27" t="e">
        <f>RA!#REF!</f>
        <v>#REF!</v>
      </c>
      <c r="I38" s="20">
        <f>VLOOKUP(B38,RMS!B:D,3,FALSE)</f>
        <v>21320.1346342939</v>
      </c>
      <c r="J38" s="21">
        <f>VLOOKUP(B38,RMS!B:E,4,FALSE)</f>
        <v>19226.698434309099</v>
      </c>
      <c r="K38" s="22">
        <f t="shared" si="1"/>
        <v>1.6570610023336485E-4</v>
      </c>
      <c r="L38" s="22">
        <f t="shared" si="2"/>
        <v>1.6569090075790882E-4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16926107.182700001</v>
      </c>
      <c r="E7" s="64">
        <v>18190615</v>
      </c>
      <c r="F7" s="65">
        <v>93.048570280334104</v>
      </c>
      <c r="G7" s="64">
        <v>56019972.079800002</v>
      </c>
      <c r="H7" s="65">
        <v>-69.785584400883096</v>
      </c>
      <c r="I7" s="64">
        <v>2044359.3355</v>
      </c>
      <c r="J7" s="65">
        <v>12.078142442519299</v>
      </c>
      <c r="K7" s="64">
        <v>5265053.1508999998</v>
      </c>
      <c r="L7" s="65">
        <v>9.3985286950874904</v>
      </c>
      <c r="M7" s="65">
        <v>-0.611711548410382</v>
      </c>
      <c r="N7" s="64">
        <v>580009879.19369996</v>
      </c>
      <c r="O7" s="64">
        <v>580009879.19369996</v>
      </c>
      <c r="P7" s="64">
        <v>845725</v>
      </c>
      <c r="Q7" s="64">
        <v>885001</v>
      </c>
      <c r="R7" s="65">
        <v>-4.4379610870496196</v>
      </c>
      <c r="S7" s="64">
        <v>20.013724535398602</v>
      </c>
      <c r="T7" s="64">
        <v>19.200030547197098</v>
      </c>
      <c r="U7" s="66">
        <v>4.06567996257919</v>
      </c>
      <c r="V7" s="54"/>
      <c r="W7" s="54"/>
    </row>
    <row r="8" spans="1:23" ht="14.25" thickBot="1" x14ac:dyDescent="0.2">
      <c r="A8" s="51">
        <v>42031</v>
      </c>
      <c r="B8" s="41" t="s">
        <v>6</v>
      </c>
      <c r="C8" s="42"/>
      <c r="D8" s="67">
        <v>821820.98829999997</v>
      </c>
      <c r="E8" s="67">
        <v>653980</v>
      </c>
      <c r="F8" s="68">
        <v>125.664544527356</v>
      </c>
      <c r="G8" s="67">
        <v>2238930.9338000002</v>
      </c>
      <c r="H8" s="68">
        <v>-63.294044675814398</v>
      </c>
      <c r="I8" s="67">
        <v>195121.23019999999</v>
      </c>
      <c r="J8" s="68">
        <v>23.742546488575702</v>
      </c>
      <c r="K8" s="67">
        <v>270768.0932</v>
      </c>
      <c r="L8" s="68">
        <v>12.0936331314357</v>
      </c>
      <c r="M8" s="68">
        <v>-0.27937879277424399</v>
      </c>
      <c r="N8" s="67">
        <v>23134974.975000001</v>
      </c>
      <c r="O8" s="67">
        <v>23134974.975000001</v>
      </c>
      <c r="P8" s="67">
        <v>25598</v>
      </c>
      <c r="Q8" s="67">
        <v>28583</v>
      </c>
      <c r="R8" s="68">
        <v>-10.4432704754574</v>
      </c>
      <c r="S8" s="67">
        <v>32.104890550043002</v>
      </c>
      <c r="T8" s="67">
        <v>30.1236148969667</v>
      </c>
      <c r="U8" s="69">
        <v>6.1712580829016304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105545.8536</v>
      </c>
      <c r="E9" s="67">
        <v>163613</v>
      </c>
      <c r="F9" s="68">
        <v>64.509454383209203</v>
      </c>
      <c r="G9" s="67">
        <v>279962.52429999999</v>
      </c>
      <c r="H9" s="68">
        <v>-62.300006451256301</v>
      </c>
      <c r="I9" s="67">
        <v>23950.993399999999</v>
      </c>
      <c r="J9" s="68">
        <v>22.692500541773999</v>
      </c>
      <c r="K9" s="67">
        <v>50474.498800000001</v>
      </c>
      <c r="L9" s="68">
        <v>18.029019750483801</v>
      </c>
      <c r="M9" s="68">
        <v>-0.52548328424412205</v>
      </c>
      <c r="N9" s="67">
        <v>3089391.9196000001</v>
      </c>
      <c r="O9" s="67">
        <v>3089391.9196000001</v>
      </c>
      <c r="P9" s="67">
        <v>5283</v>
      </c>
      <c r="Q9" s="67">
        <v>5596</v>
      </c>
      <c r="R9" s="68">
        <v>-5.5932809149392497</v>
      </c>
      <c r="S9" s="67">
        <v>19.978393639977298</v>
      </c>
      <c r="T9" s="67">
        <v>19.123522676912099</v>
      </c>
      <c r="U9" s="69">
        <v>4.2789774717151801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136820.04240000001</v>
      </c>
      <c r="E10" s="67">
        <v>307894</v>
      </c>
      <c r="F10" s="68">
        <v>44.437385074083899</v>
      </c>
      <c r="G10" s="67">
        <v>635000.34039999999</v>
      </c>
      <c r="H10" s="68">
        <v>-78.453548180176696</v>
      </c>
      <c r="I10" s="67">
        <v>28548.3724</v>
      </c>
      <c r="J10" s="68">
        <v>20.865636276107502</v>
      </c>
      <c r="K10" s="67">
        <v>147193.5361</v>
      </c>
      <c r="L10" s="68">
        <v>23.1800719992181</v>
      </c>
      <c r="M10" s="68">
        <v>-0.80604873585885695</v>
      </c>
      <c r="N10" s="67">
        <v>4574938.4803999998</v>
      </c>
      <c r="O10" s="67">
        <v>4574938.4803999998</v>
      </c>
      <c r="P10" s="67">
        <v>79635</v>
      </c>
      <c r="Q10" s="67">
        <v>81856</v>
      </c>
      <c r="R10" s="68">
        <v>-2.7133014073494901</v>
      </c>
      <c r="S10" s="67">
        <v>1.7180893124882299</v>
      </c>
      <c r="T10" s="67">
        <v>1.8295806135164201</v>
      </c>
      <c r="U10" s="69">
        <v>-6.4892610772791404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66567.982399999994</v>
      </c>
      <c r="E11" s="67">
        <v>84723</v>
      </c>
      <c r="F11" s="68">
        <v>78.571323489489302</v>
      </c>
      <c r="G11" s="67">
        <v>162513.91329999999</v>
      </c>
      <c r="H11" s="68">
        <v>-59.038594881955902</v>
      </c>
      <c r="I11" s="67">
        <v>10343.099399999999</v>
      </c>
      <c r="J11" s="68">
        <v>15.537648922344401</v>
      </c>
      <c r="K11" s="67">
        <v>27174.867399999999</v>
      </c>
      <c r="L11" s="68">
        <v>16.721563617654901</v>
      </c>
      <c r="M11" s="68">
        <v>-0.61938730931949304</v>
      </c>
      <c r="N11" s="67">
        <v>1923984.6584000001</v>
      </c>
      <c r="O11" s="67">
        <v>1923984.6584000001</v>
      </c>
      <c r="P11" s="67">
        <v>3040</v>
      </c>
      <c r="Q11" s="67">
        <v>2878</v>
      </c>
      <c r="R11" s="68">
        <v>5.62890896455872</v>
      </c>
      <c r="S11" s="67">
        <v>21.897362631579</v>
      </c>
      <c r="T11" s="67">
        <v>21.175600208478102</v>
      </c>
      <c r="U11" s="69">
        <v>3.2961157708552502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215469.98389999999</v>
      </c>
      <c r="E12" s="67">
        <v>347249</v>
      </c>
      <c r="F12" s="68">
        <v>62.0505700232398</v>
      </c>
      <c r="G12" s="67">
        <v>399201.84</v>
      </c>
      <c r="H12" s="68">
        <v>-46.024801914740699</v>
      </c>
      <c r="I12" s="67">
        <v>32458.676800000001</v>
      </c>
      <c r="J12" s="68">
        <v>15.0641292176752</v>
      </c>
      <c r="K12" s="67">
        <v>-12874.0825</v>
      </c>
      <c r="L12" s="68">
        <v>-3.2249557016069899</v>
      </c>
      <c r="M12" s="68">
        <v>-3.52124194481432</v>
      </c>
      <c r="N12" s="67">
        <v>10096947.7557</v>
      </c>
      <c r="O12" s="67">
        <v>10096947.7557</v>
      </c>
      <c r="P12" s="67">
        <v>1864</v>
      </c>
      <c r="Q12" s="67">
        <v>2116</v>
      </c>
      <c r="R12" s="68">
        <v>-11.909262759924401</v>
      </c>
      <c r="S12" s="67">
        <v>115.595484924893</v>
      </c>
      <c r="T12" s="67">
        <v>103.41276422495299</v>
      </c>
      <c r="U12" s="69">
        <v>10.539097359949301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317384.40889999998</v>
      </c>
      <c r="E13" s="67">
        <v>859905</v>
      </c>
      <c r="F13" s="68">
        <v>36.909241009181301</v>
      </c>
      <c r="G13" s="67">
        <v>856999.39399999997</v>
      </c>
      <c r="H13" s="68">
        <v>-62.965620381757198</v>
      </c>
      <c r="I13" s="67">
        <v>47689.361900000004</v>
      </c>
      <c r="J13" s="68">
        <v>15.025741833155299</v>
      </c>
      <c r="K13" s="67">
        <v>118918.7889</v>
      </c>
      <c r="L13" s="68">
        <v>13.876181212328801</v>
      </c>
      <c r="M13" s="68">
        <v>-0.59897538192974298</v>
      </c>
      <c r="N13" s="67">
        <v>10105990.0614</v>
      </c>
      <c r="O13" s="67">
        <v>10105990.0614</v>
      </c>
      <c r="P13" s="67">
        <v>9659</v>
      </c>
      <c r="Q13" s="67">
        <v>10029</v>
      </c>
      <c r="R13" s="68">
        <v>-3.68930102702164</v>
      </c>
      <c r="S13" s="67">
        <v>32.858930417227498</v>
      </c>
      <c r="T13" s="67">
        <v>31.941209153454999</v>
      </c>
      <c r="U13" s="69">
        <v>2.7929127701957599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188055.9871</v>
      </c>
      <c r="E14" s="67">
        <v>239756</v>
      </c>
      <c r="F14" s="68">
        <v>78.436404970052905</v>
      </c>
      <c r="G14" s="67">
        <v>469842.20640000002</v>
      </c>
      <c r="H14" s="68">
        <v>-59.974650097761</v>
      </c>
      <c r="I14" s="67">
        <v>26187.782299999999</v>
      </c>
      <c r="J14" s="68">
        <v>13.9255243631645</v>
      </c>
      <c r="K14" s="67">
        <v>59169.489399999999</v>
      </c>
      <c r="L14" s="68">
        <v>12.5934810866323</v>
      </c>
      <c r="M14" s="68">
        <v>-0.55741071005422604</v>
      </c>
      <c r="N14" s="67">
        <v>5557023.9083000002</v>
      </c>
      <c r="O14" s="67">
        <v>5557023.9083000002</v>
      </c>
      <c r="P14" s="67">
        <v>2938</v>
      </c>
      <c r="Q14" s="67">
        <v>2622</v>
      </c>
      <c r="R14" s="68">
        <v>12.0518688024409</v>
      </c>
      <c r="S14" s="67">
        <v>64.008164431586096</v>
      </c>
      <c r="T14" s="67">
        <v>79.096937566742895</v>
      </c>
      <c r="U14" s="69">
        <v>-23.573200808287801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162147.30900000001</v>
      </c>
      <c r="E15" s="67">
        <v>138449</v>
      </c>
      <c r="F15" s="68">
        <v>117.11699542791899</v>
      </c>
      <c r="G15" s="67">
        <v>250120.7107</v>
      </c>
      <c r="H15" s="68">
        <v>-35.172377950547698</v>
      </c>
      <c r="I15" s="67">
        <v>-5597.8948</v>
      </c>
      <c r="J15" s="68">
        <v>-3.4523513430617601</v>
      </c>
      <c r="K15" s="67">
        <v>26671.827700000002</v>
      </c>
      <c r="L15" s="68">
        <v>10.6635822460903</v>
      </c>
      <c r="M15" s="68">
        <v>-1.2098804350029599</v>
      </c>
      <c r="N15" s="67">
        <v>4335413.784</v>
      </c>
      <c r="O15" s="67">
        <v>4335413.784</v>
      </c>
      <c r="P15" s="67">
        <v>5709</v>
      </c>
      <c r="Q15" s="67">
        <v>5613</v>
      </c>
      <c r="R15" s="68">
        <v>1.7103153393907</v>
      </c>
      <c r="S15" s="67">
        <v>28.402050972149201</v>
      </c>
      <c r="T15" s="67">
        <v>25.980162765009801</v>
      </c>
      <c r="U15" s="69">
        <v>8.5271595685618706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678027.10369999998</v>
      </c>
      <c r="E16" s="67">
        <v>682920</v>
      </c>
      <c r="F16" s="68">
        <v>99.283533019973106</v>
      </c>
      <c r="G16" s="67">
        <v>2981189.7834999999</v>
      </c>
      <c r="H16" s="68">
        <v>-77.256493113833997</v>
      </c>
      <c r="I16" s="67">
        <v>18147.310000000001</v>
      </c>
      <c r="J16" s="68">
        <v>2.6764874001304602</v>
      </c>
      <c r="K16" s="67">
        <v>168744.40410000001</v>
      </c>
      <c r="L16" s="68">
        <v>5.6603039844678902</v>
      </c>
      <c r="M16" s="68">
        <v>-0.89245681895770801</v>
      </c>
      <c r="N16" s="67">
        <v>22979127</v>
      </c>
      <c r="O16" s="67">
        <v>22979127</v>
      </c>
      <c r="P16" s="67">
        <v>32096</v>
      </c>
      <c r="Q16" s="67">
        <v>35132</v>
      </c>
      <c r="R16" s="68">
        <v>-8.6416941819424</v>
      </c>
      <c r="S16" s="67">
        <v>21.1249720744018</v>
      </c>
      <c r="T16" s="67">
        <v>18.850790094500699</v>
      </c>
      <c r="U16" s="69">
        <v>10.7653727157197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673933.05779999995</v>
      </c>
      <c r="E17" s="67">
        <v>755436</v>
      </c>
      <c r="F17" s="68">
        <v>89.211138706654197</v>
      </c>
      <c r="G17" s="67">
        <v>4354252.9011000004</v>
      </c>
      <c r="H17" s="68">
        <v>-84.522418125282798</v>
      </c>
      <c r="I17" s="67">
        <v>62815.372300000003</v>
      </c>
      <c r="J17" s="68">
        <v>9.3207139155713392</v>
      </c>
      <c r="K17" s="67">
        <v>-217052.30549999999</v>
      </c>
      <c r="L17" s="68">
        <v>-4.9848346072219796</v>
      </c>
      <c r="M17" s="68">
        <v>-1.28940200453204</v>
      </c>
      <c r="N17" s="67">
        <v>24527884.476300001</v>
      </c>
      <c r="O17" s="67">
        <v>24527884.476300001</v>
      </c>
      <c r="P17" s="67">
        <v>11646</v>
      </c>
      <c r="Q17" s="67">
        <v>11678</v>
      </c>
      <c r="R17" s="68">
        <v>-0.27401952389107798</v>
      </c>
      <c r="S17" s="67">
        <v>57.8682000515198</v>
      </c>
      <c r="T17" s="67">
        <v>50.965444194211301</v>
      </c>
      <c r="U17" s="69">
        <v>11.928409473878601</v>
      </c>
    </row>
    <row r="18" spans="1:21" ht="12" thickBot="1" x14ac:dyDescent="0.2">
      <c r="A18" s="52"/>
      <c r="B18" s="41" t="s">
        <v>16</v>
      </c>
      <c r="C18" s="42"/>
      <c r="D18" s="67">
        <v>2045081.375</v>
      </c>
      <c r="E18" s="67">
        <v>2489190</v>
      </c>
      <c r="F18" s="68">
        <v>82.158508390279593</v>
      </c>
      <c r="G18" s="67">
        <v>12752374.7796</v>
      </c>
      <c r="H18" s="68">
        <v>-83.963133060741598</v>
      </c>
      <c r="I18" s="67">
        <v>307820.88679999998</v>
      </c>
      <c r="J18" s="68">
        <v>15.051767160121001</v>
      </c>
      <c r="K18" s="67">
        <v>1177597.6192999999</v>
      </c>
      <c r="L18" s="68">
        <v>9.2343397967240204</v>
      </c>
      <c r="M18" s="68">
        <v>-0.73860265870528996</v>
      </c>
      <c r="N18" s="67">
        <v>62462042.159100004</v>
      </c>
      <c r="O18" s="67">
        <v>62462042.159100004</v>
      </c>
      <c r="P18" s="67">
        <v>77972</v>
      </c>
      <c r="Q18" s="67">
        <v>81041</v>
      </c>
      <c r="R18" s="68">
        <v>-3.7869720265050999</v>
      </c>
      <c r="S18" s="67">
        <v>26.228407312881501</v>
      </c>
      <c r="T18" s="67">
        <v>24.973394653323599</v>
      </c>
      <c r="U18" s="69">
        <v>4.7849365940780704</v>
      </c>
    </row>
    <row r="19" spans="1:21" ht="12" thickBot="1" x14ac:dyDescent="0.2">
      <c r="A19" s="52"/>
      <c r="B19" s="41" t="s">
        <v>17</v>
      </c>
      <c r="C19" s="42"/>
      <c r="D19" s="67">
        <v>570879.27320000005</v>
      </c>
      <c r="E19" s="67">
        <v>603540</v>
      </c>
      <c r="F19" s="68">
        <v>94.588473539450604</v>
      </c>
      <c r="G19" s="67">
        <v>2090146.371</v>
      </c>
      <c r="H19" s="68">
        <v>-72.687115069033595</v>
      </c>
      <c r="I19" s="67">
        <v>55243.252899999999</v>
      </c>
      <c r="J19" s="68">
        <v>9.6768713620202202</v>
      </c>
      <c r="K19" s="67">
        <v>206487.75159999999</v>
      </c>
      <c r="L19" s="68">
        <v>9.8791048543269699</v>
      </c>
      <c r="M19" s="68">
        <v>-0.73246232538278999</v>
      </c>
      <c r="N19" s="67">
        <v>22172697.597399998</v>
      </c>
      <c r="O19" s="67">
        <v>22172697.597399998</v>
      </c>
      <c r="P19" s="67">
        <v>12923</v>
      </c>
      <c r="Q19" s="67">
        <v>13771</v>
      </c>
      <c r="R19" s="68">
        <v>-6.1578679834434702</v>
      </c>
      <c r="S19" s="67">
        <v>44.175444803838097</v>
      </c>
      <c r="T19" s="67">
        <v>42.829382346960998</v>
      </c>
      <c r="U19" s="69">
        <v>3.0470829730279698</v>
      </c>
    </row>
    <row r="20" spans="1:21" ht="12" thickBot="1" x14ac:dyDescent="0.2">
      <c r="A20" s="52"/>
      <c r="B20" s="41" t="s">
        <v>18</v>
      </c>
      <c r="C20" s="42"/>
      <c r="D20" s="67">
        <v>1320307.46</v>
      </c>
      <c r="E20" s="67">
        <v>758441</v>
      </c>
      <c r="F20" s="68">
        <v>174.08176245746199</v>
      </c>
      <c r="G20" s="67">
        <v>2449480.6831</v>
      </c>
      <c r="H20" s="68">
        <v>-46.098474296639402</v>
      </c>
      <c r="I20" s="67">
        <v>85624.786699999997</v>
      </c>
      <c r="J20" s="68">
        <v>6.4852157011973599</v>
      </c>
      <c r="K20" s="67">
        <v>192614.42240000001</v>
      </c>
      <c r="L20" s="68">
        <v>7.8634799502167203</v>
      </c>
      <c r="M20" s="68">
        <v>-0.55546014865811</v>
      </c>
      <c r="N20" s="67">
        <v>36681964.499300003</v>
      </c>
      <c r="O20" s="67">
        <v>36681964.499300003</v>
      </c>
      <c r="P20" s="67">
        <v>39722</v>
      </c>
      <c r="Q20" s="67">
        <v>40965</v>
      </c>
      <c r="R20" s="68">
        <v>-3.0342975710972802</v>
      </c>
      <c r="S20" s="67">
        <v>33.238695433261199</v>
      </c>
      <c r="T20" s="67">
        <v>30.5266561503723</v>
      </c>
      <c r="U20" s="69">
        <v>8.1592831714298306</v>
      </c>
    </row>
    <row r="21" spans="1:21" ht="12" thickBot="1" x14ac:dyDescent="0.2">
      <c r="A21" s="52"/>
      <c r="B21" s="41" t="s">
        <v>19</v>
      </c>
      <c r="C21" s="42"/>
      <c r="D21" s="67">
        <v>454916.5882</v>
      </c>
      <c r="E21" s="67">
        <v>385566</v>
      </c>
      <c r="F21" s="68">
        <v>117.986697011666</v>
      </c>
      <c r="G21" s="67">
        <v>1462276.0347</v>
      </c>
      <c r="H21" s="68">
        <v>-68.889828089582906</v>
      </c>
      <c r="I21" s="67">
        <v>50966.626100000001</v>
      </c>
      <c r="J21" s="68">
        <v>11.203510142741401</v>
      </c>
      <c r="K21" s="67">
        <v>130259.9154</v>
      </c>
      <c r="L21" s="68">
        <v>8.9080250451293299</v>
      </c>
      <c r="M21" s="68">
        <v>-0.60873131274888004</v>
      </c>
      <c r="N21" s="67">
        <v>11526694.763699999</v>
      </c>
      <c r="O21" s="67">
        <v>11526694.763699999</v>
      </c>
      <c r="P21" s="67">
        <v>29819</v>
      </c>
      <c r="Q21" s="67">
        <v>30982</v>
      </c>
      <c r="R21" s="68">
        <v>-3.7537925246917601</v>
      </c>
      <c r="S21" s="67">
        <v>15.255930386666201</v>
      </c>
      <c r="T21" s="67">
        <v>13.286530963139899</v>
      </c>
      <c r="U21" s="69">
        <v>12.9090745278151</v>
      </c>
    </row>
    <row r="22" spans="1:21" ht="12" thickBot="1" x14ac:dyDescent="0.2">
      <c r="A22" s="52"/>
      <c r="B22" s="41" t="s">
        <v>20</v>
      </c>
      <c r="C22" s="42"/>
      <c r="D22" s="67">
        <v>1138598.5275999999</v>
      </c>
      <c r="E22" s="67">
        <v>1142431</v>
      </c>
      <c r="F22" s="68">
        <v>99.664533577957897</v>
      </c>
      <c r="G22" s="67">
        <v>3401368.8053000001</v>
      </c>
      <c r="H22" s="68">
        <v>-66.525284590549504</v>
      </c>
      <c r="I22" s="67">
        <v>138091.3235</v>
      </c>
      <c r="J22" s="68">
        <v>12.1281839166854</v>
      </c>
      <c r="K22" s="67">
        <v>382318.53629999998</v>
      </c>
      <c r="L22" s="68">
        <v>11.2401376676435</v>
      </c>
      <c r="M22" s="68">
        <v>-0.63880557600889698</v>
      </c>
      <c r="N22" s="67">
        <v>32481690.174699999</v>
      </c>
      <c r="O22" s="67">
        <v>32481690.174699999</v>
      </c>
      <c r="P22" s="67">
        <v>62434</v>
      </c>
      <c r="Q22" s="67">
        <v>66767</v>
      </c>
      <c r="R22" s="68">
        <v>-6.4897329519073796</v>
      </c>
      <c r="S22" s="67">
        <v>18.236834538873101</v>
      </c>
      <c r="T22" s="67">
        <v>17.3223974972666</v>
      </c>
      <c r="U22" s="69">
        <v>5.0142311685575303</v>
      </c>
    </row>
    <row r="23" spans="1:21" ht="12" thickBot="1" x14ac:dyDescent="0.2">
      <c r="A23" s="52"/>
      <c r="B23" s="41" t="s">
        <v>21</v>
      </c>
      <c r="C23" s="42"/>
      <c r="D23" s="67">
        <v>2195880.4289000002</v>
      </c>
      <c r="E23" s="67">
        <v>2365169</v>
      </c>
      <c r="F23" s="68">
        <v>92.842432354728203</v>
      </c>
      <c r="G23" s="67">
        <v>4814959.8311000001</v>
      </c>
      <c r="H23" s="68">
        <v>-54.394626208162101</v>
      </c>
      <c r="I23" s="67">
        <v>238057.92079999999</v>
      </c>
      <c r="J23" s="68">
        <v>10.841114919870799</v>
      </c>
      <c r="K23" s="67">
        <v>440853.62770000001</v>
      </c>
      <c r="L23" s="68">
        <v>9.1559149642850706</v>
      </c>
      <c r="M23" s="68">
        <v>-0.460006891534535</v>
      </c>
      <c r="N23" s="67">
        <v>82425031.576700002</v>
      </c>
      <c r="O23" s="67">
        <v>82425031.576700002</v>
      </c>
      <c r="P23" s="67">
        <v>68036</v>
      </c>
      <c r="Q23" s="67">
        <v>76311</v>
      </c>
      <c r="R23" s="68">
        <v>-10.8437839892021</v>
      </c>
      <c r="S23" s="67">
        <v>32.275272339643699</v>
      </c>
      <c r="T23" s="67">
        <v>31.422739266947101</v>
      </c>
      <c r="U23" s="69">
        <v>2.6414434670763498</v>
      </c>
    </row>
    <row r="24" spans="1:21" ht="12" thickBot="1" x14ac:dyDescent="0.2">
      <c r="A24" s="52"/>
      <c r="B24" s="41" t="s">
        <v>22</v>
      </c>
      <c r="C24" s="42"/>
      <c r="D24" s="67">
        <v>275847.47369999997</v>
      </c>
      <c r="E24" s="67">
        <v>234752</v>
      </c>
      <c r="F24" s="68">
        <v>117.505909938999</v>
      </c>
      <c r="G24" s="67">
        <v>1040629.3051</v>
      </c>
      <c r="H24" s="68">
        <v>-73.4922443229203</v>
      </c>
      <c r="I24" s="67">
        <v>46163.119400000003</v>
      </c>
      <c r="J24" s="68">
        <v>16.735016196017501</v>
      </c>
      <c r="K24" s="67">
        <v>186858.4614</v>
      </c>
      <c r="L24" s="68">
        <v>17.956294377280098</v>
      </c>
      <c r="M24" s="68">
        <v>-0.75295141009868105</v>
      </c>
      <c r="N24" s="67">
        <v>8169342.5658</v>
      </c>
      <c r="O24" s="67">
        <v>8169342.5658</v>
      </c>
      <c r="P24" s="67">
        <v>25179</v>
      </c>
      <c r="Q24" s="67">
        <v>25188</v>
      </c>
      <c r="R24" s="68">
        <v>-3.5731300619345999E-2</v>
      </c>
      <c r="S24" s="67">
        <v>10.9554578696533</v>
      </c>
      <c r="T24" s="67">
        <v>10.8940809988884</v>
      </c>
      <c r="U24" s="69">
        <v>0.56024012410231605</v>
      </c>
    </row>
    <row r="25" spans="1:21" ht="12" thickBot="1" x14ac:dyDescent="0.2">
      <c r="A25" s="52"/>
      <c r="B25" s="41" t="s">
        <v>23</v>
      </c>
      <c r="C25" s="42"/>
      <c r="D25" s="67">
        <v>323702.5674</v>
      </c>
      <c r="E25" s="67">
        <v>278172</v>
      </c>
      <c r="F25" s="68">
        <v>116.36777511755299</v>
      </c>
      <c r="G25" s="67">
        <v>1070753.8736</v>
      </c>
      <c r="H25" s="68">
        <v>-69.768723197640796</v>
      </c>
      <c r="I25" s="67">
        <v>19809.161</v>
      </c>
      <c r="J25" s="68">
        <v>6.1195563443034997</v>
      </c>
      <c r="K25" s="67">
        <v>92224.368600000002</v>
      </c>
      <c r="L25" s="68">
        <v>8.6130315167509792</v>
      </c>
      <c r="M25" s="68">
        <v>-0.78520686776488302</v>
      </c>
      <c r="N25" s="67">
        <v>14143316.0077</v>
      </c>
      <c r="O25" s="67">
        <v>14143316.0077</v>
      </c>
      <c r="P25" s="67">
        <v>17650</v>
      </c>
      <c r="Q25" s="67">
        <v>17372</v>
      </c>
      <c r="R25" s="68">
        <v>1.60027630670043</v>
      </c>
      <c r="S25" s="67">
        <v>18.340088804532598</v>
      </c>
      <c r="T25" s="67">
        <v>18.088347288740501</v>
      </c>
      <c r="U25" s="69">
        <v>1.3726297537330201</v>
      </c>
    </row>
    <row r="26" spans="1:21" ht="12" thickBot="1" x14ac:dyDescent="0.2">
      <c r="A26" s="52"/>
      <c r="B26" s="41" t="s">
        <v>24</v>
      </c>
      <c r="C26" s="42"/>
      <c r="D26" s="67">
        <v>695293.64150000003</v>
      </c>
      <c r="E26" s="67">
        <v>514480</v>
      </c>
      <c r="F26" s="68">
        <v>135.14493109547499</v>
      </c>
      <c r="G26" s="67">
        <v>2466553.1247999999</v>
      </c>
      <c r="H26" s="68">
        <v>-71.811122391439397</v>
      </c>
      <c r="I26" s="67">
        <v>160727.85519999999</v>
      </c>
      <c r="J26" s="68">
        <v>23.116543228160701</v>
      </c>
      <c r="K26" s="67">
        <v>456417.41820000001</v>
      </c>
      <c r="L26" s="68">
        <v>18.504260606063699</v>
      </c>
      <c r="M26" s="68">
        <v>-0.64784898912519195</v>
      </c>
      <c r="N26" s="67">
        <v>19080391.176899999</v>
      </c>
      <c r="O26" s="67">
        <v>19080391.176899999</v>
      </c>
      <c r="P26" s="67">
        <v>46968</v>
      </c>
      <c r="Q26" s="67">
        <v>48218</v>
      </c>
      <c r="R26" s="68">
        <v>-2.5923928823261</v>
      </c>
      <c r="S26" s="67">
        <v>14.803560754130499</v>
      </c>
      <c r="T26" s="67">
        <v>14.502208656518301</v>
      </c>
      <c r="U26" s="69">
        <v>2.0356730560792902</v>
      </c>
    </row>
    <row r="27" spans="1:21" ht="12" thickBot="1" x14ac:dyDescent="0.2">
      <c r="A27" s="52"/>
      <c r="B27" s="41" t="s">
        <v>25</v>
      </c>
      <c r="C27" s="42"/>
      <c r="D27" s="67">
        <v>253894.36240000001</v>
      </c>
      <c r="E27" s="67">
        <v>260711</v>
      </c>
      <c r="F27" s="68">
        <v>97.385366325164696</v>
      </c>
      <c r="G27" s="67">
        <v>547640.83030000003</v>
      </c>
      <c r="H27" s="68">
        <v>-53.638525772281099</v>
      </c>
      <c r="I27" s="67">
        <v>71682.253800000006</v>
      </c>
      <c r="J27" s="68">
        <v>28.233101799664102</v>
      </c>
      <c r="K27" s="67">
        <v>139397.50630000001</v>
      </c>
      <c r="L27" s="68">
        <v>25.454184309748701</v>
      </c>
      <c r="M27" s="68">
        <v>-0.48577090291894298</v>
      </c>
      <c r="N27" s="67">
        <v>7768309.0741999997</v>
      </c>
      <c r="O27" s="67">
        <v>7768309.0741999997</v>
      </c>
      <c r="P27" s="67">
        <v>32181</v>
      </c>
      <c r="Q27" s="67">
        <v>33852</v>
      </c>
      <c r="R27" s="68">
        <v>-4.9361928394186396</v>
      </c>
      <c r="S27" s="67">
        <v>7.8895734253130696</v>
      </c>
      <c r="T27" s="67">
        <v>7.5949663180905098</v>
      </c>
      <c r="U27" s="69">
        <v>3.7341322697794999</v>
      </c>
    </row>
    <row r="28" spans="1:21" ht="12" thickBot="1" x14ac:dyDescent="0.2">
      <c r="A28" s="52"/>
      <c r="B28" s="41" t="s">
        <v>26</v>
      </c>
      <c r="C28" s="42"/>
      <c r="D28" s="67">
        <v>905965.99860000005</v>
      </c>
      <c r="E28" s="67">
        <v>963641</v>
      </c>
      <c r="F28" s="68">
        <v>94.014887141580701</v>
      </c>
      <c r="G28" s="67">
        <v>1885979.5109999999</v>
      </c>
      <c r="H28" s="68">
        <v>-51.963104937464003</v>
      </c>
      <c r="I28" s="67">
        <v>42746.055</v>
      </c>
      <c r="J28" s="68">
        <v>4.7182846890563201</v>
      </c>
      <c r="K28" s="67">
        <v>161095.6807</v>
      </c>
      <c r="L28" s="68">
        <v>8.5417513690051994</v>
      </c>
      <c r="M28" s="68">
        <v>-0.73465424514016797</v>
      </c>
      <c r="N28" s="67">
        <v>38495611.378600001</v>
      </c>
      <c r="O28" s="67">
        <v>38495611.378600001</v>
      </c>
      <c r="P28" s="67">
        <v>40771</v>
      </c>
      <c r="Q28" s="67">
        <v>39660</v>
      </c>
      <c r="R28" s="68">
        <v>2.8013111447302101</v>
      </c>
      <c r="S28" s="67">
        <v>22.220843212087001</v>
      </c>
      <c r="T28" s="67">
        <v>23.65543899647</v>
      </c>
      <c r="U28" s="69">
        <v>-6.4560816648156099</v>
      </c>
    </row>
    <row r="29" spans="1:21" ht="12" thickBot="1" x14ac:dyDescent="0.2">
      <c r="A29" s="52"/>
      <c r="B29" s="41" t="s">
        <v>27</v>
      </c>
      <c r="C29" s="42"/>
      <c r="D29" s="67">
        <v>687245.77599999995</v>
      </c>
      <c r="E29" s="67">
        <v>544658</v>
      </c>
      <c r="F29" s="68">
        <v>126.17932280440201</v>
      </c>
      <c r="G29" s="67">
        <v>1080657.2866</v>
      </c>
      <c r="H29" s="68">
        <v>-36.404835786354099</v>
      </c>
      <c r="I29" s="67">
        <v>114639.5281</v>
      </c>
      <c r="J29" s="68">
        <v>16.681008760394299</v>
      </c>
      <c r="K29" s="67">
        <v>234551.26509999999</v>
      </c>
      <c r="L29" s="68">
        <v>21.704500400673101</v>
      </c>
      <c r="M29" s="68">
        <v>-0.51123892658978498</v>
      </c>
      <c r="N29" s="67">
        <v>18704388.841699999</v>
      </c>
      <c r="O29" s="67">
        <v>18704388.841699999</v>
      </c>
      <c r="P29" s="67">
        <v>99016</v>
      </c>
      <c r="Q29" s="67">
        <v>100048</v>
      </c>
      <c r="R29" s="68">
        <v>-1.0315048776587299</v>
      </c>
      <c r="S29" s="67">
        <v>6.9407547871051198</v>
      </c>
      <c r="T29" s="67">
        <v>6.7393520140332601</v>
      </c>
      <c r="U29" s="69">
        <v>2.9017416585013001</v>
      </c>
    </row>
    <row r="30" spans="1:21" ht="12" thickBot="1" x14ac:dyDescent="0.2">
      <c r="A30" s="52"/>
      <c r="B30" s="41" t="s">
        <v>28</v>
      </c>
      <c r="C30" s="42"/>
      <c r="D30" s="67">
        <v>809905.98699999996</v>
      </c>
      <c r="E30" s="67">
        <v>1433633</v>
      </c>
      <c r="F30" s="68">
        <v>56.493257828188902</v>
      </c>
      <c r="G30" s="67">
        <v>3779841.5362999998</v>
      </c>
      <c r="H30" s="68">
        <v>-78.573017434143594</v>
      </c>
      <c r="I30" s="67">
        <v>127445.8973</v>
      </c>
      <c r="J30" s="68">
        <v>15.735887787677299</v>
      </c>
      <c r="K30" s="67">
        <v>476848.50540000002</v>
      </c>
      <c r="L30" s="68">
        <v>12.615568690394801</v>
      </c>
      <c r="M30" s="68">
        <v>-0.73273294168534098</v>
      </c>
      <c r="N30" s="67">
        <v>27483746.3728</v>
      </c>
      <c r="O30" s="67">
        <v>27483746.3728</v>
      </c>
      <c r="P30" s="67">
        <v>53553</v>
      </c>
      <c r="Q30" s="67">
        <v>59812</v>
      </c>
      <c r="R30" s="68">
        <v>-10.4644552932522</v>
      </c>
      <c r="S30" s="67">
        <v>15.1234475566261</v>
      </c>
      <c r="T30" s="67">
        <v>14.6375448204374</v>
      </c>
      <c r="U30" s="69">
        <v>3.2129098498832902</v>
      </c>
    </row>
    <row r="31" spans="1:21" ht="12" thickBot="1" x14ac:dyDescent="0.2">
      <c r="A31" s="52"/>
      <c r="B31" s="41" t="s">
        <v>29</v>
      </c>
      <c r="C31" s="42"/>
      <c r="D31" s="67">
        <v>695420.24809999997</v>
      </c>
      <c r="E31" s="67">
        <v>501221</v>
      </c>
      <c r="F31" s="68">
        <v>138.74523375915999</v>
      </c>
      <c r="G31" s="67">
        <v>1177083.3943</v>
      </c>
      <c r="H31" s="68">
        <v>-40.920052778965598</v>
      </c>
      <c r="I31" s="67">
        <v>30460.241999999998</v>
      </c>
      <c r="J31" s="68">
        <v>4.38012009043773</v>
      </c>
      <c r="K31" s="67">
        <v>66612.242299999998</v>
      </c>
      <c r="L31" s="68">
        <v>5.6590928580394797</v>
      </c>
      <c r="M31" s="68">
        <v>-0.54272306488622701</v>
      </c>
      <c r="N31" s="67">
        <v>54671367.159500003</v>
      </c>
      <c r="O31" s="67">
        <v>54671367.159500003</v>
      </c>
      <c r="P31" s="67">
        <v>23840</v>
      </c>
      <c r="Q31" s="67">
        <v>25754</v>
      </c>
      <c r="R31" s="68">
        <v>-7.4318552457870704</v>
      </c>
      <c r="S31" s="67">
        <v>29.170312420302</v>
      </c>
      <c r="T31" s="67">
        <v>29.356859664518101</v>
      </c>
      <c r="U31" s="69">
        <v>-0.63951061451878199</v>
      </c>
    </row>
    <row r="32" spans="1:21" ht="12" thickBot="1" x14ac:dyDescent="0.2">
      <c r="A32" s="52"/>
      <c r="B32" s="41" t="s">
        <v>30</v>
      </c>
      <c r="C32" s="42"/>
      <c r="D32" s="67">
        <v>136806.9639</v>
      </c>
      <c r="E32" s="67">
        <v>170023</v>
      </c>
      <c r="F32" s="68">
        <v>80.463798368455997</v>
      </c>
      <c r="G32" s="67">
        <v>295948.21460000001</v>
      </c>
      <c r="H32" s="68">
        <v>-53.773343730116203</v>
      </c>
      <c r="I32" s="67">
        <v>44045.227099999996</v>
      </c>
      <c r="J32" s="68">
        <v>32.195164518229603</v>
      </c>
      <c r="K32" s="67">
        <v>67876.560599999997</v>
      </c>
      <c r="L32" s="68">
        <v>22.935283016233502</v>
      </c>
      <c r="M32" s="68">
        <v>-0.351098130036954</v>
      </c>
      <c r="N32" s="67">
        <v>3390534.9021999999</v>
      </c>
      <c r="O32" s="67">
        <v>3390534.9021999999</v>
      </c>
      <c r="P32" s="67">
        <v>23551</v>
      </c>
      <c r="Q32" s="67">
        <v>24697</v>
      </c>
      <c r="R32" s="68">
        <v>-4.6402397052273603</v>
      </c>
      <c r="S32" s="67">
        <v>5.8089662392255104</v>
      </c>
      <c r="T32" s="67">
        <v>4.8076277645058099</v>
      </c>
      <c r="U32" s="69">
        <v>17.2378084754234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52.597499999999997</v>
      </c>
      <c r="H33" s="70"/>
      <c r="I33" s="70"/>
      <c r="J33" s="70"/>
      <c r="K33" s="67">
        <v>10.120200000000001</v>
      </c>
      <c r="L33" s="68">
        <v>19.2408384428918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233086.36120000001</v>
      </c>
      <c r="E34" s="67">
        <v>195521</v>
      </c>
      <c r="F34" s="68">
        <v>119.212954720976</v>
      </c>
      <c r="G34" s="67">
        <v>750133.1433</v>
      </c>
      <c r="H34" s="68">
        <v>-68.927334662937</v>
      </c>
      <c r="I34" s="67">
        <v>23774.920699999999</v>
      </c>
      <c r="J34" s="68">
        <v>10.200047989766301</v>
      </c>
      <c r="K34" s="67">
        <v>78613.255699999994</v>
      </c>
      <c r="L34" s="68">
        <v>10.4799069874667</v>
      </c>
      <c r="M34" s="68">
        <v>-0.69757109677878404</v>
      </c>
      <c r="N34" s="67">
        <v>7432459.6694999998</v>
      </c>
      <c r="O34" s="67">
        <v>7432459.6694999998</v>
      </c>
      <c r="P34" s="67">
        <v>11806</v>
      </c>
      <c r="Q34" s="67">
        <v>11800</v>
      </c>
      <c r="R34" s="68">
        <v>5.0847457627112E-2</v>
      </c>
      <c r="S34" s="67">
        <v>19.7430426223954</v>
      </c>
      <c r="T34" s="67">
        <v>19.358359618644101</v>
      </c>
      <c r="U34" s="69">
        <v>1.9484484286882999</v>
      </c>
    </row>
    <row r="35" spans="1:21" ht="12" thickBot="1" x14ac:dyDescent="0.2">
      <c r="A35" s="52"/>
      <c r="B35" s="41" t="s">
        <v>36</v>
      </c>
      <c r="C35" s="42"/>
      <c r="D35" s="70"/>
      <c r="E35" s="67">
        <v>212934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137962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114576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257997.43530000001</v>
      </c>
      <c r="E38" s="67">
        <v>137159</v>
      </c>
      <c r="F38" s="68">
        <v>188.10098885235399</v>
      </c>
      <c r="G38" s="67">
        <v>610097.00820000004</v>
      </c>
      <c r="H38" s="68">
        <v>-57.712063519015999</v>
      </c>
      <c r="I38" s="67">
        <v>12402.096</v>
      </c>
      <c r="J38" s="68">
        <v>4.8070617390358201</v>
      </c>
      <c r="K38" s="67">
        <v>33913.5769</v>
      </c>
      <c r="L38" s="68">
        <v>5.5587187683573402</v>
      </c>
      <c r="M38" s="68">
        <v>-0.634302921317627</v>
      </c>
      <c r="N38" s="67">
        <v>6326284.6336000003</v>
      </c>
      <c r="O38" s="67">
        <v>6326284.6336000003</v>
      </c>
      <c r="P38" s="67">
        <v>312</v>
      </c>
      <c r="Q38" s="67">
        <v>277</v>
      </c>
      <c r="R38" s="68">
        <v>12.6353790613718</v>
      </c>
      <c r="S38" s="67">
        <v>826.91485673076897</v>
      </c>
      <c r="T38" s="67">
        <v>700.54768736462097</v>
      </c>
      <c r="U38" s="69">
        <v>15.281763090548999</v>
      </c>
    </row>
    <row r="39" spans="1:21" ht="12" thickBot="1" x14ac:dyDescent="0.2">
      <c r="A39" s="52"/>
      <c r="B39" s="41" t="s">
        <v>34</v>
      </c>
      <c r="C39" s="42"/>
      <c r="D39" s="67">
        <v>538183.8628</v>
      </c>
      <c r="E39" s="67">
        <v>377074</v>
      </c>
      <c r="F39" s="68">
        <v>142.726325018431</v>
      </c>
      <c r="G39" s="67">
        <v>1624257.4757999999</v>
      </c>
      <c r="H39" s="68">
        <v>-66.865852808531699</v>
      </c>
      <c r="I39" s="67">
        <v>32900.442999999999</v>
      </c>
      <c r="J39" s="68">
        <v>6.1132347649424901</v>
      </c>
      <c r="K39" s="67">
        <v>86060.266799999998</v>
      </c>
      <c r="L39" s="68">
        <v>5.2984374757217898</v>
      </c>
      <c r="M39" s="68">
        <v>-0.61770461301893198</v>
      </c>
      <c r="N39" s="67">
        <v>15782340.380999999</v>
      </c>
      <c r="O39" s="67">
        <v>15782340.380999999</v>
      </c>
      <c r="P39" s="67">
        <v>2503</v>
      </c>
      <c r="Q39" s="67">
        <v>2352</v>
      </c>
      <c r="R39" s="68">
        <v>6.4200680272108901</v>
      </c>
      <c r="S39" s="67">
        <v>215.01552648821399</v>
      </c>
      <c r="T39" s="67">
        <v>204.96890327381001</v>
      </c>
      <c r="U39" s="69">
        <v>4.6725105756282801</v>
      </c>
    </row>
    <row r="40" spans="1:21" ht="12" thickBot="1" x14ac:dyDescent="0.2">
      <c r="A40" s="52"/>
      <c r="B40" s="41" t="s">
        <v>39</v>
      </c>
      <c r="C40" s="42"/>
      <c r="D40" s="70"/>
      <c r="E40" s="67">
        <v>91634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19271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21320.1348</v>
      </c>
      <c r="E42" s="72">
        <v>24931</v>
      </c>
      <c r="F42" s="73">
        <v>85.516564919176901</v>
      </c>
      <c r="G42" s="72">
        <v>91723.7261</v>
      </c>
      <c r="H42" s="73">
        <v>-76.756139652726105</v>
      </c>
      <c r="I42" s="72">
        <v>2093.4362000000001</v>
      </c>
      <c r="J42" s="73">
        <v>9.8190570539919904</v>
      </c>
      <c r="K42" s="72">
        <v>15252.9324</v>
      </c>
      <c r="L42" s="73">
        <v>16.6292114903518</v>
      </c>
      <c r="M42" s="73">
        <v>-0.86275188631925004</v>
      </c>
      <c r="N42" s="72">
        <v>485964.79359999998</v>
      </c>
      <c r="O42" s="72">
        <v>485964.79359999998</v>
      </c>
      <c r="P42" s="72">
        <v>21</v>
      </c>
      <c r="Q42" s="72">
        <v>31</v>
      </c>
      <c r="R42" s="73">
        <v>-32.258064516128997</v>
      </c>
      <c r="S42" s="72">
        <v>1015.24451428571</v>
      </c>
      <c r="T42" s="72">
        <v>673.63685483870995</v>
      </c>
      <c r="U42" s="74">
        <v>33.647821252927102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76130</v>
      </c>
      <c r="D2" s="32">
        <v>821822.11522136803</v>
      </c>
      <c r="E2" s="32">
        <v>626699.77249829099</v>
      </c>
      <c r="F2" s="32">
        <v>195122.34272307699</v>
      </c>
      <c r="G2" s="32">
        <v>626699.77249829099</v>
      </c>
      <c r="H2" s="32">
        <v>0.23742649304408001</v>
      </c>
    </row>
    <row r="3" spans="1:8" ht="14.25" x14ac:dyDescent="0.2">
      <c r="A3" s="32">
        <v>2</v>
      </c>
      <c r="B3" s="33">
        <v>13</v>
      </c>
      <c r="C3" s="32">
        <v>12246</v>
      </c>
      <c r="D3" s="32">
        <v>105545.88026821701</v>
      </c>
      <c r="E3" s="32">
        <v>81594.8653445276</v>
      </c>
      <c r="F3" s="32">
        <v>23951.0149236896</v>
      </c>
      <c r="G3" s="32">
        <v>81594.8653445276</v>
      </c>
      <c r="H3" s="32">
        <v>0.22692515200805899</v>
      </c>
    </row>
    <row r="4" spans="1:8" ht="14.25" x14ac:dyDescent="0.2">
      <c r="A4" s="32">
        <v>3</v>
      </c>
      <c r="B4" s="33">
        <v>14</v>
      </c>
      <c r="C4" s="32">
        <v>98987</v>
      </c>
      <c r="D4" s="32">
        <v>136821.87225299099</v>
      </c>
      <c r="E4" s="32">
        <v>108271.67012734999</v>
      </c>
      <c r="F4" s="32">
        <v>28550.202125641001</v>
      </c>
      <c r="G4" s="32">
        <v>108271.67012734999</v>
      </c>
      <c r="H4" s="32">
        <v>0.208666945244325</v>
      </c>
    </row>
    <row r="5" spans="1:8" ht="14.25" x14ac:dyDescent="0.2">
      <c r="A5" s="32">
        <v>4</v>
      </c>
      <c r="B5" s="33">
        <v>15</v>
      </c>
      <c r="C5" s="32">
        <v>4190</v>
      </c>
      <c r="D5" s="32">
        <v>66568.0351504274</v>
      </c>
      <c r="E5" s="32">
        <v>56224.883055555598</v>
      </c>
      <c r="F5" s="32">
        <v>10343.152094871801</v>
      </c>
      <c r="G5" s="32">
        <v>56224.883055555598</v>
      </c>
      <c r="H5" s="32">
        <v>0.15537715769286001</v>
      </c>
    </row>
    <row r="6" spans="1:8" ht="14.25" x14ac:dyDescent="0.2">
      <c r="A6" s="32">
        <v>5</v>
      </c>
      <c r="B6" s="33">
        <v>16</v>
      </c>
      <c r="C6" s="32">
        <v>3356</v>
      </c>
      <c r="D6" s="32">
        <v>215470.00898034201</v>
      </c>
      <c r="E6" s="32">
        <v>183011.307769231</v>
      </c>
      <c r="F6" s="32">
        <v>32458.7012111111</v>
      </c>
      <c r="G6" s="32">
        <v>183011.307769231</v>
      </c>
      <c r="H6" s="32">
        <v>0.15064138793474699</v>
      </c>
    </row>
    <row r="7" spans="1:8" ht="14.25" x14ac:dyDescent="0.2">
      <c r="A7" s="32">
        <v>6</v>
      </c>
      <c r="B7" s="33">
        <v>17</v>
      </c>
      <c r="C7" s="32">
        <v>19374</v>
      </c>
      <c r="D7" s="32">
        <v>317384.64247777802</v>
      </c>
      <c r="E7" s="32">
        <v>269695.04665384599</v>
      </c>
      <c r="F7" s="32">
        <v>47689.595823931602</v>
      </c>
      <c r="G7" s="32">
        <v>269695.04665384599</v>
      </c>
      <c r="H7" s="32">
        <v>0.150258044786369</v>
      </c>
    </row>
    <row r="8" spans="1:8" ht="14.25" x14ac:dyDescent="0.2">
      <c r="A8" s="32">
        <v>7</v>
      </c>
      <c r="B8" s="33">
        <v>18</v>
      </c>
      <c r="C8" s="32">
        <v>83292</v>
      </c>
      <c r="D8" s="32">
        <v>188055.98921880301</v>
      </c>
      <c r="E8" s="32">
        <v>161868.209966667</v>
      </c>
      <c r="F8" s="32">
        <v>26187.779252136799</v>
      </c>
      <c r="G8" s="32">
        <v>161868.209966667</v>
      </c>
      <c r="H8" s="32">
        <v>0.13925522585546199</v>
      </c>
    </row>
    <row r="9" spans="1:8" ht="14.25" x14ac:dyDescent="0.2">
      <c r="A9" s="32">
        <v>8</v>
      </c>
      <c r="B9" s="33">
        <v>19</v>
      </c>
      <c r="C9" s="32">
        <v>21446</v>
      </c>
      <c r="D9" s="32">
        <v>162147.44997948699</v>
      </c>
      <c r="E9" s="32">
        <v>167745.20539743599</v>
      </c>
      <c r="F9" s="32">
        <v>-5597.7554179487197</v>
      </c>
      <c r="G9" s="32">
        <v>167745.20539743599</v>
      </c>
      <c r="H9" s="32">
        <v>-3.45226238134295E-2</v>
      </c>
    </row>
    <row r="10" spans="1:8" ht="14.25" x14ac:dyDescent="0.2">
      <c r="A10" s="32">
        <v>9</v>
      </c>
      <c r="B10" s="33">
        <v>21</v>
      </c>
      <c r="C10" s="32">
        <v>156781</v>
      </c>
      <c r="D10" s="32">
        <v>678026.89310854697</v>
      </c>
      <c r="E10" s="32">
        <v>659879.79398888897</v>
      </c>
      <c r="F10" s="32">
        <v>18147.099119658102</v>
      </c>
      <c r="G10" s="32">
        <v>659879.79398888897</v>
      </c>
      <c r="H10" s="36">
        <v>2.67645712937125E-2</v>
      </c>
    </row>
    <row r="11" spans="1:8" ht="14.25" x14ac:dyDescent="0.2">
      <c r="A11" s="32">
        <v>10</v>
      </c>
      <c r="B11" s="33">
        <v>22</v>
      </c>
      <c r="C11" s="32">
        <v>32644</v>
      </c>
      <c r="D11" s="32">
        <v>673933.19795470103</v>
      </c>
      <c r="E11" s="32">
        <v>611117.68615982903</v>
      </c>
      <c r="F11" s="32">
        <v>62815.511794871803</v>
      </c>
      <c r="G11" s="32">
        <v>611117.68615982903</v>
      </c>
      <c r="H11" s="32">
        <v>9.3207326758065395E-2</v>
      </c>
    </row>
    <row r="12" spans="1:8" ht="14.25" x14ac:dyDescent="0.2">
      <c r="A12" s="32">
        <v>11</v>
      </c>
      <c r="B12" s="33">
        <v>23</v>
      </c>
      <c r="C12" s="32">
        <v>178916.13099999999</v>
      </c>
      <c r="D12" s="32">
        <v>2045081.35386667</v>
      </c>
      <c r="E12" s="32">
        <v>1737260.50783333</v>
      </c>
      <c r="F12" s="32">
        <v>307820.84603333299</v>
      </c>
      <c r="G12" s="32">
        <v>1737260.50783333</v>
      </c>
      <c r="H12" s="32">
        <v>0.15051765322261201</v>
      </c>
    </row>
    <row r="13" spans="1:8" ht="14.25" x14ac:dyDescent="0.2">
      <c r="A13" s="32">
        <v>12</v>
      </c>
      <c r="B13" s="33">
        <v>24</v>
      </c>
      <c r="C13" s="32">
        <v>24304.313999999998</v>
      </c>
      <c r="D13" s="32">
        <v>570879.36294786294</v>
      </c>
      <c r="E13" s="32">
        <v>515636.02100170898</v>
      </c>
      <c r="F13" s="32">
        <v>55243.3419461538</v>
      </c>
      <c r="G13" s="32">
        <v>515636.02100170898</v>
      </c>
      <c r="H13" s="32">
        <v>9.6768854387891207E-2</v>
      </c>
    </row>
    <row r="14" spans="1:8" ht="14.25" x14ac:dyDescent="0.2">
      <c r="A14" s="32">
        <v>13</v>
      </c>
      <c r="B14" s="33">
        <v>25</v>
      </c>
      <c r="C14" s="32">
        <v>93880</v>
      </c>
      <c r="D14" s="32">
        <v>1320307.5405999999</v>
      </c>
      <c r="E14" s="32">
        <v>1234682.6732999999</v>
      </c>
      <c r="F14" s="32">
        <v>85624.867299999998</v>
      </c>
      <c r="G14" s="32">
        <v>1234682.6732999999</v>
      </c>
      <c r="H14" s="32">
        <v>6.4852214099367103E-2</v>
      </c>
    </row>
    <row r="15" spans="1:8" ht="14.25" x14ac:dyDescent="0.2">
      <c r="A15" s="32">
        <v>14</v>
      </c>
      <c r="B15" s="33">
        <v>26</v>
      </c>
      <c r="C15" s="32">
        <v>80887</v>
      </c>
      <c r="D15" s="32">
        <v>454916.23437028198</v>
      </c>
      <c r="E15" s="32">
        <v>403949.96201937803</v>
      </c>
      <c r="F15" s="32">
        <v>50966.272350903899</v>
      </c>
      <c r="G15" s="32">
        <v>403949.96201937803</v>
      </c>
      <c r="H15" s="32">
        <v>0.11203441095359901</v>
      </c>
    </row>
    <row r="16" spans="1:8" ht="14.25" x14ac:dyDescent="0.2">
      <c r="A16" s="32">
        <v>15</v>
      </c>
      <c r="B16" s="33">
        <v>27</v>
      </c>
      <c r="C16" s="32">
        <v>136493.18100000001</v>
      </c>
      <c r="D16" s="32">
        <v>1138599.8041000001</v>
      </c>
      <c r="E16" s="32">
        <v>1000507.2054</v>
      </c>
      <c r="F16" s="32">
        <v>138092.5987</v>
      </c>
      <c r="G16" s="32">
        <v>1000507.2054</v>
      </c>
      <c r="H16" s="32">
        <v>0.121282823168193</v>
      </c>
    </row>
    <row r="17" spans="1:8" ht="14.25" x14ac:dyDescent="0.2">
      <c r="A17" s="32">
        <v>16</v>
      </c>
      <c r="B17" s="33">
        <v>29</v>
      </c>
      <c r="C17" s="32">
        <v>165069</v>
      </c>
      <c r="D17" s="32">
        <v>2195882.1629547002</v>
      </c>
      <c r="E17" s="32">
        <v>1957822.5397820501</v>
      </c>
      <c r="F17" s="32">
        <v>238059.62317265</v>
      </c>
      <c r="G17" s="32">
        <v>1957822.5397820501</v>
      </c>
      <c r="H17" s="32">
        <v>0.108411838844906</v>
      </c>
    </row>
    <row r="18" spans="1:8" ht="14.25" x14ac:dyDescent="0.2">
      <c r="A18" s="32">
        <v>17</v>
      </c>
      <c r="B18" s="33">
        <v>31</v>
      </c>
      <c r="C18" s="32">
        <v>26340.026999999998</v>
      </c>
      <c r="D18" s="32">
        <v>275847.464324128</v>
      </c>
      <c r="E18" s="32">
        <v>229684.347802148</v>
      </c>
      <c r="F18" s="32">
        <v>46163.1165219799</v>
      </c>
      <c r="G18" s="32">
        <v>229684.347802148</v>
      </c>
      <c r="H18" s="32">
        <v>0.16735015721492</v>
      </c>
    </row>
    <row r="19" spans="1:8" ht="14.25" x14ac:dyDescent="0.2">
      <c r="A19" s="32">
        <v>18</v>
      </c>
      <c r="B19" s="33">
        <v>32</v>
      </c>
      <c r="C19" s="32">
        <v>18844.628000000001</v>
      </c>
      <c r="D19" s="32">
        <v>323702.564661538</v>
      </c>
      <c r="E19" s="32">
        <v>303893.403164296</v>
      </c>
      <c r="F19" s="32">
        <v>19809.161497242701</v>
      </c>
      <c r="G19" s="32">
        <v>303893.403164296</v>
      </c>
      <c r="H19" s="32">
        <v>6.1195565496847501E-2</v>
      </c>
    </row>
    <row r="20" spans="1:8" ht="14.25" x14ac:dyDescent="0.2">
      <c r="A20" s="32">
        <v>19</v>
      </c>
      <c r="B20" s="33">
        <v>33</v>
      </c>
      <c r="C20" s="32">
        <v>36891.35</v>
      </c>
      <c r="D20" s="32">
        <v>695293.60340910696</v>
      </c>
      <c r="E20" s="32">
        <v>534565.789862887</v>
      </c>
      <c r="F20" s="32">
        <v>160727.81354621999</v>
      </c>
      <c r="G20" s="32">
        <v>534565.789862887</v>
      </c>
      <c r="H20" s="32">
        <v>0.23116538503756101</v>
      </c>
    </row>
    <row r="21" spans="1:8" ht="14.25" x14ac:dyDescent="0.2">
      <c r="A21" s="32">
        <v>20</v>
      </c>
      <c r="B21" s="33">
        <v>34</v>
      </c>
      <c r="C21" s="32">
        <v>37944.642999999996</v>
      </c>
      <c r="D21" s="32">
        <v>253894.36861788799</v>
      </c>
      <c r="E21" s="32">
        <v>182212.12372297599</v>
      </c>
      <c r="F21" s="32">
        <v>71682.244894912496</v>
      </c>
      <c r="G21" s="32">
        <v>182212.12372297599</v>
      </c>
      <c r="H21" s="32">
        <v>0.282330976008351</v>
      </c>
    </row>
    <row r="22" spans="1:8" ht="14.25" x14ac:dyDescent="0.2">
      <c r="A22" s="32">
        <v>21</v>
      </c>
      <c r="B22" s="33">
        <v>35</v>
      </c>
      <c r="C22" s="32">
        <v>41055.767</v>
      </c>
      <c r="D22" s="32">
        <v>905965.99688407104</v>
      </c>
      <c r="E22" s="32">
        <v>863219.94177699101</v>
      </c>
      <c r="F22" s="32">
        <v>42746.055107079599</v>
      </c>
      <c r="G22" s="32">
        <v>863219.94177699101</v>
      </c>
      <c r="H22" s="32">
        <v>4.7182847098123003E-2</v>
      </c>
    </row>
    <row r="23" spans="1:8" ht="14.25" x14ac:dyDescent="0.2">
      <c r="A23" s="32">
        <v>22</v>
      </c>
      <c r="B23" s="33">
        <v>36</v>
      </c>
      <c r="C23" s="32">
        <v>161935.36600000001</v>
      </c>
      <c r="D23" s="32">
        <v>687245.77628849598</v>
      </c>
      <c r="E23" s="32">
        <v>572606.250424047</v>
      </c>
      <c r="F23" s="32">
        <v>114639.52586444801</v>
      </c>
      <c r="G23" s="32">
        <v>572606.250424047</v>
      </c>
      <c r="H23" s="32">
        <v>0.166810084281004</v>
      </c>
    </row>
    <row r="24" spans="1:8" ht="14.25" x14ac:dyDescent="0.2">
      <c r="A24" s="32">
        <v>23</v>
      </c>
      <c r="B24" s="33">
        <v>37</v>
      </c>
      <c r="C24" s="32">
        <v>82636.98</v>
      </c>
      <c r="D24" s="32">
        <v>809905.99571289599</v>
      </c>
      <c r="E24" s="32">
        <v>682460.07958507002</v>
      </c>
      <c r="F24" s="32">
        <v>127445.916127826</v>
      </c>
      <c r="G24" s="32">
        <v>682460.07958507002</v>
      </c>
      <c r="H24" s="32">
        <v>0.15735889943084699</v>
      </c>
    </row>
    <row r="25" spans="1:8" ht="14.25" x14ac:dyDescent="0.2">
      <c r="A25" s="32">
        <v>24</v>
      </c>
      <c r="B25" s="33">
        <v>38</v>
      </c>
      <c r="C25" s="32">
        <v>122668.77</v>
      </c>
      <c r="D25" s="32">
        <v>695420.17747876095</v>
      </c>
      <c r="E25" s="32">
        <v>664959.98988318595</v>
      </c>
      <c r="F25" s="32">
        <v>30460.1875955752</v>
      </c>
      <c r="G25" s="32">
        <v>664959.98988318595</v>
      </c>
      <c r="H25" s="32">
        <v>4.3801127120021599E-2</v>
      </c>
    </row>
    <row r="26" spans="1:8" ht="14.25" x14ac:dyDescent="0.2">
      <c r="A26" s="32">
        <v>25</v>
      </c>
      <c r="B26" s="33">
        <v>39</v>
      </c>
      <c r="C26" s="32">
        <v>102278.198</v>
      </c>
      <c r="D26" s="32">
        <v>136806.897665956</v>
      </c>
      <c r="E26" s="32">
        <v>92761.734911270702</v>
      </c>
      <c r="F26" s="32">
        <v>44045.162754685</v>
      </c>
      <c r="G26" s="32">
        <v>92761.734911270702</v>
      </c>
      <c r="H26" s="32">
        <v>0.321951330716021</v>
      </c>
    </row>
    <row r="27" spans="1:8" ht="14.25" x14ac:dyDescent="0.2">
      <c r="A27" s="32">
        <v>26</v>
      </c>
      <c r="B27" s="33">
        <v>42</v>
      </c>
      <c r="C27" s="32">
        <v>12168.735000000001</v>
      </c>
      <c r="D27" s="32">
        <v>233086.36060000001</v>
      </c>
      <c r="E27" s="32">
        <v>209311.4387</v>
      </c>
      <c r="F27" s="32">
        <v>23774.921900000001</v>
      </c>
      <c r="G27" s="32">
        <v>209311.4387</v>
      </c>
      <c r="H27" s="32">
        <v>0.10200048530853401</v>
      </c>
    </row>
    <row r="28" spans="1:8" ht="14.25" x14ac:dyDescent="0.2">
      <c r="A28" s="32">
        <v>27</v>
      </c>
      <c r="B28" s="33">
        <v>75</v>
      </c>
      <c r="C28" s="32">
        <v>323</v>
      </c>
      <c r="D28" s="32">
        <v>257997.43589743599</v>
      </c>
      <c r="E28" s="32">
        <v>245595.337606838</v>
      </c>
      <c r="F28" s="32">
        <v>12402.0982905983</v>
      </c>
      <c r="G28" s="32">
        <v>245595.337606838</v>
      </c>
      <c r="H28" s="32">
        <v>4.8070626157418903E-2</v>
      </c>
    </row>
    <row r="29" spans="1:8" ht="14.25" x14ac:dyDescent="0.2">
      <c r="A29" s="32">
        <v>28</v>
      </c>
      <c r="B29" s="33">
        <v>76</v>
      </c>
      <c r="C29" s="32">
        <v>2680</v>
      </c>
      <c r="D29" s="32">
        <v>538183.85295128205</v>
      </c>
      <c r="E29" s="32">
        <v>505283.420139316</v>
      </c>
      <c r="F29" s="32">
        <v>32900.432811965802</v>
      </c>
      <c r="G29" s="32">
        <v>505283.420139316</v>
      </c>
      <c r="H29" s="32">
        <v>6.11323298377442E-2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21320.1346342939</v>
      </c>
      <c r="E30" s="32">
        <v>19226.698434309099</v>
      </c>
      <c r="F30" s="32">
        <v>2093.4361999848702</v>
      </c>
      <c r="G30" s="32">
        <v>19226.698434309099</v>
      </c>
      <c r="H30" s="32">
        <v>9.8190571302375004E-2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2015-01-28T01:17:04Z</dcterms:modified>
</cp:coreProperties>
</file>