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<sst xmlns="http://schemas.openxmlformats.org/spreadsheetml/2006/main" count="112" uniqueCount="70">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</sst>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19383629.8413</v>
      </c>
      <c r="F3" s="25">
        <f>RA!I7</f>
        <v>1970697.9624000001</v>
      </c>
      <c r="G3" s="16">
        <f>E3-F3</f>
        <v>17412931.878899999</v>
      </c>
      <c r="H3" s="27">
        <f>RA!J7</f>
        <v>10.1668159087577</v>
      </c>
      <c r="I3" s="20">
        <f>SUM(I4:I38)</f>
        <v>19383636.263129536</v>
      </c>
      <c r="J3" s="21">
        <f>SUM(J4:J38)</f>
        <v>17412931.914665982</v>
      </c>
      <c r="K3" s="22">
        <f>E3-I3</f>
        <v>-6.4218295365571976</v>
      </c>
      <c r="L3" s="22">
        <f>G3-J3</f>
        <v>-3.5765983164310455E-2</v>
      </c>
    </row>
    <row r="4" spans="1:13" x14ac:dyDescent="0.15">
      <c r="A4" s="40">
        <f>RA!A8</f>
        <v>42033</v>
      </c>
      <c r="B4" s="12">
        <v>12</v>
      </c>
      <c r="C4" s="37" t="s">
        <v>6</v>
      </c>
      <c r="D4" s="37"/>
      <c r="E4" s="15">
        <f>VLOOKUP(C4,RA!B8:D38,3,0)</f>
        <v>814380.92989999999</v>
      </c>
      <c r="F4" s="25">
        <f>VLOOKUP(C4,RA!B8:I41,8,0)</f>
        <v>178204.51010000001</v>
      </c>
      <c r="G4" s="16">
        <f t="shared" ref="G4:G38" si="0">E4-F4</f>
        <v>636176.41980000003</v>
      </c>
      <c r="H4" s="27">
        <f>RA!J8</f>
        <v>21.882205680071898</v>
      </c>
      <c r="I4" s="20">
        <f>VLOOKUP(B4,RMS!B:D,3,FALSE)</f>
        <v>814382.05718376103</v>
      </c>
      <c r="J4" s="21">
        <f>VLOOKUP(B4,RMS!B:E,4,FALSE)</f>
        <v>636176.43342307699</v>
      </c>
      <c r="K4" s="22">
        <f t="shared" ref="K4:K38" si="1">E4-I4</f>
        <v>-1.1272837610449642</v>
      </c>
      <c r="L4" s="22">
        <f t="shared" ref="L4:L38" si="2">G4-J4</f>
        <v>-1.362307695671916E-2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104356.61930000001</v>
      </c>
      <c r="F5" s="25">
        <f>VLOOKUP(C5,RA!B9:I42,8,0)</f>
        <v>22387.534299999999</v>
      </c>
      <c r="G5" s="16">
        <f t="shared" si="0"/>
        <v>81969.085000000006</v>
      </c>
      <c r="H5" s="27">
        <f>RA!J9</f>
        <v>21.452912570539699</v>
      </c>
      <c r="I5" s="20">
        <f>VLOOKUP(B5,RMS!B:D,3,FALSE)</f>
        <v>104356.68093390801</v>
      </c>
      <c r="J5" s="21">
        <f>VLOOKUP(B5,RMS!B:E,4,FALSE)</f>
        <v>81969.077559360099</v>
      </c>
      <c r="K5" s="22">
        <f t="shared" si="1"/>
        <v>-6.1633908000658266E-2</v>
      </c>
      <c r="L5" s="22">
        <f t="shared" si="2"/>
        <v>7.4406399071449414E-3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167295.7739</v>
      </c>
      <c r="F6" s="25">
        <f>VLOOKUP(C6,RA!B10:I43,8,0)</f>
        <v>36736.134100000003</v>
      </c>
      <c r="G6" s="16">
        <f t="shared" si="0"/>
        <v>130559.6398</v>
      </c>
      <c r="H6" s="27">
        <f>RA!J10</f>
        <v>21.958793843745699</v>
      </c>
      <c r="I6" s="20">
        <f>VLOOKUP(B6,RMS!B:D,3,FALSE)</f>
        <v>167297.69122393199</v>
      </c>
      <c r="J6" s="21">
        <f>VLOOKUP(B6,RMS!B:E,4,FALSE)</f>
        <v>130559.63959743601</v>
      </c>
      <c r="K6" s="22">
        <f>E6-I6</f>
        <v>-1.917323931993451</v>
      </c>
      <c r="L6" s="22">
        <f t="shared" si="2"/>
        <v>2.0256399875506759E-4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101567.8983</v>
      </c>
      <c r="F7" s="25">
        <f>VLOOKUP(C7,RA!B11:I44,8,0)</f>
        <v>7924.1952000000001</v>
      </c>
      <c r="G7" s="16">
        <f t="shared" si="0"/>
        <v>93643.703099999999</v>
      </c>
      <c r="H7" s="27">
        <f>RA!J11</f>
        <v>7.8018698157900204</v>
      </c>
      <c r="I7" s="20">
        <f>VLOOKUP(B7,RMS!B:D,3,FALSE)</f>
        <v>101567.97658974399</v>
      </c>
      <c r="J7" s="21">
        <f>VLOOKUP(B7,RMS!B:E,4,FALSE)</f>
        <v>93643.703389743605</v>
      </c>
      <c r="K7" s="22">
        <f t="shared" si="1"/>
        <v>-7.8289743993082084E-2</v>
      </c>
      <c r="L7" s="22">
        <f t="shared" si="2"/>
        <v>-2.8974360611755401E-4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315720.7696</v>
      </c>
      <c r="F8" s="25">
        <f>VLOOKUP(C8,RA!B12:I45,8,0)</f>
        <v>31564.331200000001</v>
      </c>
      <c r="G8" s="16">
        <f t="shared" si="0"/>
        <v>284156.43839999998</v>
      </c>
      <c r="H8" s="27">
        <f>RA!J12</f>
        <v>9.9975466422402892</v>
      </c>
      <c r="I8" s="20">
        <f>VLOOKUP(B8,RMS!B:D,3,FALSE)</f>
        <v>315720.77970085503</v>
      </c>
      <c r="J8" s="21">
        <f>VLOOKUP(B8,RMS!B:E,4,FALSE)</f>
        <v>284156.43824187998</v>
      </c>
      <c r="K8" s="22">
        <f t="shared" si="1"/>
        <v>-1.0100855026394129E-2</v>
      </c>
      <c r="L8" s="22">
        <f t="shared" si="2"/>
        <v>1.5812000492587686E-4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376403.62540000002</v>
      </c>
      <c r="F9" s="25">
        <f>VLOOKUP(C9,RA!B13:I46,8,0)</f>
        <v>61288.150699999998</v>
      </c>
      <c r="G9" s="16">
        <f t="shared" si="0"/>
        <v>315115.47470000002</v>
      </c>
      <c r="H9" s="27">
        <f>RA!J13</f>
        <v>16.282561209358601</v>
      </c>
      <c r="I9" s="20">
        <f>VLOOKUP(B9,RMS!B:D,3,FALSE)</f>
        <v>376403.91325982899</v>
      </c>
      <c r="J9" s="21">
        <f>VLOOKUP(B9,RMS!B:E,4,FALSE)</f>
        <v>315115.47465555603</v>
      </c>
      <c r="K9" s="22">
        <f t="shared" si="1"/>
        <v>-0.28785982896806672</v>
      </c>
      <c r="L9" s="22">
        <f t="shared" si="2"/>
        <v>4.4443993829190731E-5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226573.81479999999</v>
      </c>
      <c r="F10" s="25">
        <f>VLOOKUP(C10,RA!B14:I47,8,0)</f>
        <v>43055.794000000002</v>
      </c>
      <c r="G10" s="16">
        <f t="shared" si="0"/>
        <v>183518.0208</v>
      </c>
      <c r="H10" s="27">
        <f>RA!J14</f>
        <v>19.002987630325201</v>
      </c>
      <c r="I10" s="20">
        <f>VLOOKUP(B10,RMS!B:D,3,FALSE)</f>
        <v>226573.81342906001</v>
      </c>
      <c r="J10" s="21">
        <f>VLOOKUP(B10,RMS!B:E,4,FALSE)</f>
        <v>183518.02384444399</v>
      </c>
      <c r="K10" s="22">
        <f t="shared" si="1"/>
        <v>1.3709399790968746E-3</v>
      </c>
      <c r="L10" s="22">
        <f t="shared" si="2"/>
        <v>-3.0444439908023924E-3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209459.5454</v>
      </c>
      <c r="F11" s="25">
        <f>VLOOKUP(C11,RA!B15:I48,8,0)</f>
        <v>5686.2040999999999</v>
      </c>
      <c r="G11" s="16">
        <f t="shared" si="0"/>
        <v>203773.3413</v>
      </c>
      <c r="H11" s="27">
        <f>RA!J15</f>
        <v>2.7147027790694298</v>
      </c>
      <c r="I11" s="20">
        <f>VLOOKUP(B11,RMS!B:D,3,FALSE)</f>
        <v>209459.77028717901</v>
      </c>
      <c r="J11" s="21">
        <f>VLOOKUP(B11,RMS!B:E,4,FALSE)</f>
        <v>203773.34184786299</v>
      </c>
      <c r="K11" s="22">
        <f t="shared" si="1"/>
        <v>-0.22488717900705524</v>
      </c>
      <c r="L11" s="22">
        <f t="shared" si="2"/>
        <v>-5.4786299006082118E-4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678161.99600000004</v>
      </c>
      <c r="F12" s="25">
        <f>VLOOKUP(C12,RA!B16:I49,8,0)</f>
        <v>-6343.5424999999996</v>
      </c>
      <c r="G12" s="16">
        <f t="shared" si="0"/>
        <v>684505.53850000002</v>
      </c>
      <c r="H12" s="27">
        <f>RA!J16</f>
        <v>-0.93540223979168502</v>
      </c>
      <c r="I12" s="20">
        <f>VLOOKUP(B12,RMS!B:D,3,FALSE)</f>
        <v>678161.84087692294</v>
      </c>
      <c r="J12" s="21">
        <f>VLOOKUP(B12,RMS!B:E,4,FALSE)</f>
        <v>684505.53846239299</v>
      </c>
      <c r="K12" s="22">
        <f t="shared" si="1"/>
        <v>0.15512307710014284</v>
      </c>
      <c r="L12" s="22">
        <f t="shared" si="2"/>
        <v>3.7607038393616676E-5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727009.3308</v>
      </c>
      <c r="F13" s="25">
        <f>VLOOKUP(C13,RA!B17:I50,8,0)</f>
        <v>58278.799500000001</v>
      </c>
      <c r="G13" s="16">
        <f t="shared" si="0"/>
        <v>668730.53130000003</v>
      </c>
      <c r="H13" s="27">
        <f>RA!J17</f>
        <v>8.0162381734317094</v>
      </c>
      <c r="I13" s="20">
        <f>VLOOKUP(B13,RMS!B:D,3,FALSE)</f>
        <v>727009.45057435904</v>
      </c>
      <c r="J13" s="21">
        <f>VLOOKUP(B13,RMS!B:E,4,FALSE)</f>
        <v>668730.53225128201</v>
      </c>
      <c r="K13" s="22">
        <f t="shared" si="1"/>
        <v>-0.11977435904555023</v>
      </c>
      <c r="L13" s="22">
        <f t="shared" si="2"/>
        <v>-9.5128198154270649E-4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2385278.2231000001</v>
      </c>
      <c r="F14" s="25">
        <f>VLOOKUP(C14,RA!B18:I51,8,0)</f>
        <v>346061.07439999998</v>
      </c>
      <c r="G14" s="16">
        <f t="shared" si="0"/>
        <v>2039217.1487</v>
      </c>
      <c r="H14" s="27">
        <f>RA!J18</f>
        <v>14.508205837315099</v>
      </c>
      <c r="I14" s="20">
        <f>VLOOKUP(B14,RMS!B:D,3,FALSE)</f>
        <v>2385278.3331692298</v>
      </c>
      <c r="J14" s="21">
        <f>VLOOKUP(B14,RMS!B:E,4,FALSE)</f>
        <v>2039217.14043504</v>
      </c>
      <c r="K14" s="22">
        <f t="shared" si="1"/>
        <v>-0.11006922973319888</v>
      </c>
      <c r="L14" s="22">
        <f t="shared" si="2"/>
        <v>8.2649600226432085E-3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543434.26399999997</v>
      </c>
      <c r="F15" s="25">
        <f>VLOOKUP(C15,RA!B19:I52,8,0)</f>
        <v>65853.777400000006</v>
      </c>
      <c r="G15" s="16">
        <f t="shared" si="0"/>
        <v>477580.48659999995</v>
      </c>
      <c r="H15" s="27">
        <f>RA!J19</f>
        <v>12.118076051237001</v>
      </c>
      <c r="I15" s="20">
        <f>VLOOKUP(B15,RMS!B:D,3,FALSE)</f>
        <v>543434.20868803398</v>
      </c>
      <c r="J15" s="21">
        <f>VLOOKUP(B15,RMS!B:E,4,FALSE)</f>
        <v>477580.48602649599</v>
      </c>
      <c r="K15" s="22">
        <f t="shared" si="1"/>
        <v>5.5311965988948941E-2</v>
      </c>
      <c r="L15" s="22">
        <f t="shared" si="2"/>
        <v>5.7350395945832133E-4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1545022.0060000001</v>
      </c>
      <c r="F16" s="25">
        <f>VLOOKUP(C16,RA!B20:I53,8,0)</f>
        <v>120452.10550000001</v>
      </c>
      <c r="G16" s="16">
        <f t="shared" si="0"/>
        <v>1424569.9005</v>
      </c>
      <c r="H16" s="27">
        <f>RA!J20</f>
        <v>7.7961417398736996</v>
      </c>
      <c r="I16" s="20">
        <f>VLOOKUP(B16,RMS!B:D,3,FALSE)</f>
        <v>1545022.5721</v>
      </c>
      <c r="J16" s="21">
        <f>VLOOKUP(B16,RMS!B:E,4,FALSE)</f>
        <v>1424569.9005</v>
      </c>
      <c r="K16" s="22">
        <f t="shared" si="1"/>
        <v>-0.56609999993816018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448727.21100000001</v>
      </c>
      <c r="F17" s="25">
        <f>VLOOKUP(C17,RA!B21:I54,8,0)</f>
        <v>51987.114500000003</v>
      </c>
      <c r="G17" s="16">
        <f t="shared" si="0"/>
        <v>396740.09649999999</v>
      </c>
      <c r="H17" s="27">
        <f>RA!J21</f>
        <v>11.5854606597504</v>
      </c>
      <c r="I17" s="20">
        <f>VLOOKUP(B17,RMS!B:D,3,FALSE)</f>
        <v>448727.08701704902</v>
      </c>
      <c r="J17" s="21">
        <f>VLOOKUP(B17,RMS!B:E,4,FALSE)</f>
        <v>396740.09609612002</v>
      </c>
      <c r="K17" s="22">
        <f t="shared" si="1"/>
        <v>0.12398295098682866</v>
      </c>
      <c r="L17" s="22">
        <f t="shared" si="2"/>
        <v>4.0387996705248952E-4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1160209.8846</v>
      </c>
      <c r="F18" s="25">
        <f>VLOOKUP(C18,RA!B22:I55,8,0)</f>
        <v>163828.23079999999</v>
      </c>
      <c r="G18" s="16">
        <f t="shared" si="0"/>
        <v>996381.65379999997</v>
      </c>
      <c r="H18" s="27">
        <f>RA!J22</f>
        <v>14.1205684397769</v>
      </c>
      <c r="I18" s="20">
        <f>VLOOKUP(B18,RMS!B:D,3,FALSE)</f>
        <v>1160210.9412</v>
      </c>
      <c r="J18" s="21">
        <f>VLOOKUP(B18,RMS!B:E,4,FALSE)</f>
        <v>996381.65319999994</v>
      </c>
      <c r="K18" s="22">
        <f t="shared" si="1"/>
        <v>-1.0566000000108033</v>
      </c>
      <c r="L18" s="22">
        <f t="shared" si="2"/>
        <v>6.0000002849847078E-4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2639190.6107000001</v>
      </c>
      <c r="F19" s="25">
        <f>VLOOKUP(C19,RA!B23:I56,8,0)</f>
        <v>10918.823700000001</v>
      </c>
      <c r="G19" s="16">
        <f t="shared" si="0"/>
        <v>2628271.787</v>
      </c>
      <c r="H19" s="27">
        <f>RA!J23</f>
        <v>0.413718647517618</v>
      </c>
      <c r="I19" s="20">
        <f>VLOOKUP(B19,RMS!B:D,3,FALSE)</f>
        <v>2639192.1078145299</v>
      </c>
      <c r="J19" s="21">
        <f>VLOOKUP(B19,RMS!B:E,4,FALSE)</f>
        <v>2628271.8175829099</v>
      </c>
      <c r="K19" s="22">
        <f t="shared" si="1"/>
        <v>-1.4971145298331976</v>
      </c>
      <c r="L19" s="22">
        <f t="shared" si="2"/>
        <v>-3.0582909937947989E-2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312351.1299</v>
      </c>
      <c r="F20" s="25">
        <f>VLOOKUP(C20,RA!B24:I57,8,0)</f>
        <v>50379.956200000001</v>
      </c>
      <c r="G20" s="16">
        <f t="shared" si="0"/>
        <v>261971.17369999998</v>
      </c>
      <c r="H20" s="27">
        <f>RA!J24</f>
        <v>16.129269715185401</v>
      </c>
      <c r="I20" s="20">
        <f>VLOOKUP(B20,RMS!B:D,3,FALSE)</f>
        <v>312351.10032758501</v>
      </c>
      <c r="J20" s="21">
        <f>VLOOKUP(B20,RMS!B:E,4,FALSE)</f>
        <v>261971.18797729499</v>
      </c>
      <c r="K20" s="22">
        <f t="shared" si="1"/>
        <v>2.9572414990980178E-2</v>
      </c>
      <c r="L20" s="22">
        <f t="shared" si="2"/>
        <v>-1.4277295005740598E-2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364516.90340000001</v>
      </c>
      <c r="F21" s="25">
        <f>VLOOKUP(C21,RA!B25:I58,8,0)</f>
        <v>37049.848100000003</v>
      </c>
      <c r="G21" s="16">
        <f t="shared" si="0"/>
        <v>327467.05530000001</v>
      </c>
      <c r="H21" s="27">
        <f>RA!J25</f>
        <v>10.1640960280362</v>
      </c>
      <c r="I21" s="20">
        <f>VLOOKUP(B21,RMS!B:D,3,FALSE)</f>
        <v>364516.90304840001</v>
      </c>
      <c r="J21" s="21">
        <f>VLOOKUP(B21,RMS!B:E,4,FALSE)</f>
        <v>327467.05498753203</v>
      </c>
      <c r="K21" s="22">
        <f t="shared" si="1"/>
        <v>3.5159999970346689E-4</v>
      </c>
      <c r="L21" s="22">
        <f t="shared" si="2"/>
        <v>3.1246797880157828E-4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826961.04980000004</v>
      </c>
      <c r="F22" s="25">
        <f>VLOOKUP(C22,RA!B26:I59,8,0)</f>
        <v>168155.04190000001</v>
      </c>
      <c r="G22" s="16">
        <f t="shared" si="0"/>
        <v>658806.00790000008</v>
      </c>
      <c r="H22" s="27">
        <f>RA!J26</f>
        <v>20.334094567170801</v>
      </c>
      <c r="I22" s="20">
        <f>VLOOKUP(B22,RMS!B:D,3,FALSE)</f>
        <v>826960.99842285796</v>
      </c>
      <c r="J22" s="21">
        <f>VLOOKUP(B22,RMS!B:E,4,FALSE)</f>
        <v>658805.99237209396</v>
      </c>
      <c r="K22" s="22">
        <f t="shared" si="1"/>
        <v>5.1377142081037164E-2</v>
      </c>
      <c r="L22" s="22">
        <f t="shared" si="2"/>
        <v>1.5527906129136682E-2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286727.24890000001</v>
      </c>
      <c r="F23" s="25">
        <f>VLOOKUP(C23,RA!B27:I60,8,0)</f>
        <v>78881.606100000005</v>
      </c>
      <c r="G23" s="16">
        <f t="shared" si="0"/>
        <v>207845.6428</v>
      </c>
      <c r="H23" s="27">
        <f>RA!J27</f>
        <v>27.511025339454601</v>
      </c>
      <c r="I23" s="20">
        <f>VLOOKUP(B23,RMS!B:D,3,FALSE)</f>
        <v>286727.18905772601</v>
      </c>
      <c r="J23" s="21">
        <f>VLOOKUP(B23,RMS!B:E,4,FALSE)</f>
        <v>207845.664399317</v>
      </c>
      <c r="K23" s="22">
        <f t="shared" si="1"/>
        <v>5.984227400040254E-2</v>
      </c>
      <c r="L23" s="22">
        <f t="shared" si="2"/>
        <v>-2.1599316998617724E-2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1031501.6996000001</v>
      </c>
      <c r="F24" s="25">
        <f>VLOOKUP(C24,RA!B28:I61,8,0)</f>
        <v>63129.3796</v>
      </c>
      <c r="G24" s="16">
        <f t="shared" si="0"/>
        <v>968372.32000000007</v>
      </c>
      <c r="H24" s="27">
        <f>RA!J28</f>
        <v>6.1201430520648303</v>
      </c>
      <c r="I24" s="20">
        <f>VLOOKUP(B24,RMS!B:D,3,FALSE)</f>
        <v>1031501.6950769901</v>
      </c>
      <c r="J24" s="21">
        <f>VLOOKUP(B24,RMS!B:E,4,FALSE)</f>
        <v>968372.321175221</v>
      </c>
      <c r="K24" s="22">
        <f t="shared" si="1"/>
        <v>4.5230099931359291E-3</v>
      </c>
      <c r="L24" s="22">
        <f t="shared" si="2"/>
        <v>-1.1752209393307567E-3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796948.82819999999</v>
      </c>
      <c r="F25" s="25">
        <f>VLOOKUP(C25,RA!B29:I62,8,0)</f>
        <v>139432.67739999999</v>
      </c>
      <c r="G25" s="16">
        <f t="shared" si="0"/>
        <v>657516.15079999994</v>
      </c>
      <c r="H25" s="27">
        <f>RA!J29</f>
        <v>17.495813089395501</v>
      </c>
      <c r="I25" s="20">
        <f>VLOOKUP(B25,RMS!B:D,3,FALSE)</f>
        <v>796948.82324247796</v>
      </c>
      <c r="J25" s="21">
        <f>VLOOKUP(B25,RMS!B:E,4,FALSE)</f>
        <v>657516.17890444398</v>
      </c>
      <c r="K25" s="22">
        <f t="shared" si="1"/>
        <v>4.9575220327824354E-3</v>
      </c>
      <c r="L25" s="22">
        <f t="shared" si="2"/>
        <v>-2.8104444034397602E-2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887680.15359999996</v>
      </c>
      <c r="F26" s="25">
        <f>VLOOKUP(C26,RA!B30:I63,8,0)</f>
        <v>125955.5928</v>
      </c>
      <c r="G26" s="16">
        <f t="shared" si="0"/>
        <v>761724.56079999998</v>
      </c>
      <c r="H26" s="27">
        <f>RA!J30</f>
        <v>14.189299184980699</v>
      </c>
      <c r="I26" s="20">
        <f>VLOOKUP(B26,RMS!B:D,3,FALSE)</f>
        <v>887680.15263787901</v>
      </c>
      <c r="J26" s="21">
        <f>VLOOKUP(B26,RMS!B:E,4,FALSE)</f>
        <v>761724.56389297894</v>
      </c>
      <c r="K26" s="22">
        <f t="shared" si="1"/>
        <v>9.6212094649672508E-4</v>
      </c>
      <c r="L26" s="22">
        <f t="shared" si="2"/>
        <v>-3.0929789645597339E-3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1169849.936</v>
      </c>
      <c r="F27" s="25">
        <f>VLOOKUP(C27,RA!B31:I64,8,0)</f>
        <v>-9059.1028000000006</v>
      </c>
      <c r="G27" s="16">
        <f t="shared" si="0"/>
        <v>1178909.0388</v>
      </c>
      <c r="H27" s="27">
        <f>RA!J31</f>
        <v>-0.77438161265155603</v>
      </c>
      <c r="I27" s="20">
        <f>VLOOKUP(B27,RMS!B:D,3,FALSE)</f>
        <v>1169849.89730177</v>
      </c>
      <c r="J27" s="21">
        <f>VLOOKUP(B27,RMS!B:E,4,FALSE)</f>
        <v>1178909.0063008801</v>
      </c>
      <c r="K27" s="22">
        <f t="shared" si="1"/>
        <v>3.8698229938745499E-2</v>
      </c>
      <c r="L27" s="22">
        <f t="shared" si="2"/>
        <v>3.2499119872227311E-2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131772.22949999999</v>
      </c>
      <c r="F28" s="25">
        <f>VLOOKUP(C28,RA!B32:I65,8,0)</f>
        <v>37393.551700000004</v>
      </c>
      <c r="G28" s="16">
        <f t="shared" si="0"/>
        <v>94378.677799999976</v>
      </c>
      <c r="H28" s="27">
        <f>RA!J32</f>
        <v>28.377414453627299</v>
      </c>
      <c r="I28" s="20">
        <f>VLOOKUP(B28,RMS!B:D,3,FALSE)</f>
        <v>131772.13104917199</v>
      </c>
      <c r="J28" s="21">
        <f>VLOOKUP(B28,RMS!B:E,4,FALSE)</f>
        <v>94378.663628771494</v>
      </c>
      <c r="K28" s="22">
        <f t="shared" si="1"/>
        <v>9.8450827994383872E-2</v>
      </c>
      <c r="L28" s="22">
        <f t="shared" si="2"/>
        <v>1.4171228482155129E-2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246194.3676</v>
      </c>
      <c r="F30" s="25">
        <f>VLOOKUP(C30,RA!B34:I68,8,0)</f>
        <v>31051.554599999999</v>
      </c>
      <c r="G30" s="16">
        <f t="shared" si="0"/>
        <v>215142.81299999999</v>
      </c>
      <c r="H30" s="27">
        <f>RA!J34</f>
        <v>12.6126177876053</v>
      </c>
      <c r="I30" s="20">
        <f>VLOOKUP(B30,RMS!B:D,3,FALSE)</f>
        <v>246194.36739999999</v>
      </c>
      <c r="J30" s="21">
        <f>VLOOKUP(B30,RMS!B:E,4,FALSE)</f>
        <v>215142.8138</v>
      </c>
      <c r="K30" s="22">
        <f t="shared" si="1"/>
        <v>2.0000000949949026E-4</v>
      </c>
      <c r="L30" s="22">
        <f t="shared" si="2"/>
        <v>-8.0000000889413059E-4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230523.93119999999</v>
      </c>
      <c r="F34" s="25">
        <f>VLOOKUP(C34,RA!B8:I72,8,0)</f>
        <v>13030.941800000001</v>
      </c>
      <c r="G34" s="16">
        <f t="shared" si="0"/>
        <v>217492.98939999999</v>
      </c>
      <c r="H34" s="27">
        <f>RA!J38</f>
        <v>5.6527501210685598</v>
      </c>
      <c r="I34" s="20">
        <f>VLOOKUP(B34,RMS!B:D,3,FALSE)</f>
        <v>230523.931623932</v>
      </c>
      <c r="J34" s="21">
        <f>VLOOKUP(B34,RMS!B:E,4,FALSE)</f>
        <v>217492.98717948701</v>
      </c>
      <c r="K34" s="22">
        <f t="shared" si="1"/>
        <v>-4.2393201147206128E-4</v>
      </c>
      <c r="L34" s="22">
        <f t="shared" si="2"/>
        <v>2.2205129789654166E-3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641395.98140000005</v>
      </c>
      <c r="F35" s="25">
        <f>VLOOKUP(C35,RA!B8:I73,8,0)</f>
        <v>35036.6495</v>
      </c>
      <c r="G35" s="16">
        <f t="shared" si="0"/>
        <v>606359.33190000011</v>
      </c>
      <c r="H35" s="27">
        <f>RA!J39</f>
        <v>5.4625614310093003</v>
      </c>
      <c r="I35" s="20">
        <f>VLOOKUP(B35,RMS!B:D,3,FALSE)</f>
        <v>641395.97045811999</v>
      </c>
      <c r="J35" s="21">
        <f>VLOOKUP(B35,RMS!B:E,4,FALSE)</f>
        <v>606359.33171282103</v>
      </c>
      <c r="K35" s="22">
        <f t="shared" si="1"/>
        <v>1.0941880056634545E-2</v>
      </c>
      <c r="L35" s="22">
        <f t="shared" si="2"/>
        <v>1.871790736913681E-4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14413.8794</v>
      </c>
      <c r="F38" s="25">
        <f>VLOOKUP(C38,RA!B8:I76,8,0)</f>
        <v>2377.0284999999999</v>
      </c>
      <c r="G38" s="16">
        <f t="shared" si="0"/>
        <v>12036.850899999999</v>
      </c>
      <c r="H38" s="27" t="e">
        <f>RA!#REF!</f>
        <v>#REF!</v>
      </c>
      <c r="I38" s="20">
        <f>VLOOKUP(B38,RMS!B:D,3,FALSE)</f>
        <v>14413.8794342334</v>
      </c>
      <c r="J38" s="21">
        <f>VLOOKUP(B38,RMS!B:E,4,FALSE)</f>
        <v>12036.851221541499</v>
      </c>
      <c r="K38" s="22">
        <f t="shared" si="1"/>
        <v>-3.4233400583616458E-5</v>
      </c>
      <c r="L38" s="22">
        <f t="shared" si="2"/>
        <v>-3.215414999431232E-4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19383629.8413</v>
      </c>
      <c r="E7" s="64">
        <v>15775386</v>
      </c>
      <c r="F7" s="65">
        <v>122.872618402491</v>
      </c>
      <c r="G7" s="64">
        <v>84946335.618799999</v>
      </c>
      <c r="H7" s="65">
        <v>-77.181323125832293</v>
      </c>
      <c r="I7" s="64">
        <v>1970697.9624000001</v>
      </c>
      <c r="J7" s="65">
        <v>10.1668159087577</v>
      </c>
      <c r="K7" s="64">
        <v>4345746.5299000004</v>
      </c>
      <c r="L7" s="65">
        <v>5.1158728604865402</v>
      </c>
      <c r="M7" s="65">
        <v>-0.54652257124500403</v>
      </c>
      <c r="N7" s="64">
        <v>616476597.96809995</v>
      </c>
      <c r="O7" s="64">
        <v>616476597.96809995</v>
      </c>
      <c r="P7" s="64">
        <v>935744</v>
      </c>
      <c r="Q7" s="64">
        <v>868941</v>
      </c>
      <c r="R7" s="65">
        <v>7.6878637329807198</v>
      </c>
      <c r="S7" s="64">
        <v>20.714671791964498</v>
      </c>
      <c r="T7" s="64">
        <v>19.659664963559099</v>
      </c>
      <c r="U7" s="66">
        <v>5.09304148769872</v>
      </c>
      <c r="V7" s="54"/>
      <c r="W7" s="54"/>
    </row>
    <row r="8" spans="1:23" ht="14.25" thickBot="1" x14ac:dyDescent="0.2">
      <c r="A8" s="51">
        <v>42033</v>
      </c>
      <c r="B8" s="41" t="s">
        <v>6</v>
      </c>
      <c r="C8" s="42"/>
      <c r="D8" s="67">
        <v>814380.92989999999</v>
      </c>
      <c r="E8" s="67">
        <v>653536</v>
      </c>
      <c r="F8" s="68">
        <v>124.611487339642</v>
      </c>
      <c r="G8" s="67">
        <v>4531494.9274000004</v>
      </c>
      <c r="H8" s="68">
        <v>-82.028426756570099</v>
      </c>
      <c r="I8" s="67">
        <v>178204.51010000001</v>
      </c>
      <c r="J8" s="68">
        <v>21.882205680071898</v>
      </c>
      <c r="K8" s="67">
        <v>432136.15169999999</v>
      </c>
      <c r="L8" s="68">
        <v>9.53628236648923</v>
      </c>
      <c r="M8" s="68">
        <v>-0.58761952824601005</v>
      </c>
      <c r="N8" s="67">
        <v>24776494.334899999</v>
      </c>
      <c r="O8" s="67">
        <v>24776494.334899999</v>
      </c>
      <c r="P8" s="67">
        <v>27662</v>
      </c>
      <c r="Q8" s="67">
        <v>25072</v>
      </c>
      <c r="R8" s="68">
        <v>10.330248883216299</v>
      </c>
      <c r="S8" s="67">
        <v>29.4404211517605</v>
      </c>
      <c r="T8" s="67">
        <v>32.990524489470303</v>
      </c>
      <c r="U8" s="69">
        <v>-12.0586024208335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104356.61930000001</v>
      </c>
      <c r="E9" s="67">
        <v>83846</v>
      </c>
      <c r="F9" s="68">
        <v>124.46225138945201</v>
      </c>
      <c r="G9" s="67">
        <v>410771.8222</v>
      </c>
      <c r="H9" s="68">
        <v>-74.594990780747906</v>
      </c>
      <c r="I9" s="67">
        <v>22387.534299999999</v>
      </c>
      <c r="J9" s="68">
        <v>21.452912570539699</v>
      </c>
      <c r="K9" s="67">
        <v>12152.5057</v>
      </c>
      <c r="L9" s="68">
        <v>2.95845650631875</v>
      </c>
      <c r="M9" s="68">
        <v>0.84221549470246304</v>
      </c>
      <c r="N9" s="67">
        <v>3304438.5408999999</v>
      </c>
      <c r="O9" s="67">
        <v>3304438.5408999999</v>
      </c>
      <c r="P9" s="67">
        <v>5489</v>
      </c>
      <c r="Q9" s="67">
        <v>5761</v>
      </c>
      <c r="R9" s="68">
        <v>-4.7214025342822401</v>
      </c>
      <c r="S9" s="67">
        <v>19.0119546912006</v>
      </c>
      <c r="T9" s="67">
        <v>19.213678528033299</v>
      </c>
      <c r="U9" s="69">
        <v>-1.0610368061002899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167295.7739</v>
      </c>
      <c r="E10" s="67">
        <v>145630</v>
      </c>
      <c r="F10" s="68">
        <v>114.877273844675</v>
      </c>
      <c r="G10" s="67">
        <v>801269.80689999997</v>
      </c>
      <c r="H10" s="68">
        <v>-79.121168368087694</v>
      </c>
      <c r="I10" s="67">
        <v>36736.134100000003</v>
      </c>
      <c r="J10" s="68">
        <v>21.958793843745699</v>
      </c>
      <c r="K10" s="67">
        <v>192995.1856</v>
      </c>
      <c r="L10" s="68">
        <v>24.0861672233316</v>
      </c>
      <c r="M10" s="68">
        <v>-0.80965258803844498</v>
      </c>
      <c r="N10" s="67">
        <v>4894271.9886999996</v>
      </c>
      <c r="O10" s="67">
        <v>4894271.9886999996</v>
      </c>
      <c r="P10" s="67">
        <v>86535</v>
      </c>
      <c r="Q10" s="67">
        <v>82000</v>
      </c>
      <c r="R10" s="68">
        <v>5.5304878048780601</v>
      </c>
      <c r="S10" s="67">
        <v>1.9332729404287301</v>
      </c>
      <c r="T10" s="67">
        <v>1.8541187121951199</v>
      </c>
      <c r="U10" s="69">
        <v>4.0943121159112001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101567.8983</v>
      </c>
      <c r="E11" s="67">
        <v>70951</v>
      </c>
      <c r="F11" s="68">
        <v>143.152173049006</v>
      </c>
      <c r="G11" s="67">
        <v>499544.08870000002</v>
      </c>
      <c r="H11" s="68">
        <v>-79.667881054439604</v>
      </c>
      <c r="I11" s="67">
        <v>7924.1952000000001</v>
      </c>
      <c r="J11" s="68">
        <v>7.8018698157900204</v>
      </c>
      <c r="K11" s="67">
        <v>40441.1924</v>
      </c>
      <c r="L11" s="68">
        <v>8.0956202495045204</v>
      </c>
      <c r="M11" s="68">
        <v>-0.80405634132588</v>
      </c>
      <c r="N11" s="67">
        <v>2108544.1266999999</v>
      </c>
      <c r="O11" s="67">
        <v>2108544.1266999999</v>
      </c>
      <c r="P11" s="67">
        <v>4669</v>
      </c>
      <c r="Q11" s="67">
        <v>3877</v>
      </c>
      <c r="R11" s="68">
        <v>20.428166107815301</v>
      </c>
      <c r="S11" s="67">
        <v>21.7536727993146</v>
      </c>
      <c r="T11" s="67">
        <v>21.406131029146302</v>
      </c>
      <c r="U11" s="69">
        <v>1.5976234145588999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315720.7696</v>
      </c>
      <c r="E12" s="67">
        <v>342699</v>
      </c>
      <c r="F12" s="68">
        <v>92.127718376768001</v>
      </c>
      <c r="G12" s="67">
        <v>573343.45990000002</v>
      </c>
      <c r="H12" s="68">
        <v>-44.933396527263703</v>
      </c>
      <c r="I12" s="67">
        <v>31564.331200000001</v>
      </c>
      <c r="J12" s="68">
        <v>9.9975466422402892</v>
      </c>
      <c r="K12" s="67">
        <v>-17555.573100000001</v>
      </c>
      <c r="L12" s="68">
        <v>-3.06196448164979</v>
      </c>
      <c r="M12" s="68">
        <v>-2.79796643608291</v>
      </c>
      <c r="N12" s="67">
        <v>10642382.443299999</v>
      </c>
      <c r="O12" s="67">
        <v>10642382.443299999</v>
      </c>
      <c r="P12" s="67">
        <v>2454</v>
      </c>
      <c r="Q12" s="67">
        <v>2017</v>
      </c>
      <c r="R12" s="68">
        <v>21.665840356965798</v>
      </c>
      <c r="S12" s="67">
        <v>128.655570334148</v>
      </c>
      <c r="T12" s="67">
        <v>113.888903321765</v>
      </c>
      <c r="U12" s="69">
        <v>11.477674051757599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376403.62540000002</v>
      </c>
      <c r="E13" s="67">
        <v>421319</v>
      </c>
      <c r="F13" s="68">
        <v>89.339342730804901</v>
      </c>
      <c r="G13" s="67">
        <v>1183862.5534000001</v>
      </c>
      <c r="H13" s="68">
        <v>-68.205462338597897</v>
      </c>
      <c r="I13" s="67">
        <v>61288.150699999998</v>
      </c>
      <c r="J13" s="68">
        <v>16.282561209358601</v>
      </c>
      <c r="K13" s="67">
        <v>179083.38310000001</v>
      </c>
      <c r="L13" s="68">
        <v>15.127041782484</v>
      </c>
      <c r="M13" s="68">
        <v>-0.65776751790657895</v>
      </c>
      <c r="N13" s="67">
        <v>10845249.8606</v>
      </c>
      <c r="O13" s="67">
        <v>10845249.8606</v>
      </c>
      <c r="P13" s="67">
        <v>11193</v>
      </c>
      <c r="Q13" s="67">
        <v>10384</v>
      </c>
      <c r="R13" s="68">
        <v>7.7908320493066201</v>
      </c>
      <c r="S13" s="67">
        <v>33.628484356294102</v>
      </c>
      <c r="T13" s="67">
        <v>34.943776367488503</v>
      </c>
      <c r="U13" s="69">
        <v>-3.9112438052776901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226573.81479999999</v>
      </c>
      <c r="E14" s="67">
        <v>212957</v>
      </c>
      <c r="F14" s="68">
        <v>106.394161638265</v>
      </c>
      <c r="G14" s="67">
        <v>613788.50789999997</v>
      </c>
      <c r="H14" s="68">
        <v>-63.086012220203699</v>
      </c>
      <c r="I14" s="67">
        <v>43055.794000000002</v>
      </c>
      <c r="J14" s="68">
        <v>19.002987630325201</v>
      </c>
      <c r="K14" s="67">
        <v>57769.962200000002</v>
      </c>
      <c r="L14" s="68">
        <v>9.4120306027971505</v>
      </c>
      <c r="M14" s="68">
        <v>-0.25470274931216802</v>
      </c>
      <c r="N14" s="67">
        <v>6010721.8313999996</v>
      </c>
      <c r="O14" s="67">
        <v>6010721.8313999996</v>
      </c>
      <c r="P14" s="67">
        <v>3315</v>
      </c>
      <c r="Q14" s="67">
        <v>3505</v>
      </c>
      <c r="R14" s="68">
        <v>-5.4208273894436498</v>
      </c>
      <c r="S14" s="67">
        <v>68.348058763197599</v>
      </c>
      <c r="T14" s="67">
        <v>64.800030898716102</v>
      </c>
      <c r="U14" s="69">
        <v>5.1911172441256097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209459.5454</v>
      </c>
      <c r="E15" s="67">
        <v>142336</v>
      </c>
      <c r="F15" s="68">
        <v>147.15851604653801</v>
      </c>
      <c r="G15" s="67">
        <v>687234.59499999997</v>
      </c>
      <c r="H15" s="68">
        <v>-69.521390959662</v>
      </c>
      <c r="I15" s="67">
        <v>5686.2040999999999</v>
      </c>
      <c r="J15" s="68">
        <v>2.7147027790694298</v>
      </c>
      <c r="K15" s="67">
        <v>40012.394699999997</v>
      </c>
      <c r="L15" s="68">
        <v>5.8222323193726897</v>
      </c>
      <c r="M15" s="68">
        <v>-0.85788893310102199</v>
      </c>
      <c r="N15" s="67">
        <v>4723646.3647999996</v>
      </c>
      <c r="O15" s="67">
        <v>4723646.3647999996</v>
      </c>
      <c r="P15" s="67">
        <v>7929</v>
      </c>
      <c r="Q15" s="67">
        <v>6222</v>
      </c>
      <c r="R15" s="68">
        <v>27.434908389585299</v>
      </c>
      <c r="S15" s="67">
        <v>26.4168931012738</v>
      </c>
      <c r="T15" s="67">
        <v>28.732406846673101</v>
      </c>
      <c r="U15" s="69">
        <v>-8.7652765846549698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678161.99600000004</v>
      </c>
      <c r="E16" s="67">
        <v>600283</v>
      </c>
      <c r="F16" s="68">
        <v>112.97371339851399</v>
      </c>
      <c r="G16" s="67">
        <v>5851715.7220000001</v>
      </c>
      <c r="H16" s="68">
        <v>-88.410886170522701</v>
      </c>
      <c r="I16" s="67">
        <v>-6343.5424999999996</v>
      </c>
      <c r="J16" s="68">
        <v>-0.93540223979168502</v>
      </c>
      <c r="K16" s="67">
        <v>173392.43799999999</v>
      </c>
      <c r="L16" s="68">
        <v>2.9631042627056701</v>
      </c>
      <c r="M16" s="68">
        <v>-1.0365848855530799</v>
      </c>
      <c r="N16" s="67">
        <v>24275576.393800002</v>
      </c>
      <c r="O16" s="67">
        <v>24275576.393800002</v>
      </c>
      <c r="P16" s="67">
        <v>31569</v>
      </c>
      <c r="Q16" s="67">
        <v>30873</v>
      </c>
      <c r="R16" s="68">
        <v>2.2543970459624898</v>
      </c>
      <c r="S16" s="67">
        <v>21.4818966707846</v>
      </c>
      <c r="T16" s="67">
        <v>20.026800045347098</v>
      </c>
      <c r="U16" s="69">
        <v>6.7735947516054003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727009.3308</v>
      </c>
      <c r="E17" s="67">
        <v>515696</v>
      </c>
      <c r="F17" s="68">
        <v>140.976336989234</v>
      </c>
      <c r="G17" s="67">
        <v>8977260.9541999996</v>
      </c>
      <c r="H17" s="68">
        <v>-91.901657593457102</v>
      </c>
      <c r="I17" s="67">
        <v>58278.799500000001</v>
      </c>
      <c r="J17" s="68">
        <v>8.0162381734317094</v>
      </c>
      <c r="K17" s="67">
        <v>-2164995.9194999998</v>
      </c>
      <c r="L17" s="68">
        <v>-24.116441869578399</v>
      </c>
      <c r="M17" s="68">
        <v>-1.02691866482292</v>
      </c>
      <c r="N17" s="67">
        <v>25946418.661899999</v>
      </c>
      <c r="O17" s="67">
        <v>25946418.661899999</v>
      </c>
      <c r="P17" s="67">
        <v>11797</v>
      </c>
      <c r="Q17" s="67">
        <v>11893</v>
      </c>
      <c r="R17" s="68">
        <v>-0.80719751114101101</v>
      </c>
      <c r="S17" s="67">
        <v>61.626628024073902</v>
      </c>
      <c r="T17" s="67">
        <v>58.145535592365299</v>
      </c>
      <c r="U17" s="69">
        <v>5.6486823039365497</v>
      </c>
    </row>
    <row r="18" spans="1:21" ht="12" thickBot="1" x14ac:dyDescent="0.2">
      <c r="A18" s="52"/>
      <c r="B18" s="41" t="s">
        <v>16</v>
      </c>
      <c r="C18" s="42"/>
      <c r="D18" s="67">
        <v>2385278.2231000001</v>
      </c>
      <c r="E18" s="67">
        <v>1378819</v>
      </c>
      <c r="F18" s="68">
        <v>172.994296067867</v>
      </c>
      <c r="G18" s="67">
        <v>16464262.7722</v>
      </c>
      <c r="H18" s="68">
        <v>-85.512389737076106</v>
      </c>
      <c r="I18" s="67">
        <v>346061.07439999998</v>
      </c>
      <c r="J18" s="68">
        <v>14.508205837315099</v>
      </c>
      <c r="K18" s="67">
        <v>1433169.9513000001</v>
      </c>
      <c r="L18" s="68">
        <v>8.7047320073141403</v>
      </c>
      <c r="M18" s="68">
        <v>-0.75853451707796804</v>
      </c>
      <c r="N18" s="67">
        <v>67293627.349999994</v>
      </c>
      <c r="O18" s="67">
        <v>67293627.349999994</v>
      </c>
      <c r="P18" s="67">
        <v>86808</v>
      </c>
      <c r="Q18" s="67">
        <v>80817</v>
      </c>
      <c r="R18" s="68">
        <v>7.4130442852370102</v>
      </c>
      <c r="S18" s="67">
        <v>27.4776313600129</v>
      </c>
      <c r="T18" s="67">
        <v>30.269707707536799</v>
      </c>
      <c r="U18" s="69">
        <v>-10.161270128935</v>
      </c>
    </row>
    <row r="19" spans="1:21" ht="12" thickBot="1" x14ac:dyDescent="0.2">
      <c r="A19" s="52"/>
      <c r="B19" s="41" t="s">
        <v>17</v>
      </c>
      <c r="C19" s="42"/>
      <c r="D19" s="67">
        <v>543434.26399999997</v>
      </c>
      <c r="E19" s="67">
        <v>537116</v>
      </c>
      <c r="F19" s="68">
        <v>101.17633136976001</v>
      </c>
      <c r="G19" s="67">
        <v>3614164.2264999999</v>
      </c>
      <c r="H19" s="68">
        <v>-84.963763959163899</v>
      </c>
      <c r="I19" s="67">
        <v>65853.777400000006</v>
      </c>
      <c r="J19" s="68">
        <v>12.118076051237001</v>
      </c>
      <c r="K19" s="67">
        <v>293640.61239999998</v>
      </c>
      <c r="L19" s="68">
        <v>8.1247169192520392</v>
      </c>
      <c r="M19" s="68">
        <v>-0.77573341486465297</v>
      </c>
      <c r="N19" s="67">
        <v>23342968.284499999</v>
      </c>
      <c r="O19" s="67">
        <v>23342968.284499999</v>
      </c>
      <c r="P19" s="67">
        <v>13177</v>
      </c>
      <c r="Q19" s="67">
        <v>13128</v>
      </c>
      <c r="R19" s="68">
        <v>0.37324801950029401</v>
      </c>
      <c r="S19" s="67">
        <v>41.241121954921503</v>
      </c>
      <c r="T19" s="67">
        <v>47.748051729128598</v>
      </c>
      <c r="U19" s="69">
        <v>-15.7777709862489</v>
      </c>
    </row>
    <row r="20" spans="1:21" ht="12" thickBot="1" x14ac:dyDescent="0.2">
      <c r="A20" s="52"/>
      <c r="B20" s="41" t="s">
        <v>18</v>
      </c>
      <c r="C20" s="42"/>
      <c r="D20" s="67">
        <v>1545022.0060000001</v>
      </c>
      <c r="E20" s="67">
        <v>1186583</v>
      </c>
      <c r="F20" s="68">
        <v>130.20766402350301</v>
      </c>
      <c r="G20" s="67">
        <v>4547745.4431999996</v>
      </c>
      <c r="H20" s="68">
        <v>-66.026638357470304</v>
      </c>
      <c r="I20" s="67">
        <v>120452.10550000001</v>
      </c>
      <c r="J20" s="68">
        <v>7.7961417398736996</v>
      </c>
      <c r="K20" s="67">
        <v>145092.0478</v>
      </c>
      <c r="L20" s="68">
        <v>3.1904170893502499</v>
      </c>
      <c r="M20" s="68">
        <v>-0.169822830910517</v>
      </c>
      <c r="N20" s="67">
        <v>39161058.573200002</v>
      </c>
      <c r="O20" s="67">
        <v>39161058.573200002</v>
      </c>
      <c r="P20" s="67">
        <v>46172</v>
      </c>
      <c r="Q20" s="67">
        <v>37013</v>
      </c>
      <c r="R20" s="68">
        <v>24.745359738470299</v>
      </c>
      <c r="S20" s="67">
        <v>33.462314952785199</v>
      </c>
      <c r="T20" s="67">
        <v>25.236324207710801</v>
      </c>
      <c r="U20" s="69">
        <v>24.58285016049</v>
      </c>
    </row>
    <row r="21" spans="1:21" ht="12" thickBot="1" x14ac:dyDescent="0.2">
      <c r="A21" s="52"/>
      <c r="B21" s="41" t="s">
        <v>19</v>
      </c>
      <c r="C21" s="42"/>
      <c r="D21" s="67">
        <v>448727.21100000001</v>
      </c>
      <c r="E21" s="67">
        <v>381415</v>
      </c>
      <c r="F21" s="68">
        <v>117.64802406827199</v>
      </c>
      <c r="G21" s="67">
        <v>2380383.4035</v>
      </c>
      <c r="H21" s="68">
        <v>-81.148952293138393</v>
      </c>
      <c r="I21" s="67">
        <v>51987.114500000003</v>
      </c>
      <c r="J21" s="68">
        <v>11.5854606597504</v>
      </c>
      <c r="K21" s="67">
        <v>210301.6323</v>
      </c>
      <c r="L21" s="68">
        <v>8.8347798086133</v>
      </c>
      <c r="M21" s="68">
        <v>-0.75279737997544804</v>
      </c>
      <c r="N21" s="67">
        <v>12360748.999299999</v>
      </c>
      <c r="O21" s="67">
        <v>12360748.999299999</v>
      </c>
      <c r="P21" s="67">
        <v>34309</v>
      </c>
      <c r="Q21" s="67">
        <v>29762</v>
      </c>
      <c r="R21" s="68">
        <v>15.2778711108124</v>
      </c>
      <c r="S21" s="67">
        <v>13.078994170625799</v>
      </c>
      <c r="T21" s="67">
        <v>12.9469465963309</v>
      </c>
      <c r="U21" s="69">
        <v>1.0096156674758501</v>
      </c>
    </row>
    <row r="22" spans="1:21" ht="12" thickBot="1" x14ac:dyDescent="0.2">
      <c r="A22" s="52"/>
      <c r="B22" s="41" t="s">
        <v>20</v>
      </c>
      <c r="C22" s="42"/>
      <c r="D22" s="67">
        <v>1160209.8846</v>
      </c>
      <c r="E22" s="67">
        <v>1032317</v>
      </c>
      <c r="F22" s="68">
        <v>112.38891586596</v>
      </c>
      <c r="G22" s="67">
        <v>5134627.5857999995</v>
      </c>
      <c r="H22" s="68">
        <v>-77.404205753721996</v>
      </c>
      <c r="I22" s="67">
        <v>163828.23079999999</v>
      </c>
      <c r="J22" s="68">
        <v>14.1205684397769</v>
      </c>
      <c r="K22" s="67">
        <v>591524.02280000004</v>
      </c>
      <c r="L22" s="68">
        <v>11.5202906718275</v>
      </c>
      <c r="M22" s="68">
        <v>-0.72304044386141197</v>
      </c>
      <c r="N22" s="67">
        <v>34779757.787699997</v>
      </c>
      <c r="O22" s="67">
        <v>34779757.787699997</v>
      </c>
      <c r="P22" s="67">
        <v>61976</v>
      </c>
      <c r="Q22" s="67">
        <v>62688</v>
      </c>
      <c r="R22" s="68">
        <v>-1.13578356304237</v>
      </c>
      <c r="S22" s="67">
        <v>18.7203092261521</v>
      </c>
      <c r="T22" s="67">
        <v>18.1511250701889</v>
      </c>
      <c r="U22" s="69">
        <v>3.0404634297816102</v>
      </c>
    </row>
    <row r="23" spans="1:21" ht="12" thickBot="1" x14ac:dyDescent="0.2">
      <c r="A23" s="52"/>
      <c r="B23" s="41" t="s">
        <v>21</v>
      </c>
      <c r="C23" s="42"/>
      <c r="D23" s="67">
        <v>2639190.6107000001</v>
      </c>
      <c r="E23" s="67">
        <v>2546809</v>
      </c>
      <c r="F23" s="68">
        <v>103.627347425739</v>
      </c>
      <c r="G23" s="67">
        <v>6405987.3230999997</v>
      </c>
      <c r="H23" s="68">
        <v>-58.801188987947697</v>
      </c>
      <c r="I23" s="67">
        <v>10918.823700000001</v>
      </c>
      <c r="J23" s="68">
        <v>0.413718647517618</v>
      </c>
      <c r="K23" s="67">
        <v>-75857.342199999999</v>
      </c>
      <c r="L23" s="68">
        <v>-1.18416316445801</v>
      </c>
      <c r="M23" s="68">
        <v>-1.1439389172271801</v>
      </c>
      <c r="N23" s="67">
        <v>87026924.371199995</v>
      </c>
      <c r="O23" s="67">
        <v>87026924.371199995</v>
      </c>
      <c r="P23" s="67">
        <v>70597</v>
      </c>
      <c r="Q23" s="67">
        <v>65036</v>
      </c>
      <c r="R23" s="68">
        <v>8.5506488713942908</v>
      </c>
      <c r="S23" s="67">
        <v>37.383891818349198</v>
      </c>
      <c r="T23" s="67">
        <v>30.1787038532505</v>
      </c>
      <c r="U23" s="69">
        <v>19.273509564250801</v>
      </c>
    </row>
    <row r="24" spans="1:21" ht="12" thickBot="1" x14ac:dyDescent="0.2">
      <c r="A24" s="52"/>
      <c r="B24" s="41" t="s">
        <v>22</v>
      </c>
      <c r="C24" s="42"/>
      <c r="D24" s="67">
        <v>312351.1299</v>
      </c>
      <c r="E24" s="67">
        <v>245434</v>
      </c>
      <c r="F24" s="68">
        <v>127.264816569831</v>
      </c>
      <c r="G24" s="67">
        <v>1538327.8526999999</v>
      </c>
      <c r="H24" s="68">
        <v>-79.695412174213999</v>
      </c>
      <c r="I24" s="67">
        <v>50379.956200000001</v>
      </c>
      <c r="J24" s="68">
        <v>16.129269715185401</v>
      </c>
      <c r="K24" s="67">
        <v>281428.75439999998</v>
      </c>
      <c r="L24" s="68">
        <v>18.294458746622201</v>
      </c>
      <c r="M24" s="68">
        <v>-0.82098504359510505</v>
      </c>
      <c r="N24" s="67">
        <v>8808575.8848999999</v>
      </c>
      <c r="O24" s="67">
        <v>8808575.8848999999</v>
      </c>
      <c r="P24" s="67">
        <v>28087</v>
      </c>
      <c r="Q24" s="67">
        <v>27655</v>
      </c>
      <c r="R24" s="68">
        <v>1.5621045018984001</v>
      </c>
      <c r="S24" s="67">
        <v>11.120843447146401</v>
      </c>
      <c r="T24" s="67">
        <v>11.8200032254565</v>
      </c>
      <c r="U24" s="69">
        <v>-6.2869312173399798</v>
      </c>
    </row>
    <row r="25" spans="1:21" ht="12" thickBot="1" x14ac:dyDescent="0.2">
      <c r="A25" s="52"/>
      <c r="B25" s="41" t="s">
        <v>23</v>
      </c>
      <c r="C25" s="42"/>
      <c r="D25" s="67">
        <v>364516.90340000001</v>
      </c>
      <c r="E25" s="67">
        <v>317607</v>
      </c>
      <c r="F25" s="68">
        <v>114.76979518713399</v>
      </c>
      <c r="G25" s="67">
        <v>1873744.9913999999</v>
      </c>
      <c r="H25" s="68">
        <v>-80.546077237135407</v>
      </c>
      <c r="I25" s="67">
        <v>37049.848100000003</v>
      </c>
      <c r="J25" s="68">
        <v>10.1640960280362</v>
      </c>
      <c r="K25" s="67">
        <v>170605.35250000001</v>
      </c>
      <c r="L25" s="68">
        <v>9.1050464862099201</v>
      </c>
      <c r="M25" s="68">
        <v>-0.782833026296757</v>
      </c>
      <c r="N25" s="67">
        <v>14862280.939300001</v>
      </c>
      <c r="O25" s="67">
        <v>14862280.939300001</v>
      </c>
      <c r="P25" s="67">
        <v>19595</v>
      </c>
      <c r="Q25" s="67">
        <v>19399</v>
      </c>
      <c r="R25" s="68">
        <v>1.0103613588329201</v>
      </c>
      <c r="S25" s="67">
        <v>18.602546741515699</v>
      </c>
      <c r="T25" s="67">
        <v>18.271458745296201</v>
      </c>
      <c r="U25" s="69">
        <v>1.7797992974835299</v>
      </c>
    </row>
    <row r="26" spans="1:21" ht="12" thickBot="1" x14ac:dyDescent="0.2">
      <c r="A26" s="52"/>
      <c r="B26" s="41" t="s">
        <v>24</v>
      </c>
      <c r="C26" s="42"/>
      <c r="D26" s="67">
        <v>826961.04980000004</v>
      </c>
      <c r="E26" s="67">
        <v>490984</v>
      </c>
      <c r="F26" s="68">
        <v>168.42932759519701</v>
      </c>
      <c r="G26" s="67">
        <v>2616727.2771999999</v>
      </c>
      <c r="H26" s="68">
        <v>-68.397125026919895</v>
      </c>
      <c r="I26" s="67">
        <v>168155.04190000001</v>
      </c>
      <c r="J26" s="68">
        <v>20.334094567170801</v>
      </c>
      <c r="K26" s="67">
        <v>489186.74359999999</v>
      </c>
      <c r="L26" s="68">
        <v>18.694601759318601</v>
      </c>
      <c r="M26" s="68">
        <v>-0.65625593068503596</v>
      </c>
      <c r="N26" s="67">
        <v>20614378.651999999</v>
      </c>
      <c r="O26" s="67">
        <v>20614378.651999999</v>
      </c>
      <c r="P26" s="67">
        <v>57105</v>
      </c>
      <c r="Q26" s="67">
        <v>47669</v>
      </c>
      <c r="R26" s="68">
        <v>19.794835217856502</v>
      </c>
      <c r="S26" s="67">
        <v>14.4814123071535</v>
      </c>
      <c r="T26" s="67">
        <v>14.831996167320501</v>
      </c>
      <c r="U26" s="69">
        <v>-2.4209231305002898</v>
      </c>
    </row>
    <row r="27" spans="1:21" ht="12" thickBot="1" x14ac:dyDescent="0.2">
      <c r="A27" s="52"/>
      <c r="B27" s="41" t="s">
        <v>25</v>
      </c>
      <c r="C27" s="42"/>
      <c r="D27" s="67">
        <v>286727.24890000001</v>
      </c>
      <c r="E27" s="67">
        <v>220101</v>
      </c>
      <c r="F27" s="68">
        <v>130.270761559466</v>
      </c>
      <c r="G27" s="67">
        <v>684886.39509999997</v>
      </c>
      <c r="H27" s="68">
        <v>-58.135064303893003</v>
      </c>
      <c r="I27" s="67">
        <v>78881.606100000005</v>
      </c>
      <c r="J27" s="68">
        <v>27.511025339454601</v>
      </c>
      <c r="K27" s="67">
        <v>172625.96249999999</v>
      </c>
      <c r="L27" s="68">
        <v>25.205050609129898</v>
      </c>
      <c r="M27" s="68">
        <v>-0.54304900052331395</v>
      </c>
      <c r="N27" s="67">
        <v>8326970.8361999998</v>
      </c>
      <c r="O27" s="67">
        <v>8326970.8361999998</v>
      </c>
      <c r="P27" s="67">
        <v>35605</v>
      </c>
      <c r="Q27" s="67">
        <v>34494</v>
      </c>
      <c r="R27" s="68">
        <v>3.2208500028990499</v>
      </c>
      <c r="S27" s="67">
        <v>8.0530051650049206</v>
      </c>
      <c r="T27" s="67">
        <v>7.8835308488432796</v>
      </c>
      <c r="U27" s="69">
        <v>2.1044853776836598</v>
      </c>
    </row>
    <row r="28" spans="1:21" ht="12" thickBot="1" x14ac:dyDescent="0.2">
      <c r="A28" s="52"/>
      <c r="B28" s="41" t="s">
        <v>26</v>
      </c>
      <c r="C28" s="42"/>
      <c r="D28" s="67">
        <v>1031501.6996000001</v>
      </c>
      <c r="E28" s="67">
        <v>984854</v>
      </c>
      <c r="F28" s="68">
        <v>104.73650912724101</v>
      </c>
      <c r="G28" s="67">
        <v>2813549.7174999998</v>
      </c>
      <c r="H28" s="68">
        <v>-63.338067453218898</v>
      </c>
      <c r="I28" s="67">
        <v>63129.3796</v>
      </c>
      <c r="J28" s="68">
        <v>6.1201430520648303</v>
      </c>
      <c r="K28" s="67">
        <v>249360.1391</v>
      </c>
      <c r="L28" s="68">
        <v>8.8628303793249099</v>
      </c>
      <c r="M28" s="68">
        <v>-0.74683451882947705</v>
      </c>
      <c r="N28" s="67">
        <v>40469295.867799997</v>
      </c>
      <c r="O28" s="67">
        <v>40469295.867799997</v>
      </c>
      <c r="P28" s="67">
        <v>45638</v>
      </c>
      <c r="Q28" s="67">
        <v>43227</v>
      </c>
      <c r="R28" s="68">
        <v>5.5775325606681099</v>
      </c>
      <c r="S28" s="67">
        <v>22.601816459967601</v>
      </c>
      <c r="T28" s="67">
        <v>21.796164193675299</v>
      </c>
      <c r="U28" s="69">
        <v>3.56454653863462</v>
      </c>
    </row>
    <row r="29" spans="1:21" ht="12" thickBot="1" x14ac:dyDescent="0.2">
      <c r="A29" s="52"/>
      <c r="B29" s="41" t="s">
        <v>27</v>
      </c>
      <c r="C29" s="42"/>
      <c r="D29" s="67">
        <v>796948.82819999999</v>
      </c>
      <c r="E29" s="67">
        <v>552985</v>
      </c>
      <c r="F29" s="68">
        <v>144.1176213098</v>
      </c>
      <c r="G29" s="67">
        <v>2068330.7342999999</v>
      </c>
      <c r="H29" s="68">
        <v>-61.468984868625597</v>
      </c>
      <c r="I29" s="67">
        <v>139432.67739999999</v>
      </c>
      <c r="J29" s="68">
        <v>17.495813089395501</v>
      </c>
      <c r="K29" s="67">
        <v>461413.69209999999</v>
      </c>
      <c r="L29" s="68">
        <v>22.308506296801699</v>
      </c>
      <c r="M29" s="68">
        <v>-0.69781417459588202</v>
      </c>
      <c r="N29" s="67">
        <v>20264356.595400002</v>
      </c>
      <c r="O29" s="67">
        <v>20264356.595400002</v>
      </c>
      <c r="P29" s="67">
        <v>110040</v>
      </c>
      <c r="Q29" s="67">
        <v>105878</v>
      </c>
      <c r="R29" s="68">
        <v>3.9309393830635302</v>
      </c>
      <c r="S29" s="67">
        <v>7.2423557633587796</v>
      </c>
      <c r="T29" s="67">
        <v>7.2065861227072698</v>
      </c>
      <c r="U29" s="69">
        <v>0.49389510568482098</v>
      </c>
    </row>
    <row r="30" spans="1:21" ht="12" thickBot="1" x14ac:dyDescent="0.2">
      <c r="A30" s="52"/>
      <c r="B30" s="41" t="s">
        <v>28</v>
      </c>
      <c r="C30" s="42"/>
      <c r="D30" s="67">
        <v>887680.15359999996</v>
      </c>
      <c r="E30" s="67">
        <v>729309</v>
      </c>
      <c r="F30" s="68">
        <v>121.7152336801</v>
      </c>
      <c r="G30" s="67">
        <v>4889168.6848999998</v>
      </c>
      <c r="H30" s="68">
        <v>-81.843945038313706</v>
      </c>
      <c r="I30" s="67">
        <v>125955.5928</v>
      </c>
      <c r="J30" s="68">
        <v>14.189299184980699</v>
      </c>
      <c r="K30" s="67">
        <v>496165.17859999998</v>
      </c>
      <c r="L30" s="68">
        <v>10.148252403980001</v>
      </c>
      <c r="M30" s="68">
        <v>-0.74614181278218406</v>
      </c>
      <c r="N30" s="67">
        <v>29197512.5163</v>
      </c>
      <c r="O30" s="67">
        <v>29197512.5163</v>
      </c>
      <c r="P30" s="67">
        <v>56871</v>
      </c>
      <c r="Q30" s="67">
        <v>53616</v>
      </c>
      <c r="R30" s="68">
        <v>6.0709489704565902</v>
      </c>
      <c r="S30" s="67">
        <v>15.6086608921946</v>
      </c>
      <c r="T30" s="67">
        <v>15.407452810728101</v>
      </c>
      <c r="U30" s="69">
        <v>1.28907971578198</v>
      </c>
    </row>
    <row r="31" spans="1:21" ht="12" thickBot="1" x14ac:dyDescent="0.2">
      <c r="A31" s="52"/>
      <c r="B31" s="41" t="s">
        <v>29</v>
      </c>
      <c r="C31" s="42"/>
      <c r="D31" s="67">
        <v>1169849.936</v>
      </c>
      <c r="E31" s="67">
        <v>622926</v>
      </c>
      <c r="F31" s="68">
        <v>187.79918256743201</v>
      </c>
      <c r="G31" s="67">
        <v>1585760.4136999999</v>
      </c>
      <c r="H31" s="68">
        <v>-26.227825723658398</v>
      </c>
      <c r="I31" s="67">
        <v>-9059.1028000000006</v>
      </c>
      <c r="J31" s="68">
        <v>-0.77438161265155603</v>
      </c>
      <c r="K31" s="67">
        <v>99075.506299999994</v>
      </c>
      <c r="L31" s="68">
        <v>6.2478231543711296</v>
      </c>
      <c r="M31" s="68">
        <v>-1.09143635130735</v>
      </c>
      <c r="N31" s="67">
        <v>56536243.748899996</v>
      </c>
      <c r="O31" s="67">
        <v>56536243.748899996</v>
      </c>
      <c r="P31" s="67">
        <v>31997</v>
      </c>
      <c r="Q31" s="67">
        <v>25821</v>
      </c>
      <c r="R31" s="68">
        <v>23.918515936640699</v>
      </c>
      <c r="S31" s="67">
        <v>36.561238116073397</v>
      </c>
      <c r="T31" s="67">
        <v>26.917108299446198</v>
      </c>
      <c r="U31" s="69">
        <v>26.378017577001501</v>
      </c>
    </row>
    <row r="32" spans="1:21" ht="12" thickBot="1" x14ac:dyDescent="0.2">
      <c r="A32" s="52"/>
      <c r="B32" s="41" t="s">
        <v>30</v>
      </c>
      <c r="C32" s="42"/>
      <c r="D32" s="67">
        <v>131772.22949999999</v>
      </c>
      <c r="E32" s="67">
        <v>168434</v>
      </c>
      <c r="F32" s="68">
        <v>78.233747046320801</v>
      </c>
      <c r="G32" s="67">
        <v>500954.82630000002</v>
      </c>
      <c r="H32" s="68">
        <v>-73.6957860106357</v>
      </c>
      <c r="I32" s="67">
        <v>37393.551700000004</v>
      </c>
      <c r="J32" s="68">
        <v>28.377414453627299</v>
      </c>
      <c r="K32" s="67">
        <v>113012.17539999999</v>
      </c>
      <c r="L32" s="68">
        <v>22.559354549929399</v>
      </c>
      <c r="M32" s="68">
        <v>-0.66911926464871896</v>
      </c>
      <c r="N32" s="67">
        <v>3646840.6038000002</v>
      </c>
      <c r="O32" s="67">
        <v>3646840.6038000002</v>
      </c>
      <c r="P32" s="67">
        <v>27635</v>
      </c>
      <c r="Q32" s="67">
        <v>25036</v>
      </c>
      <c r="R32" s="68">
        <v>10.381051286147899</v>
      </c>
      <c r="S32" s="67">
        <v>4.7683093721729701</v>
      </c>
      <c r="T32" s="67">
        <v>4.9741760704585403</v>
      </c>
      <c r="U32" s="69">
        <v>-4.31739390667419</v>
      </c>
    </row>
    <row r="33" spans="1:21" ht="12" thickBot="1" x14ac:dyDescent="0.2">
      <c r="A33" s="52"/>
      <c r="B33" s="41" t="s">
        <v>31</v>
      </c>
      <c r="C33" s="42"/>
      <c r="D33" s="70"/>
      <c r="E33" s="70"/>
      <c r="F33" s="70"/>
      <c r="G33" s="67">
        <v>132.94479999999999</v>
      </c>
      <c r="H33" s="70"/>
      <c r="I33" s="70"/>
      <c r="J33" s="70"/>
      <c r="K33" s="67">
        <v>18.8583</v>
      </c>
      <c r="L33" s="68">
        <v>14.185060265614</v>
      </c>
      <c r="M33" s="70"/>
      <c r="N33" s="67">
        <v>24.4466</v>
      </c>
      <c r="O33" s="67">
        <v>24.4466</v>
      </c>
      <c r="P33" s="70"/>
      <c r="Q33" s="70"/>
      <c r="R33" s="70"/>
      <c r="S33" s="70"/>
      <c r="T33" s="70"/>
      <c r="U33" s="71"/>
    </row>
    <row r="34" spans="1:21" ht="12" thickBot="1" x14ac:dyDescent="0.2">
      <c r="A34" s="52"/>
      <c r="B34" s="41" t="s">
        <v>32</v>
      </c>
      <c r="C34" s="42"/>
      <c r="D34" s="67">
        <v>246194.3676</v>
      </c>
      <c r="E34" s="67">
        <v>196322</v>
      </c>
      <c r="F34" s="68">
        <v>125.40335143285</v>
      </c>
      <c r="G34" s="67">
        <v>834017.53619999997</v>
      </c>
      <c r="H34" s="68">
        <v>-70.480912341277005</v>
      </c>
      <c r="I34" s="67">
        <v>31051.554599999999</v>
      </c>
      <c r="J34" s="68">
        <v>12.6126177876053</v>
      </c>
      <c r="K34" s="67">
        <v>91874.0049</v>
      </c>
      <c r="L34" s="68">
        <v>11.015836108027401</v>
      </c>
      <c r="M34" s="68">
        <v>-0.66202023484447003</v>
      </c>
      <c r="N34" s="67">
        <v>7938338.2235000003</v>
      </c>
      <c r="O34" s="67">
        <v>7938338.2235000003</v>
      </c>
      <c r="P34" s="67">
        <v>14005</v>
      </c>
      <c r="Q34" s="67">
        <v>12839</v>
      </c>
      <c r="R34" s="68">
        <v>9.0817041825687301</v>
      </c>
      <c r="S34" s="67">
        <v>17.579033745090999</v>
      </c>
      <c r="T34" s="67">
        <v>20.2262003582834</v>
      </c>
      <c r="U34" s="69">
        <v>-15.058658237865499</v>
      </c>
    </row>
    <row r="35" spans="1:21" ht="12" thickBot="1" x14ac:dyDescent="0.2">
      <c r="A35" s="52"/>
      <c r="B35" s="41" t="s">
        <v>36</v>
      </c>
      <c r="C35" s="42"/>
      <c r="D35" s="70"/>
      <c r="E35" s="67">
        <v>188848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2"/>
      <c r="B36" s="41" t="s">
        <v>37</v>
      </c>
      <c r="C36" s="42"/>
      <c r="D36" s="70"/>
      <c r="E36" s="67">
        <v>122358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52"/>
      <c r="B37" s="41" t="s">
        <v>38</v>
      </c>
      <c r="C37" s="42"/>
      <c r="D37" s="70"/>
      <c r="E37" s="67">
        <v>101621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2"/>
      <c r="B38" s="41" t="s">
        <v>33</v>
      </c>
      <c r="C38" s="42"/>
      <c r="D38" s="67">
        <v>230523.93119999999</v>
      </c>
      <c r="E38" s="67">
        <v>104411</v>
      </c>
      <c r="F38" s="68">
        <v>220.785100420454</v>
      </c>
      <c r="G38" s="67">
        <v>676056.40919999999</v>
      </c>
      <c r="H38" s="68">
        <v>-65.9016720997015</v>
      </c>
      <c r="I38" s="67">
        <v>13030.941800000001</v>
      </c>
      <c r="J38" s="68">
        <v>5.6527501210685598</v>
      </c>
      <c r="K38" s="67">
        <v>35826.933499999999</v>
      </c>
      <c r="L38" s="68">
        <v>5.2994000223139999</v>
      </c>
      <c r="M38" s="68">
        <v>-0.636280849992367</v>
      </c>
      <c r="N38" s="67">
        <v>6755379.5034999996</v>
      </c>
      <c r="O38" s="67">
        <v>6755379.5034999996</v>
      </c>
      <c r="P38" s="67">
        <v>313</v>
      </c>
      <c r="Q38" s="67">
        <v>299</v>
      </c>
      <c r="R38" s="68">
        <v>4.6822742474916401</v>
      </c>
      <c r="S38" s="67">
        <v>736.49818274760401</v>
      </c>
      <c r="T38" s="67">
        <v>664.11685183946497</v>
      </c>
      <c r="U38" s="69">
        <v>9.8277677533583105</v>
      </c>
    </row>
    <row r="39" spans="1:21" ht="12" thickBot="1" x14ac:dyDescent="0.2">
      <c r="A39" s="52"/>
      <c r="B39" s="41" t="s">
        <v>34</v>
      </c>
      <c r="C39" s="42"/>
      <c r="D39" s="67">
        <v>641395.98140000005</v>
      </c>
      <c r="E39" s="67">
        <v>356405</v>
      </c>
      <c r="F39" s="68">
        <v>179.96267768409501</v>
      </c>
      <c r="G39" s="67">
        <v>2063262.2722</v>
      </c>
      <c r="H39" s="68">
        <v>-68.913502173618596</v>
      </c>
      <c r="I39" s="67">
        <v>35036.6495</v>
      </c>
      <c r="J39" s="68">
        <v>5.4625614310093003</v>
      </c>
      <c r="K39" s="67">
        <v>123142.9926</v>
      </c>
      <c r="L39" s="68">
        <v>5.9683635114742799</v>
      </c>
      <c r="M39" s="68">
        <v>-0.71547995740360104</v>
      </c>
      <c r="N39" s="67">
        <v>17046201.489799999</v>
      </c>
      <c r="O39" s="67">
        <v>17046201.489799999</v>
      </c>
      <c r="P39" s="67">
        <v>3180</v>
      </c>
      <c r="Q39" s="67">
        <v>2930</v>
      </c>
      <c r="R39" s="68">
        <v>8.5324232081911209</v>
      </c>
      <c r="S39" s="67">
        <v>201.69684949685501</v>
      </c>
      <c r="T39" s="67">
        <v>212.445435972696</v>
      </c>
      <c r="U39" s="69">
        <v>-5.3290800043004696</v>
      </c>
    </row>
    <row r="40" spans="1:21" ht="12" thickBot="1" x14ac:dyDescent="0.2">
      <c r="A40" s="52"/>
      <c r="B40" s="41" t="s">
        <v>39</v>
      </c>
      <c r="C40" s="42"/>
      <c r="D40" s="70"/>
      <c r="E40" s="67">
        <v>81272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2"/>
      <c r="B41" s="41" t="s">
        <v>40</v>
      </c>
      <c r="C41" s="42"/>
      <c r="D41" s="70"/>
      <c r="E41" s="67">
        <v>17092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3"/>
      <c r="B42" s="41" t="s">
        <v>35</v>
      </c>
      <c r="C42" s="42"/>
      <c r="D42" s="72">
        <v>14413.8794</v>
      </c>
      <c r="E42" s="72">
        <v>22111</v>
      </c>
      <c r="F42" s="73">
        <v>65.188726878024497</v>
      </c>
      <c r="G42" s="72">
        <v>123958.3714</v>
      </c>
      <c r="H42" s="73">
        <v>-88.372000021291001</v>
      </c>
      <c r="I42" s="72">
        <v>2377.0284999999999</v>
      </c>
      <c r="J42" s="73">
        <v>16.491247318192499</v>
      </c>
      <c r="K42" s="72">
        <v>18707.590899999999</v>
      </c>
      <c r="L42" s="73">
        <v>15.0918334023869</v>
      </c>
      <c r="M42" s="73">
        <v>-0.87293775490889103</v>
      </c>
      <c r="N42" s="72">
        <v>517368.74719999998</v>
      </c>
      <c r="O42" s="72">
        <v>517368.74719999998</v>
      </c>
      <c r="P42" s="72">
        <v>22</v>
      </c>
      <c r="Q42" s="72">
        <v>30</v>
      </c>
      <c r="R42" s="73">
        <v>-26.6666666666667</v>
      </c>
      <c r="S42" s="72">
        <v>655.17633636363598</v>
      </c>
      <c r="T42" s="72">
        <v>566.33580666666705</v>
      </c>
      <c r="U42" s="74">
        <v>13.559789138608499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77256</v>
      </c>
      <c r="D2" s="32">
        <v>814382.05718376103</v>
      </c>
      <c r="E2" s="32">
        <v>636176.43342307699</v>
      </c>
      <c r="F2" s="32">
        <v>178205.62376068399</v>
      </c>
      <c r="G2" s="32">
        <v>636176.43342307699</v>
      </c>
      <c r="H2" s="32">
        <v>0.21882312139457299</v>
      </c>
    </row>
    <row r="3" spans="1:8" ht="14.25" x14ac:dyDescent="0.2">
      <c r="A3" s="32">
        <v>2</v>
      </c>
      <c r="B3" s="33">
        <v>13</v>
      </c>
      <c r="C3" s="32">
        <v>13192</v>
      </c>
      <c r="D3" s="32">
        <v>104356.68093390801</v>
      </c>
      <c r="E3" s="32">
        <v>81969.077559360099</v>
      </c>
      <c r="F3" s="32">
        <v>22387.6033745481</v>
      </c>
      <c r="G3" s="32">
        <v>81969.077559360099</v>
      </c>
      <c r="H3" s="32">
        <v>0.21452966091099401</v>
      </c>
    </row>
    <row r="4" spans="1:8" ht="14.25" x14ac:dyDescent="0.2">
      <c r="A4" s="32">
        <v>3</v>
      </c>
      <c r="B4" s="33">
        <v>14</v>
      </c>
      <c r="C4" s="32">
        <v>115793</v>
      </c>
      <c r="D4" s="32">
        <v>167297.69122393199</v>
      </c>
      <c r="E4" s="32">
        <v>130559.63959743601</v>
      </c>
      <c r="F4" s="32">
        <v>36738.051626495697</v>
      </c>
      <c r="G4" s="32">
        <v>130559.63959743601</v>
      </c>
      <c r="H4" s="32">
        <v>0.21959688360146601</v>
      </c>
    </row>
    <row r="5" spans="1:8" ht="14.25" x14ac:dyDescent="0.2">
      <c r="A5" s="32">
        <v>4</v>
      </c>
      <c r="B5" s="33">
        <v>15</v>
      </c>
      <c r="C5" s="32">
        <v>5909</v>
      </c>
      <c r="D5" s="32">
        <v>101567.97658974399</v>
      </c>
      <c r="E5" s="32">
        <v>93643.703389743605</v>
      </c>
      <c r="F5" s="32">
        <v>7924.2731999999996</v>
      </c>
      <c r="G5" s="32">
        <v>93643.703389743605</v>
      </c>
      <c r="H5" s="32">
        <v>7.8019405978795503E-2</v>
      </c>
    </row>
    <row r="6" spans="1:8" ht="14.25" x14ac:dyDescent="0.2">
      <c r="A6" s="32">
        <v>5</v>
      </c>
      <c r="B6" s="33">
        <v>16</v>
      </c>
      <c r="C6" s="32">
        <v>3901</v>
      </c>
      <c r="D6" s="32">
        <v>315720.77970085503</v>
      </c>
      <c r="E6" s="32">
        <v>284156.43824187998</v>
      </c>
      <c r="F6" s="32">
        <v>31564.341458974399</v>
      </c>
      <c r="G6" s="32">
        <v>284156.43824187998</v>
      </c>
      <c r="H6" s="32">
        <v>9.9975495717708404E-2</v>
      </c>
    </row>
    <row r="7" spans="1:8" ht="14.25" x14ac:dyDescent="0.2">
      <c r="A7" s="32">
        <v>6</v>
      </c>
      <c r="B7" s="33">
        <v>17</v>
      </c>
      <c r="C7" s="32">
        <v>22879</v>
      </c>
      <c r="D7" s="32">
        <v>376403.91325982899</v>
      </c>
      <c r="E7" s="32">
        <v>315115.47465555603</v>
      </c>
      <c r="F7" s="32">
        <v>61288.438604273499</v>
      </c>
      <c r="G7" s="32">
        <v>315115.47465555603</v>
      </c>
      <c r="H7" s="32">
        <v>0.162826252451755</v>
      </c>
    </row>
    <row r="8" spans="1:8" ht="14.25" x14ac:dyDescent="0.2">
      <c r="A8" s="32">
        <v>7</v>
      </c>
      <c r="B8" s="33">
        <v>18</v>
      </c>
      <c r="C8" s="32">
        <v>99309</v>
      </c>
      <c r="D8" s="32">
        <v>226573.81342906001</v>
      </c>
      <c r="E8" s="32">
        <v>183518.02384444399</v>
      </c>
      <c r="F8" s="32">
        <v>43055.789584615399</v>
      </c>
      <c r="G8" s="32">
        <v>183518.02384444399</v>
      </c>
      <c r="H8" s="32">
        <v>0.19002985796545299</v>
      </c>
    </row>
    <row r="9" spans="1:8" ht="14.25" x14ac:dyDescent="0.2">
      <c r="A9" s="32">
        <v>8</v>
      </c>
      <c r="B9" s="33">
        <v>19</v>
      </c>
      <c r="C9" s="32">
        <v>25387</v>
      </c>
      <c r="D9" s="32">
        <v>209459.77028717901</v>
      </c>
      <c r="E9" s="32">
        <v>203773.34184786299</v>
      </c>
      <c r="F9" s="32">
        <v>5686.4284393162397</v>
      </c>
      <c r="G9" s="32">
        <v>203773.34184786299</v>
      </c>
      <c r="H9" s="32">
        <v>2.71480696819245E-2</v>
      </c>
    </row>
    <row r="10" spans="1:8" ht="14.25" x14ac:dyDescent="0.2">
      <c r="A10" s="32">
        <v>9</v>
      </c>
      <c r="B10" s="33">
        <v>21</v>
      </c>
      <c r="C10" s="32">
        <v>171409</v>
      </c>
      <c r="D10" s="32">
        <v>678161.84087692294</v>
      </c>
      <c r="E10" s="32">
        <v>684505.53846239299</v>
      </c>
      <c r="F10" s="32">
        <v>-6343.6975854700904</v>
      </c>
      <c r="G10" s="32">
        <v>684505.53846239299</v>
      </c>
      <c r="H10" s="36">
        <v>-9.3542532226041E-3</v>
      </c>
    </row>
    <row r="11" spans="1:8" ht="14.25" x14ac:dyDescent="0.2">
      <c r="A11" s="32">
        <v>10</v>
      </c>
      <c r="B11" s="33">
        <v>22</v>
      </c>
      <c r="C11" s="32">
        <v>35144</v>
      </c>
      <c r="D11" s="32">
        <v>727009.45057435904</v>
      </c>
      <c r="E11" s="32">
        <v>668730.53225128201</v>
      </c>
      <c r="F11" s="32">
        <v>58278.918323076898</v>
      </c>
      <c r="G11" s="32">
        <v>668730.53225128201</v>
      </c>
      <c r="H11" s="32">
        <v>8.0162531968511294E-2</v>
      </c>
    </row>
    <row r="12" spans="1:8" ht="14.25" x14ac:dyDescent="0.2">
      <c r="A12" s="32">
        <v>11</v>
      </c>
      <c r="B12" s="33">
        <v>23</v>
      </c>
      <c r="C12" s="32">
        <v>203283.245</v>
      </c>
      <c r="D12" s="32">
        <v>2385278.3331692298</v>
      </c>
      <c r="E12" s="32">
        <v>2039217.14043504</v>
      </c>
      <c r="F12" s="32">
        <v>346061.19273418799</v>
      </c>
      <c r="G12" s="32">
        <v>2039217.14043504</v>
      </c>
      <c r="H12" s="32">
        <v>0.145082101288527</v>
      </c>
    </row>
    <row r="13" spans="1:8" ht="14.25" x14ac:dyDescent="0.2">
      <c r="A13" s="32">
        <v>12</v>
      </c>
      <c r="B13" s="33">
        <v>24</v>
      </c>
      <c r="C13" s="32">
        <v>25663.912</v>
      </c>
      <c r="D13" s="32">
        <v>543434.20868803398</v>
      </c>
      <c r="E13" s="32">
        <v>477580.48602649599</v>
      </c>
      <c r="F13" s="32">
        <v>65853.722661538501</v>
      </c>
      <c r="G13" s="32">
        <v>477580.48602649599</v>
      </c>
      <c r="H13" s="32">
        <v>0.12118067211948901</v>
      </c>
    </row>
    <row r="14" spans="1:8" ht="14.25" x14ac:dyDescent="0.2">
      <c r="A14" s="32">
        <v>13</v>
      </c>
      <c r="B14" s="33">
        <v>25</v>
      </c>
      <c r="C14" s="32">
        <v>115957</v>
      </c>
      <c r="D14" s="32">
        <v>1545022.5721</v>
      </c>
      <c r="E14" s="32">
        <v>1424569.9005</v>
      </c>
      <c r="F14" s="32">
        <v>120452.6716</v>
      </c>
      <c r="G14" s="32">
        <v>1424569.9005</v>
      </c>
      <c r="H14" s="32">
        <v>7.7961755235899405E-2</v>
      </c>
    </row>
    <row r="15" spans="1:8" ht="14.25" x14ac:dyDescent="0.2">
      <c r="A15" s="32">
        <v>14</v>
      </c>
      <c r="B15" s="33">
        <v>26</v>
      </c>
      <c r="C15" s="32">
        <v>76742</v>
      </c>
      <c r="D15" s="32">
        <v>448727.08701704902</v>
      </c>
      <c r="E15" s="32">
        <v>396740.09609612002</v>
      </c>
      <c r="F15" s="32">
        <v>51986.990920928802</v>
      </c>
      <c r="G15" s="32">
        <v>396740.09609612002</v>
      </c>
      <c r="H15" s="32">
        <v>0.115854363208864</v>
      </c>
    </row>
    <row r="16" spans="1:8" ht="14.25" x14ac:dyDescent="0.2">
      <c r="A16" s="32">
        <v>15</v>
      </c>
      <c r="B16" s="33">
        <v>27</v>
      </c>
      <c r="C16" s="32">
        <v>140949.94699999999</v>
      </c>
      <c r="D16" s="32">
        <v>1160210.9412</v>
      </c>
      <c r="E16" s="32">
        <v>996381.65319999994</v>
      </c>
      <c r="F16" s="32">
        <v>163829.288</v>
      </c>
      <c r="G16" s="32">
        <v>996381.65319999994</v>
      </c>
      <c r="H16" s="32">
        <v>0.14120646701586201</v>
      </c>
    </row>
    <row r="17" spans="1:8" ht="14.25" x14ac:dyDescent="0.2">
      <c r="A17" s="32">
        <v>16</v>
      </c>
      <c r="B17" s="33">
        <v>29</v>
      </c>
      <c r="C17" s="32">
        <v>205587</v>
      </c>
      <c r="D17" s="32">
        <v>2639192.1078145299</v>
      </c>
      <c r="E17" s="32">
        <v>2628271.8175829099</v>
      </c>
      <c r="F17" s="32">
        <v>10920.2902316239</v>
      </c>
      <c r="G17" s="32">
        <v>2628271.8175829099</v>
      </c>
      <c r="H17" s="32">
        <v>4.1377398027560904E-3</v>
      </c>
    </row>
    <row r="18" spans="1:8" ht="14.25" x14ac:dyDescent="0.2">
      <c r="A18" s="32">
        <v>17</v>
      </c>
      <c r="B18" s="33">
        <v>31</v>
      </c>
      <c r="C18" s="32">
        <v>29020.255000000001</v>
      </c>
      <c r="D18" s="32">
        <v>312351.10032758501</v>
      </c>
      <c r="E18" s="32">
        <v>261971.18797729499</v>
      </c>
      <c r="F18" s="32">
        <v>50379.912350289698</v>
      </c>
      <c r="G18" s="32">
        <v>261971.18797729499</v>
      </c>
      <c r="H18" s="32">
        <v>0.16129257203657199</v>
      </c>
    </row>
    <row r="19" spans="1:8" ht="14.25" x14ac:dyDescent="0.2">
      <c r="A19" s="32">
        <v>18</v>
      </c>
      <c r="B19" s="33">
        <v>32</v>
      </c>
      <c r="C19" s="32">
        <v>20204.637999999999</v>
      </c>
      <c r="D19" s="32">
        <v>364516.90304840001</v>
      </c>
      <c r="E19" s="32">
        <v>327467.05498753203</v>
      </c>
      <c r="F19" s="32">
        <v>37049.848060868397</v>
      </c>
      <c r="G19" s="32">
        <v>327467.05498753203</v>
      </c>
      <c r="H19" s="32">
        <v>0.10164096027104901</v>
      </c>
    </row>
    <row r="20" spans="1:8" ht="14.25" x14ac:dyDescent="0.2">
      <c r="A20" s="32">
        <v>19</v>
      </c>
      <c r="B20" s="33">
        <v>33</v>
      </c>
      <c r="C20" s="32">
        <v>54732.915000000001</v>
      </c>
      <c r="D20" s="32">
        <v>826960.99842285796</v>
      </c>
      <c r="E20" s="32">
        <v>658805.99237209396</v>
      </c>
      <c r="F20" s="32">
        <v>168155.00605076301</v>
      </c>
      <c r="G20" s="32">
        <v>658805.99237209396</v>
      </c>
      <c r="H20" s="32">
        <v>0.20334091495422499</v>
      </c>
    </row>
    <row r="21" spans="1:8" ht="14.25" x14ac:dyDescent="0.2">
      <c r="A21" s="32">
        <v>20</v>
      </c>
      <c r="B21" s="33">
        <v>34</v>
      </c>
      <c r="C21" s="32">
        <v>41676.870000000003</v>
      </c>
      <c r="D21" s="32">
        <v>286727.18905772601</v>
      </c>
      <c r="E21" s="32">
        <v>207845.664399317</v>
      </c>
      <c r="F21" s="32">
        <v>78881.524658409297</v>
      </c>
      <c r="G21" s="32">
        <v>207845.664399317</v>
      </c>
      <c r="H21" s="32">
        <v>0.27511002677366703</v>
      </c>
    </row>
    <row r="22" spans="1:8" ht="14.25" x14ac:dyDescent="0.2">
      <c r="A22" s="32">
        <v>21</v>
      </c>
      <c r="B22" s="33">
        <v>35</v>
      </c>
      <c r="C22" s="32">
        <v>47883.232000000004</v>
      </c>
      <c r="D22" s="32">
        <v>1031501.6950769901</v>
      </c>
      <c r="E22" s="32">
        <v>968372.321175221</v>
      </c>
      <c r="F22" s="32">
        <v>63129.373901769897</v>
      </c>
      <c r="G22" s="32">
        <v>968372.321175221</v>
      </c>
      <c r="H22" s="32">
        <v>6.12014252648009E-2</v>
      </c>
    </row>
    <row r="23" spans="1:8" ht="14.25" x14ac:dyDescent="0.2">
      <c r="A23" s="32">
        <v>22</v>
      </c>
      <c r="B23" s="33">
        <v>36</v>
      </c>
      <c r="C23" s="32">
        <v>193309.95</v>
      </c>
      <c r="D23" s="32">
        <v>796948.82324247796</v>
      </c>
      <c r="E23" s="32">
        <v>657516.17890444398</v>
      </c>
      <c r="F23" s="32">
        <v>139432.64433803401</v>
      </c>
      <c r="G23" s="32">
        <v>657516.17890444398</v>
      </c>
      <c r="H23" s="32">
        <v>0.174958090496622</v>
      </c>
    </row>
    <row r="24" spans="1:8" ht="14.25" x14ac:dyDescent="0.2">
      <c r="A24" s="32">
        <v>23</v>
      </c>
      <c r="B24" s="33">
        <v>37</v>
      </c>
      <c r="C24" s="32">
        <v>90297.524999999994</v>
      </c>
      <c r="D24" s="32">
        <v>887680.15263787901</v>
      </c>
      <c r="E24" s="32">
        <v>761724.56389297894</v>
      </c>
      <c r="F24" s="32">
        <v>125955.5887449</v>
      </c>
      <c r="G24" s="32">
        <v>761724.56389297894</v>
      </c>
      <c r="H24" s="32">
        <v>0.14189298743539999</v>
      </c>
    </row>
    <row r="25" spans="1:8" ht="14.25" x14ac:dyDescent="0.2">
      <c r="A25" s="32">
        <v>24</v>
      </c>
      <c r="B25" s="33">
        <v>38</v>
      </c>
      <c r="C25" s="32">
        <v>250819.88099999999</v>
      </c>
      <c r="D25" s="32">
        <v>1169849.89730177</v>
      </c>
      <c r="E25" s="32">
        <v>1178909.0063008801</v>
      </c>
      <c r="F25" s="32">
        <v>-9059.1089991150402</v>
      </c>
      <c r="G25" s="32">
        <v>1178909.0063008801</v>
      </c>
      <c r="H25" s="32">
        <v>-7.7438216817470804E-3</v>
      </c>
    </row>
    <row r="26" spans="1:8" ht="14.25" x14ac:dyDescent="0.2">
      <c r="A26" s="32">
        <v>25</v>
      </c>
      <c r="B26" s="33">
        <v>39</v>
      </c>
      <c r="C26" s="32">
        <v>107874.442</v>
      </c>
      <c r="D26" s="32">
        <v>131772.13104917199</v>
      </c>
      <c r="E26" s="32">
        <v>94378.663628771494</v>
      </c>
      <c r="F26" s="32">
        <v>37393.467420400302</v>
      </c>
      <c r="G26" s="32">
        <v>94378.663628771494</v>
      </c>
      <c r="H26" s="32">
        <v>0.28377371696634901</v>
      </c>
    </row>
    <row r="27" spans="1:8" ht="14.25" x14ac:dyDescent="0.2">
      <c r="A27" s="32">
        <v>26</v>
      </c>
      <c r="B27" s="33">
        <v>42</v>
      </c>
      <c r="C27" s="32">
        <v>13273.364</v>
      </c>
      <c r="D27" s="32">
        <v>246194.36739999999</v>
      </c>
      <c r="E27" s="32">
        <v>215142.8138</v>
      </c>
      <c r="F27" s="32">
        <v>31051.553599999999</v>
      </c>
      <c r="G27" s="32">
        <v>215142.8138</v>
      </c>
      <c r="H27" s="32">
        <v>0.12612617391668199</v>
      </c>
    </row>
    <row r="28" spans="1:8" ht="14.25" x14ac:dyDescent="0.2">
      <c r="A28" s="32">
        <v>27</v>
      </c>
      <c r="B28" s="33">
        <v>75</v>
      </c>
      <c r="C28" s="32">
        <v>317</v>
      </c>
      <c r="D28" s="32">
        <v>230523.931623932</v>
      </c>
      <c r="E28" s="32">
        <v>217492.98717948701</v>
      </c>
      <c r="F28" s="32">
        <v>13030.9444444444</v>
      </c>
      <c r="G28" s="32">
        <v>217492.98717948701</v>
      </c>
      <c r="H28" s="32">
        <v>5.6527512578185002E-2</v>
      </c>
    </row>
    <row r="29" spans="1:8" ht="14.25" x14ac:dyDescent="0.2">
      <c r="A29" s="32">
        <v>28</v>
      </c>
      <c r="B29" s="33">
        <v>76</v>
      </c>
      <c r="C29" s="32">
        <v>3431</v>
      </c>
      <c r="D29" s="32">
        <v>641395.97045811999</v>
      </c>
      <c r="E29" s="32">
        <v>606359.33171282103</v>
      </c>
      <c r="F29" s="32">
        <v>35036.638745299097</v>
      </c>
      <c r="G29" s="32">
        <v>606359.33171282103</v>
      </c>
      <c r="H29" s="32">
        <v>5.46255984743311E-2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14413.8794342334</v>
      </c>
      <c r="E30" s="32">
        <v>12036.851221541499</v>
      </c>
      <c r="F30" s="32">
        <v>2377.0282126919301</v>
      </c>
      <c r="G30" s="32">
        <v>12036.851221541499</v>
      </c>
      <c r="H30" s="32">
        <v>0.16491245285751499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2015-01-30T00:49:01Z</dcterms:modified>
</cp:coreProperties>
</file>