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<sst xmlns="http://schemas.openxmlformats.org/spreadsheetml/2006/main" count="112" uniqueCount="70">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</sst>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0" fontId="21" fillId="33" borderId="15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wrapText="1"/>
    </xf>
    <xf numFmtId="49" fontId="21" fillId="33" borderId="15" xfId="0" applyNumberFormat="1" applyFont="1" applyFill="1" applyBorder="1" applyAlignment="1">
      <alignment horizontal="left" vertical="top" wrapText="1"/>
    </xf>
    <xf numFmtId="49" fontId="22" fillId="33" borderId="13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7" sqref="K7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26396578.932999998</v>
      </c>
      <c r="F3" s="25">
        <f>RA!I7</f>
        <v>2515390.5188000002</v>
      </c>
      <c r="G3" s="16">
        <f>E3-F3</f>
        <v>23881188.414199997</v>
      </c>
      <c r="H3" s="27">
        <f>RA!J7</f>
        <v>9.5292292428673608</v>
      </c>
      <c r="I3" s="20">
        <f>SUM(I4:I38)</f>
        <v>26396587.847158872</v>
      </c>
      <c r="J3" s="21">
        <f>SUM(J4:J38)</f>
        <v>23881188.470870711</v>
      </c>
      <c r="K3" s="22">
        <f>E3-I3</f>
        <v>-8.9141588732600212</v>
      </c>
      <c r="L3" s="22">
        <f>G3-J3</f>
        <v>-5.6670714169740677E-2</v>
      </c>
    </row>
    <row r="4" spans="1:13" x14ac:dyDescent="0.15">
      <c r="A4" s="40">
        <f>RA!A8</f>
        <v>42035</v>
      </c>
      <c r="B4" s="12">
        <v>12</v>
      </c>
      <c r="C4" s="37" t="s">
        <v>6</v>
      </c>
      <c r="D4" s="37"/>
      <c r="E4" s="15">
        <f>VLOOKUP(C4,RA!B8:D38,3,0)</f>
        <v>1209980.6868</v>
      </c>
      <c r="F4" s="25">
        <f>VLOOKUP(C4,RA!B8:I41,8,0)</f>
        <v>249745.32620000001</v>
      </c>
      <c r="G4" s="16">
        <f t="shared" ref="G4:G38" si="0">E4-F4</f>
        <v>960235.36060000001</v>
      </c>
      <c r="H4" s="27">
        <f>RA!J8</f>
        <v>20.640439052006201</v>
      </c>
      <c r="I4" s="20">
        <f>VLOOKUP(B4,RMS!B:D,3,FALSE)</f>
        <v>1209982.33247692</v>
      </c>
      <c r="J4" s="21">
        <f>VLOOKUP(B4,RMS!B:E,4,FALSE)</f>
        <v>960235.37817350402</v>
      </c>
      <c r="K4" s="22">
        <f t="shared" ref="K4:K38" si="1">E4-I4</f>
        <v>-1.6456769199576229</v>
      </c>
      <c r="L4" s="22">
        <f t="shared" ref="L4:L38" si="2">G4-J4</f>
        <v>-1.7573504010215402E-2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VLOOKUP(C5,RA!B8:D39,3,0)</f>
        <v>166770.58040000001</v>
      </c>
      <c r="F5" s="25">
        <f>VLOOKUP(C5,RA!B9:I42,8,0)</f>
        <v>33528.578099999999</v>
      </c>
      <c r="G5" s="16">
        <f t="shared" si="0"/>
        <v>133242.00229999999</v>
      </c>
      <c r="H5" s="27">
        <f>RA!J9</f>
        <v>20.104611988266502</v>
      </c>
      <c r="I5" s="20">
        <f>VLOOKUP(B5,RMS!B:D,3,FALSE)</f>
        <v>166770.68535494999</v>
      </c>
      <c r="J5" s="21">
        <f>VLOOKUP(B5,RMS!B:E,4,FALSE)</f>
        <v>133242.02277733901</v>
      </c>
      <c r="K5" s="22">
        <f t="shared" si="1"/>
        <v>-0.10495494998758659</v>
      </c>
      <c r="L5" s="22">
        <f t="shared" si="2"/>
        <v>-2.0477339014178142E-2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VLOOKUP(C6,RA!B10:D40,3,0)</f>
        <v>265859.91249999998</v>
      </c>
      <c r="F6" s="25">
        <f>VLOOKUP(C6,RA!B10:I43,8,0)</f>
        <v>45383.5913</v>
      </c>
      <c r="G6" s="16">
        <f t="shared" si="0"/>
        <v>220476.32119999998</v>
      </c>
      <c r="H6" s="27">
        <f>RA!J10</f>
        <v>17.070490572737199</v>
      </c>
      <c r="I6" s="20">
        <f>VLOOKUP(B6,RMS!B:D,3,FALSE)</f>
        <v>265862.19213675201</v>
      </c>
      <c r="J6" s="21">
        <f>VLOOKUP(B6,RMS!B:E,4,FALSE)</f>
        <v>220476.32173760701</v>
      </c>
      <c r="K6" s="22">
        <f>E6-I6</f>
        <v>-2.2796367520350032</v>
      </c>
      <c r="L6" s="22">
        <f t="shared" si="2"/>
        <v>-5.3760703303851187E-4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VLOOKUP(C7,RA!B10:D41,3,0)</f>
        <v>152180.11809999999</v>
      </c>
      <c r="F7" s="25">
        <f>VLOOKUP(C7,RA!B11:I44,8,0)</f>
        <v>6026.9027999999998</v>
      </c>
      <c r="G7" s="16">
        <f t="shared" si="0"/>
        <v>146153.21529999998</v>
      </c>
      <c r="H7" s="27">
        <f>RA!J11</f>
        <v>3.9603746371386199</v>
      </c>
      <c r="I7" s="20">
        <f>VLOOKUP(B7,RMS!B:D,3,FALSE)</f>
        <v>152180.25769059799</v>
      </c>
      <c r="J7" s="21">
        <f>VLOOKUP(B7,RMS!B:E,4,FALSE)</f>
        <v>146153.21631367499</v>
      </c>
      <c r="K7" s="22">
        <f t="shared" si="1"/>
        <v>-0.13959059800254181</v>
      </c>
      <c r="L7" s="22">
        <f t="shared" si="2"/>
        <v>-1.0136750061064959E-3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VLOOKUP(C8,RA!B12:D41,3,0)</f>
        <v>446714.52059999999</v>
      </c>
      <c r="F8" s="25">
        <f>VLOOKUP(C8,RA!B12:I45,8,0)</f>
        <v>10229.9746</v>
      </c>
      <c r="G8" s="16">
        <f t="shared" si="0"/>
        <v>436484.54599999997</v>
      </c>
      <c r="H8" s="27">
        <f>RA!J12</f>
        <v>2.2900474751211801</v>
      </c>
      <c r="I8" s="20">
        <f>VLOOKUP(B8,RMS!B:D,3,FALSE)</f>
        <v>446714.51281025598</v>
      </c>
      <c r="J8" s="21">
        <f>VLOOKUP(B8,RMS!B:E,4,FALSE)</f>
        <v>436484.54631965799</v>
      </c>
      <c r="K8" s="22">
        <f t="shared" si="1"/>
        <v>7.7897440060041845E-3</v>
      </c>
      <c r="L8" s="22">
        <f t="shared" si="2"/>
        <v>-3.1965802190825343E-4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VLOOKUP(C9,RA!B12:D42,3,0)</f>
        <v>505909.59399999998</v>
      </c>
      <c r="F9" s="25">
        <f>VLOOKUP(C9,RA!B13:I46,8,0)</f>
        <v>77412.975200000001</v>
      </c>
      <c r="G9" s="16">
        <f t="shared" si="0"/>
        <v>428496.6188</v>
      </c>
      <c r="H9" s="27">
        <f>RA!J13</f>
        <v>15.301740887720699</v>
      </c>
      <c r="I9" s="20">
        <f>VLOOKUP(B9,RMS!B:D,3,FALSE)</f>
        <v>505909.987211111</v>
      </c>
      <c r="J9" s="21">
        <f>VLOOKUP(B9,RMS!B:E,4,FALSE)</f>
        <v>428496.618546154</v>
      </c>
      <c r="K9" s="22">
        <f t="shared" si="1"/>
        <v>-0.39321111101889983</v>
      </c>
      <c r="L9" s="22">
        <f t="shared" si="2"/>
        <v>2.5384599575772882E-4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VLOOKUP(C10,RA!B14:D43,3,0)</f>
        <v>297400.50870000001</v>
      </c>
      <c r="F10" s="25">
        <f>VLOOKUP(C10,RA!B14:I47,8,0)</f>
        <v>46879.842600000004</v>
      </c>
      <c r="G10" s="16">
        <f t="shared" si="0"/>
        <v>250520.6661</v>
      </c>
      <c r="H10" s="27">
        <f>RA!J14</f>
        <v>15.7632018872199</v>
      </c>
      <c r="I10" s="20">
        <f>VLOOKUP(B10,RMS!B:D,3,FALSE)</f>
        <v>297400.50193418801</v>
      </c>
      <c r="J10" s="21">
        <f>VLOOKUP(B10,RMS!B:E,4,FALSE)</f>
        <v>250520.66966068401</v>
      </c>
      <c r="K10" s="22">
        <f t="shared" si="1"/>
        <v>6.7658119951374829E-3</v>
      </c>
      <c r="L10" s="22">
        <f t="shared" si="2"/>
        <v>-3.5606840101536363E-3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VLOOKUP(C11,RA!B14:D44,3,0)</f>
        <v>284876.93910000002</v>
      </c>
      <c r="F11" s="25">
        <f>VLOOKUP(C11,RA!B15:I48,8,0)</f>
        <v>9928.6232</v>
      </c>
      <c r="G11" s="16">
        <f t="shared" si="0"/>
        <v>274948.31590000005</v>
      </c>
      <c r="H11" s="27">
        <f>RA!J15</f>
        <v>3.4852323362386199</v>
      </c>
      <c r="I11" s="20">
        <f>VLOOKUP(B11,RMS!B:D,3,FALSE)</f>
        <v>284877.260182906</v>
      </c>
      <c r="J11" s="21">
        <f>VLOOKUP(B11,RMS!B:E,4,FALSE)</f>
        <v>274948.31677521399</v>
      </c>
      <c r="K11" s="22">
        <f t="shared" si="1"/>
        <v>-0.32108290598262101</v>
      </c>
      <c r="L11" s="22">
        <f t="shared" si="2"/>
        <v>-8.7521394016221166E-4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VLOOKUP(C12,RA!B16:D45,3,0)</f>
        <v>1088539.7989000001</v>
      </c>
      <c r="F12" s="25">
        <f>VLOOKUP(C12,RA!B16:I49,8,0)</f>
        <v>-17721.606299999999</v>
      </c>
      <c r="G12" s="16">
        <f t="shared" si="0"/>
        <v>1106261.4052000002</v>
      </c>
      <c r="H12" s="27">
        <f>RA!J16</f>
        <v>-1.62801638653067</v>
      </c>
      <c r="I12" s="20">
        <f>VLOOKUP(B12,RMS!B:D,3,FALSE)</f>
        <v>1088539.5693965801</v>
      </c>
      <c r="J12" s="21">
        <f>VLOOKUP(B12,RMS!B:E,4,FALSE)</f>
        <v>1106261.4051546999</v>
      </c>
      <c r="K12" s="22">
        <f t="shared" si="1"/>
        <v>0.22950341994874179</v>
      </c>
      <c r="L12" s="22">
        <f t="shared" si="2"/>
        <v>4.5300228521227837E-5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VLOOKUP(C13,RA!B16:D46,3,0)</f>
        <v>1065191.6221</v>
      </c>
      <c r="F13" s="25">
        <f>VLOOKUP(C13,RA!B17:I50,8,0)</f>
        <v>90448.091499999995</v>
      </c>
      <c r="G13" s="16">
        <f t="shared" si="0"/>
        <v>974743.53060000006</v>
      </c>
      <c r="H13" s="27">
        <f>RA!J17</f>
        <v>8.4912507405647606</v>
      </c>
      <c r="I13" s="20">
        <f>VLOOKUP(B13,RMS!B:D,3,FALSE)</f>
        <v>1065191.78650085</v>
      </c>
      <c r="J13" s="21">
        <f>VLOOKUP(B13,RMS!B:E,4,FALSE)</f>
        <v>974743.53058034205</v>
      </c>
      <c r="K13" s="22">
        <f t="shared" si="1"/>
        <v>-0.16440084995701909</v>
      </c>
      <c r="L13" s="22">
        <f t="shared" si="2"/>
        <v>1.965800765901804E-5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VLOOKUP(C14,RA!B18:D47,3,0)</f>
        <v>3464144.8366999999</v>
      </c>
      <c r="F14" s="25">
        <f>VLOOKUP(C14,RA!B18:I51,8,0)</f>
        <v>479409.59049999999</v>
      </c>
      <c r="G14" s="16">
        <f t="shared" si="0"/>
        <v>2984735.2461999999</v>
      </c>
      <c r="H14" s="27">
        <f>RA!J18</f>
        <v>13.8391901349221</v>
      </c>
      <c r="I14" s="20">
        <f>VLOOKUP(B14,RMS!B:D,3,FALSE)</f>
        <v>3464144.9669034202</v>
      </c>
      <c r="J14" s="21">
        <f>VLOOKUP(B14,RMS!B:E,4,FALSE)</f>
        <v>2984735.2108025602</v>
      </c>
      <c r="K14" s="22">
        <f t="shared" si="1"/>
        <v>-0.13020342029631138</v>
      </c>
      <c r="L14" s="22">
        <f t="shared" si="2"/>
        <v>3.5397439729422331E-2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VLOOKUP(C15,RA!B18:D48,3,0)</f>
        <v>728242.04749999999</v>
      </c>
      <c r="F15" s="25">
        <f>VLOOKUP(C15,RA!B19:I52,8,0)</f>
        <v>80027.552599999995</v>
      </c>
      <c r="G15" s="16">
        <f t="shared" si="0"/>
        <v>648214.49490000005</v>
      </c>
      <c r="H15" s="27">
        <f>RA!J19</f>
        <v>10.9891419857901</v>
      </c>
      <c r="I15" s="20">
        <f>VLOOKUP(B15,RMS!B:D,3,FALSE)</f>
        <v>728241.96763760701</v>
      </c>
      <c r="J15" s="21">
        <f>VLOOKUP(B15,RMS!B:E,4,FALSE)</f>
        <v>648214.49444017105</v>
      </c>
      <c r="K15" s="22">
        <f t="shared" si="1"/>
        <v>7.9862392973154783E-2</v>
      </c>
      <c r="L15" s="22">
        <f t="shared" si="2"/>
        <v>4.5982899609953165E-4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VLOOKUP(C16,RA!B20:D49,3,0)</f>
        <v>2106618.4890999999</v>
      </c>
      <c r="F16" s="25">
        <f>VLOOKUP(C16,RA!B20:I53,8,0)</f>
        <v>164084.3855</v>
      </c>
      <c r="G16" s="16">
        <f t="shared" si="0"/>
        <v>1942534.1035999998</v>
      </c>
      <c r="H16" s="27">
        <f>RA!J20</f>
        <v>7.7889938946705497</v>
      </c>
      <c r="I16" s="20">
        <f>VLOOKUP(B16,RMS!B:D,3,FALSE)</f>
        <v>2106618.9758538501</v>
      </c>
      <c r="J16" s="21">
        <f>VLOOKUP(B16,RMS!B:E,4,FALSE)</f>
        <v>1942534.1036769201</v>
      </c>
      <c r="K16" s="22">
        <f t="shared" si="1"/>
        <v>-0.48675385024398565</v>
      </c>
      <c r="L16" s="22">
        <f t="shared" si="2"/>
        <v>-7.6920259743928909E-5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VLOOKUP(C17,RA!B20:D50,3,0)</f>
        <v>587053.91110000003</v>
      </c>
      <c r="F17" s="25">
        <f>VLOOKUP(C17,RA!B21:I54,8,0)</f>
        <v>67985.710800000001</v>
      </c>
      <c r="G17" s="16">
        <f t="shared" si="0"/>
        <v>519068.20030000003</v>
      </c>
      <c r="H17" s="27">
        <f>RA!J21</f>
        <v>11.580829207425101</v>
      </c>
      <c r="I17" s="20">
        <f>VLOOKUP(B17,RMS!B:D,3,FALSE)</f>
        <v>587054.10206459404</v>
      </c>
      <c r="J17" s="21">
        <f>VLOOKUP(B17,RMS!B:E,4,FALSE)</f>
        <v>519068.200327078</v>
      </c>
      <c r="K17" s="22">
        <f t="shared" si="1"/>
        <v>-0.19096459401771426</v>
      </c>
      <c r="L17" s="22">
        <f t="shared" si="2"/>
        <v>-2.7077971026301384E-5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VLOOKUP(C18,RA!B22:D51,3,0)</f>
        <v>1540603.8928</v>
      </c>
      <c r="F18" s="25">
        <f>VLOOKUP(C18,RA!B22:I55,8,0)</f>
        <v>213180.4209</v>
      </c>
      <c r="G18" s="16">
        <f t="shared" si="0"/>
        <v>1327423.4719</v>
      </c>
      <c r="H18" s="27">
        <f>RA!J22</f>
        <v>13.837458278295699</v>
      </c>
      <c r="I18" s="20">
        <f>VLOOKUP(B18,RMS!B:D,3,FALSE)</f>
        <v>1540605.4694000001</v>
      </c>
      <c r="J18" s="21">
        <f>VLOOKUP(B18,RMS!B:E,4,FALSE)</f>
        <v>1327423.4728000001</v>
      </c>
      <c r="K18" s="22">
        <f t="shared" si="1"/>
        <v>-1.5766000000294298</v>
      </c>
      <c r="L18" s="22">
        <f t="shared" si="2"/>
        <v>-9.0000010095536709E-4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VLOOKUP(C19,RA!B22:D52,3,0)</f>
        <v>3490684.5495000002</v>
      </c>
      <c r="F19" s="25">
        <f>VLOOKUP(C19,RA!B23:I56,8,0)</f>
        <v>8592.3444</v>
      </c>
      <c r="G19" s="16">
        <f t="shared" si="0"/>
        <v>3482092.2051000004</v>
      </c>
      <c r="H19" s="27">
        <f>RA!J23</f>
        <v>0.24615069847061199</v>
      </c>
      <c r="I19" s="20">
        <f>VLOOKUP(B19,RMS!B:D,3,FALSE)</f>
        <v>3490686.6348991501</v>
      </c>
      <c r="J19" s="21">
        <f>VLOOKUP(B19,RMS!B:E,4,FALSE)</f>
        <v>3482092.2401632499</v>
      </c>
      <c r="K19" s="22">
        <f t="shared" si="1"/>
        <v>-2.0853991499170661</v>
      </c>
      <c r="L19" s="22">
        <f t="shared" si="2"/>
        <v>-3.506324952468276E-2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VLOOKUP(C20,RA!B24:D53,3,0)</f>
        <v>399349.18489999999</v>
      </c>
      <c r="F20" s="25">
        <f>VLOOKUP(C20,RA!B24:I57,8,0)</f>
        <v>69594.074200000003</v>
      </c>
      <c r="G20" s="16">
        <f t="shared" si="0"/>
        <v>329755.11069999996</v>
      </c>
      <c r="H20" s="27">
        <f>RA!J24</f>
        <v>17.4268727297958</v>
      </c>
      <c r="I20" s="20">
        <f>VLOOKUP(B20,RMS!B:D,3,FALSE)</f>
        <v>399349.157877611</v>
      </c>
      <c r="J20" s="21">
        <f>VLOOKUP(B20,RMS!B:E,4,FALSE)</f>
        <v>329755.11280646297</v>
      </c>
      <c r="K20" s="22">
        <f t="shared" si="1"/>
        <v>2.7022388996556401E-2</v>
      </c>
      <c r="L20" s="22">
        <f t="shared" si="2"/>
        <v>-2.1064630127511919E-3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VLOOKUP(C21,RA!B24:D54,3,0)</f>
        <v>456172.36320000002</v>
      </c>
      <c r="F21" s="25">
        <f>VLOOKUP(C21,RA!B25:I58,8,0)</f>
        <v>49917.360699999997</v>
      </c>
      <c r="G21" s="16">
        <f t="shared" si="0"/>
        <v>406255.0025</v>
      </c>
      <c r="H21" s="27">
        <f>RA!J25</f>
        <v>10.9426534193863</v>
      </c>
      <c r="I21" s="20">
        <f>VLOOKUP(B21,RMS!B:D,3,FALSE)</f>
        <v>456172.36355346802</v>
      </c>
      <c r="J21" s="21">
        <f>VLOOKUP(B21,RMS!B:E,4,FALSE)</f>
        <v>406255.00524520001</v>
      </c>
      <c r="K21" s="22">
        <f t="shared" si="1"/>
        <v>-3.5346799995750189E-4</v>
      </c>
      <c r="L21" s="22">
        <f t="shared" si="2"/>
        <v>-2.7452000067569315E-3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VLOOKUP(C22,RA!B26:D55,3,0)</f>
        <v>1075773.1516</v>
      </c>
      <c r="F22" s="25">
        <f>VLOOKUP(C22,RA!B26:I59,8,0)</f>
        <v>213866.40400000001</v>
      </c>
      <c r="G22" s="16">
        <f t="shared" si="0"/>
        <v>861906.7476</v>
      </c>
      <c r="H22" s="27">
        <f>RA!J26</f>
        <v>19.8802511181764</v>
      </c>
      <c r="I22" s="20">
        <f>VLOOKUP(B22,RMS!B:D,3,FALSE)</f>
        <v>1075773.09451122</v>
      </c>
      <c r="J22" s="21">
        <f>VLOOKUP(B22,RMS!B:E,4,FALSE)</f>
        <v>861906.73791218596</v>
      </c>
      <c r="K22" s="22">
        <f t="shared" si="1"/>
        <v>5.7088779984042048E-2</v>
      </c>
      <c r="L22" s="22">
        <f t="shared" si="2"/>
        <v>9.6878140466287732E-3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VLOOKUP(C23,RA!B26:D56,3,0)</f>
        <v>378532.25689999998</v>
      </c>
      <c r="F23" s="25">
        <f>VLOOKUP(C23,RA!B27:I60,8,0)</f>
        <v>93036.082299999995</v>
      </c>
      <c r="G23" s="16">
        <f t="shared" si="0"/>
        <v>285496.17459999997</v>
      </c>
      <c r="H23" s="27">
        <f>RA!J27</f>
        <v>24.578112064192698</v>
      </c>
      <c r="I23" s="20">
        <f>VLOOKUP(B23,RMS!B:D,3,FALSE)</f>
        <v>378532.20725150098</v>
      </c>
      <c r="J23" s="21">
        <f>VLOOKUP(B23,RMS!B:E,4,FALSE)</f>
        <v>285496.190769904</v>
      </c>
      <c r="K23" s="22">
        <f t="shared" si="1"/>
        <v>4.9648498999886215E-2</v>
      </c>
      <c r="L23" s="22">
        <f t="shared" si="2"/>
        <v>-1.6169904032722116E-2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VLOOKUP(C24,RA!B28:D57,3,0)</f>
        <v>1309833.9140999999</v>
      </c>
      <c r="F24" s="25">
        <f>VLOOKUP(C24,RA!B28:I61,8,0)</f>
        <v>78874.784700000004</v>
      </c>
      <c r="G24" s="16">
        <f t="shared" si="0"/>
        <v>1230959.1294</v>
      </c>
      <c r="H24" s="27">
        <f>RA!J28</f>
        <v>6.0217393862637696</v>
      </c>
      <c r="I24" s="20">
        <f>VLOOKUP(B24,RMS!B:D,3,FALSE)</f>
        <v>1309833.9056911501</v>
      </c>
      <c r="J24" s="21">
        <f>VLOOKUP(B24,RMS!B:E,4,FALSE)</f>
        <v>1230959.1608</v>
      </c>
      <c r="K24" s="22">
        <f t="shared" si="1"/>
        <v>8.4088498260825872E-3</v>
      </c>
      <c r="L24" s="22">
        <f t="shared" si="2"/>
        <v>-3.1399999978020787E-2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VLOOKUP(C25,RA!B28:D58,3,0)</f>
        <v>830193.63529999997</v>
      </c>
      <c r="F25" s="25">
        <f>VLOOKUP(C25,RA!B29:I62,8,0)</f>
        <v>158839.82620000001</v>
      </c>
      <c r="G25" s="16">
        <f t="shared" si="0"/>
        <v>671353.80909999995</v>
      </c>
      <c r="H25" s="27">
        <f>RA!J29</f>
        <v>19.1328648457539</v>
      </c>
      <c r="I25" s="20">
        <f>VLOOKUP(B25,RMS!B:D,3,FALSE)</f>
        <v>830193.63254778797</v>
      </c>
      <c r="J25" s="21">
        <f>VLOOKUP(B25,RMS!B:E,4,FALSE)</f>
        <v>671353.77593438094</v>
      </c>
      <c r="K25" s="22">
        <f t="shared" si="1"/>
        <v>2.7522119926288724E-3</v>
      </c>
      <c r="L25" s="22">
        <f t="shared" si="2"/>
        <v>3.3165619010105729E-2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VLOOKUP(C26,RA!B30:D59,3,0)</f>
        <v>1217649.4909999999</v>
      </c>
      <c r="F26" s="25">
        <f>VLOOKUP(C26,RA!B30:I63,8,0)</f>
        <v>155260.1636</v>
      </c>
      <c r="G26" s="16">
        <f t="shared" si="0"/>
        <v>1062389.3273999998</v>
      </c>
      <c r="H26" s="27">
        <f>RA!J30</f>
        <v>12.750809222816001</v>
      </c>
      <c r="I26" s="20">
        <f>VLOOKUP(B26,RMS!B:D,3,FALSE)</f>
        <v>1217649.48826396</v>
      </c>
      <c r="J26" s="21">
        <f>VLOOKUP(B26,RMS!B:E,4,FALSE)</f>
        <v>1062389.3192521799</v>
      </c>
      <c r="K26" s="22">
        <f t="shared" si="1"/>
        <v>2.7360399253666401E-3</v>
      </c>
      <c r="L26" s="22">
        <f t="shared" si="2"/>
        <v>8.1478198990225792E-3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VLOOKUP(C27,RA!B30:D60,3,0)</f>
        <v>1533497.1274000001</v>
      </c>
      <c r="F27" s="25">
        <f>VLOOKUP(C27,RA!B31:I64,8,0)</f>
        <v>-17548.515200000002</v>
      </c>
      <c r="G27" s="16">
        <f t="shared" si="0"/>
        <v>1551045.6426000001</v>
      </c>
      <c r="H27" s="27">
        <f>RA!J31</f>
        <v>-1.1443461410164499</v>
      </c>
      <c r="I27" s="20">
        <f>VLOOKUP(B27,RMS!B:D,3,FALSE)</f>
        <v>1533497.09241947</v>
      </c>
      <c r="J27" s="21">
        <f>VLOOKUP(B27,RMS!B:E,4,FALSE)</f>
        <v>1551045.6461265499</v>
      </c>
      <c r="K27" s="22">
        <f t="shared" si="1"/>
        <v>3.4980530152097344E-2</v>
      </c>
      <c r="L27" s="22">
        <f t="shared" si="2"/>
        <v>-3.5265497863292694E-3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VLOOKUP(C28,RA!B32:D61,3,0)</f>
        <v>154743.85860000001</v>
      </c>
      <c r="F28" s="25">
        <f>VLOOKUP(C28,RA!B32:I65,8,0)</f>
        <v>42249.463799999998</v>
      </c>
      <c r="G28" s="16">
        <f t="shared" si="0"/>
        <v>112494.39480000001</v>
      </c>
      <c r="H28" s="27">
        <f>RA!J32</f>
        <v>27.3028372061029</v>
      </c>
      <c r="I28" s="20">
        <f>VLOOKUP(B28,RMS!B:D,3,FALSE)</f>
        <v>154743.77249633201</v>
      </c>
      <c r="J28" s="21">
        <f>VLOOKUP(B28,RMS!B:E,4,FALSE)</f>
        <v>112494.403861919</v>
      </c>
      <c r="K28" s="22">
        <f t="shared" si="1"/>
        <v>8.6103667999850586E-2</v>
      </c>
      <c r="L28" s="22">
        <f t="shared" si="2"/>
        <v>-9.0619189868448302E-3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VLOOKUP(C29,RA!B32:D62,3,0)</f>
        <v>0</v>
      </c>
      <c r="F29" s="25">
        <f>VLOOKUP(C29,RA!B33:I66,8,0)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VLOOKUP(C30,RA!B34:D64,3,0)</f>
        <v>317265.23060000001</v>
      </c>
      <c r="F30" s="25">
        <f>VLOOKUP(C30,RA!B34:I68,8,0)</f>
        <v>33947.044199999997</v>
      </c>
      <c r="G30" s="16">
        <f t="shared" si="0"/>
        <v>283318.18640000001</v>
      </c>
      <c r="H30" s="27">
        <f>RA!J34</f>
        <v>10.699894260647699</v>
      </c>
      <c r="I30" s="20">
        <f>VLOOKUP(B30,RMS!B:D,3,FALSE)</f>
        <v>317265.2304</v>
      </c>
      <c r="J30" s="21">
        <f>VLOOKUP(B30,RMS!B:E,4,FALSE)</f>
        <v>283318.18209999998</v>
      </c>
      <c r="K30" s="22">
        <f t="shared" si="1"/>
        <v>2.0000000949949026E-4</v>
      </c>
      <c r="L30" s="22">
        <f t="shared" si="2"/>
        <v>4.3000000296160579E-3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VLOOKUP(C34,RA!B8:D68,3,0)</f>
        <v>297003.41800000001</v>
      </c>
      <c r="F34" s="25">
        <f>VLOOKUP(C34,RA!B8:I72,8,0)</f>
        <v>14458.718699999999</v>
      </c>
      <c r="G34" s="16">
        <f t="shared" si="0"/>
        <v>282544.69929999998</v>
      </c>
      <c r="H34" s="27">
        <f>RA!J38</f>
        <v>4.8681994292739104</v>
      </c>
      <c r="I34" s="20">
        <f>VLOOKUP(B34,RMS!B:D,3,FALSE)</f>
        <v>297003.41880341899</v>
      </c>
      <c r="J34" s="21">
        <f>VLOOKUP(B34,RMS!B:E,4,FALSE)</f>
        <v>282544.69658119697</v>
      </c>
      <c r="K34" s="22">
        <f t="shared" si="1"/>
        <v>-8.0341898137703538E-4</v>
      </c>
      <c r="L34" s="22">
        <f t="shared" si="2"/>
        <v>2.7188030071556568E-3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VLOOKUP(C35,RA!B8:D69,3,0)</f>
        <v>961123.24</v>
      </c>
      <c r="F35" s="25">
        <f>VLOOKUP(C35,RA!B8:I73,8,0)</f>
        <v>47227.684200000003</v>
      </c>
      <c r="G35" s="16">
        <f t="shared" si="0"/>
        <v>913895.55579999997</v>
      </c>
      <c r="H35" s="27">
        <f>RA!J39</f>
        <v>4.9138010854882701</v>
      </c>
      <c r="I35" s="20">
        <f>VLOOKUP(B35,RMS!B:D,3,FALSE)</f>
        <v>961123.22756495699</v>
      </c>
      <c r="J35" s="21">
        <f>VLOOKUP(B35,RMS!B:E,4,FALSE)</f>
        <v>913895.56118119694</v>
      </c>
      <c r="K35" s="22">
        <f t="shared" si="1"/>
        <v>1.2435042997822165E-2</v>
      </c>
      <c r="L35" s="22">
        <f t="shared" si="2"/>
        <v>-5.3811969701200724E-3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VLOOKUP(C38,RA!B8:D72,3,0)</f>
        <v>64670.053500000002</v>
      </c>
      <c r="F38" s="25">
        <f>VLOOKUP(C38,RA!B8:I76,8,0)</f>
        <v>10525.1235</v>
      </c>
      <c r="G38" s="16">
        <f t="shared" si="0"/>
        <v>54144.93</v>
      </c>
      <c r="H38" s="27" t="e">
        <f>RA!#REF!</f>
        <v>#REF!</v>
      </c>
      <c r="I38" s="20">
        <f>VLOOKUP(B38,RMS!B:D,3,FALSE)</f>
        <v>64670.0533242569</v>
      </c>
      <c r="J38" s="21">
        <f>VLOOKUP(B38,RMS!B:E,4,FALSE)</f>
        <v>54144.930050677001</v>
      </c>
      <c r="K38" s="22">
        <f t="shared" si="1"/>
        <v>1.7574310186319053E-4</v>
      </c>
      <c r="L38" s="22">
        <f t="shared" si="2"/>
        <v>-5.0677001127041876E-5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5" t="s">
        <v>46</v>
      </c>
      <c r="W1" s="49"/>
    </row>
    <row r="2" spans="1:23" ht="12.75" x14ac:dyDescent="0.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5"/>
      <c r="W2" s="49"/>
    </row>
    <row r="3" spans="1:23" ht="23.25" thickBot="1" x14ac:dyDescent="0.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6" t="s">
        <v>47</v>
      </c>
      <c r="W3" s="49"/>
    </row>
    <row r="4" spans="1:23" ht="15" thickTop="1" thickBot="1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4"/>
      <c r="W4" s="49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8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53" t="s">
        <v>5</v>
      </c>
      <c r="B7" s="42"/>
      <c r="C7" s="43"/>
      <c r="D7" s="64">
        <v>26396578.932999998</v>
      </c>
      <c r="E7" s="64">
        <v>21164219</v>
      </c>
      <c r="F7" s="65">
        <v>124.72266958209001</v>
      </c>
      <c r="G7" s="64">
        <v>18019247.114700001</v>
      </c>
      <c r="H7" s="65">
        <v>46.491020212857897</v>
      </c>
      <c r="I7" s="64">
        <v>2515390.5188000002</v>
      </c>
      <c r="J7" s="65">
        <v>9.5292292428673608</v>
      </c>
      <c r="K7" s="64">
        <v>1590996.2969</v>
      </c>
      <c r="L7" s="65">
        <v>8.8294271496064507</v>
      </c>
      <c r="M7" s="65">
        <v>0.58101594812077795</v>
      </c>
      <c r="N7" s="64">
        <v>666009443.01499999</v>
      </c>
      <c r="O7" s="64">
        <v>666009443.01499999</v>
      </c>
      <c r="P7" s="64">
        <v>1146359</v>
      </c>
      <c r="Q7" s="64">
        <v>1070289</v>
      </c>
      <c r="R7" s="65">
        <v>7.1074261250933199</v>
      </c>
      <c r="S7" s="64">
        <v>23.026450643297601</v>
      </c>
      <c r="T7" s="64">
        <v>21.616840044044199</v>
      </c>
      <c r="U7" s="66">
        <v>6.1217016078148099</v>
      </c>
      <c r="V7" s="54"/>
      <c r="W7" s="54"/>
    </row>
    <row r="8" spans="1:23" ht="14.25" thickBot="1" x14ac:dyDescent="0.2">
      <c r="A8" s="41">
        <v>42035</v>
      </c>
      <c r="B8" s="46" t="s">
        <v>6</v>
      </c>
      <c r="C8" s="52"/>
      <c r="D8" s="67">
        <v>1209980.6868</v>
      </c>
      <c r="E8" s="67">
        <v>804278</v>
      </c>
      <c r="F8" s="68">
        <v>150.443091418639</v>
      </c>
      <c r="G8" s="67">
        <v>490039.55829999998</v>
      </c>
      <c r="H8" s="68">
        <v>146.91490029856999</v>
      </c>
      <c r="I8" s="67">
        <v>249745.32620000001</v>
      </c>
      <c r="J8" s="68">
        <v>20.640439052006201</v>
      </c>
      <c r="K8" s="67">
        <v>64294.806400000001</v>
      </c>
      <c r="L8" s="68">
        <v>13.120329840930699</v>
      </c>
      <c r="M8" s="68">
        <v>2.8843779176540099</v>
      </c>
      <c r="N8" s="67">
        <v>27013255.649300002</v>
      </c>
      <c r="O8" s="67">
        <v>27013255.649300002</v>
      </c>
      <c r="P8" s="67">
        <v>37408</v>
      </c>
      <c r="Q8" s="67">
        <v>34833</v>
      </c>
      <c r="R8" s="68">
        <v>7.3924152384233297</v>
      </c>
      <c r="S8" s="67">
        <v>32.345505955945299</v>
      </c>
      <c r="T8" s="67">
        <v>29.477237895099499</v>
      </c>
      <c r="U8" s="69">
        <v>8.8675937385316494</v>
      </c>
      <c r="V8" s="54"/>
      <c r="W8" s="54"/>
    </row>
    <row r="9" spans="1:23" ht="12" customHeight="1" thickBot="1" x14ac:dyDescent="0.2">
      <c r="A9" s="44"/>
      <c r="B9" s="46" t="s">
        <v>7</v>
      </c>
      <c r="C9" s="52"/>
      <c r="D9" s="67">
        <v>166770.58040000001</v>
      </c>
      <c r="E9" s="67">
        <v>177582</v>
      </c>
      <c r="F9" s="68">
        <v>93.911871923956298</v>
      </c>
      <c r="G9" s="67">
        <v>113280.7113</v>
      </c>
      <c r="H9" s="68">
        <v>47.218867613166204</v>
      </c>
      <c r="I9" s="67">
        <v>33528.578099999999</v>
      </c>
      <c r="J9" s="68">
        <v>20.104611988266502</v>
      </c>
      <c r="K9" s="67">
        <v>26258.267899999999</v>
      </c>
      <c r="L9" s="68">
        <v>23.179822582911299</v>
      </c>
      <c r="M9" s="68">
        <v>0.27687699080867401</v>
      </c>
      <c r="N9" s="67">
        <v>3611012.4413999999</v>
      </c>
      <c r="O9" s="67">
        <v>3611012.4413999999</v>
      </c>
      <c r="P9" s="67">
        <v>8285</v>
      </c>
      <c r="Q9" s="67">
        <v>7024</v>
      </c>
      <c r="R9" s="68">
        <v>17.952733485193601</v>
      </c>
      <c r="S9" s="67">
        <v>20.129219118889601</v>
      </c>
      <c r="T9" s="67">
        <v>19.9036617454442</v>
      </c>
      <c r="U9" s="69">
        <v>1.1205470620253699</v>
      </c>
      <c r="V9" s="54"/>
      <c r="W9" s="54"/>
    </row>
    <row r="10" spans="1:23" ht="14.25" thickBot="1" x14ac:dyDescent="0.2">
      <c r="A10" s="44"/>
      <c r="B10" s="46" t="s">
        <v>8</v>
      </c>
      <c r="C10" s="52"/>
      <c r="D10" s="67">
        <v>265859.91249999998</v>
      </c>
      <c r="E10" s="67">
        <v>233186</v>
      </c>
      <c r="F10" s="68">
        <v>114.011952904548</v>
      </c>
      <c r="G10" s="67">
        <v>351007.21149999998</v>
      </c>
      <c r="H10" s="68">
        <v>-24.257991348989702</v>
      </c>
      <c r="I10" s="67">
        <v>45383.5913</v>
      </c>
      <c r="J10" s="68">
        <v>17.070490572737199</v>
      </c>
      <c r="K10" s="67">
        <v>80895.993600000002</v>
      </c>
      <c r="L10" s="68">
        <v>23.046818113593101</v>
      </c>
      <c r="M10" s="68">
        <v>-0.43898839385786398</v>
      </c>
      <c r="N10" s="67">
        <v>5378574.3081</v>
      </c>
      <c r="O10" s="67">
        <v>5378574.3081</v>
      </c>
      <c r="P10" s="67">
        <v>106405</v>
      </c>
      <c r="Q10" s="67">
        <v>98608</v>
      </c>
      <c r="R10" s="68">
        <v>7.9070663637838701</v>
      </c>
      <c r="S10" s="67">
        <v>2.4985659743433102</v>
      </c>
      <c r="T10" s="67">
        <v>2.2152604950916799</v>
      </c>
      <c r="U10" s="69">
        <v>11.338723178045999</v>
      </c>
      <c r="V10" s="54"/>
      <c r="W10" s="54"/>
    </row>
    <row r="11" spans="1:23" ht="14.25" thickBot="1" x14ac:dyDescent="0.2">
      <c r="A11" s="44"/>
      <c r="B11" s="46" t="s">
        <v>9</v>
      </c>
      <c r="C11" s="52"/>
      <c r="D11" s="67">
        <v>152180.11809999999</v>
      </c>
      <c r="E11" s="67">
        <v>91845</v>
      </c>
      <c r="F11" s="68">
        <v>165.69232739942299</v>
      </c>
      <c r="G11" s="67">
        <v>47464.839699999997</v>
      </c>
      <c r="H11" s="68">
        <v>220.61652174925601</v>
      </c>
      <c r="I11" s="67">
        <v>6026.9027999999998</v>
      </c>
      <c r="J11" s="68">
        <v>3.9603746371386199</v>
      </c>
      <c r="K11" s="67">
        <v>10151.7251</v>
      </c>
      <c r="L11" s="68">
        <v>21.3878845144399</v>
      </c>
      <c r="M11" s="68">
        <v>-0.40631737555620001</v>
      </c>
      <c r="N11" s="67">
        <v>2385887.1693000002</v>
      </c>
      <c r="O11" s="67">
        <v>2385887.1693000002</v>
      </c>
      <c r="P11" s="67">
        <v>6966</v>
      </c>
      <c r="Q11" s="67">
        <v>5787</v>
      </c>
      <c r="R11" s="68">
        <v>20.3732503888025</v>
      </c>
      <c r="S11" s="67">
        <v>21.8461266293425</v>
      </c>
      <c r="T11" s="67">
        <v>21.628291774667399</v>
      </c>
      <c r="U11" s="69">
        <v>0.99713261930186003</v>
      </c>
      <c r="V11" s="54"/>
      <c r="W11" s="54"/>
    </row>
    <row r="12" spans="1:23" ht="14.25" thickBot="1" x14ac:dyDescent="0.2">
      <c r="A12" s="44"/>
      <c r="B12" s="46" t="s">
        <v>10</v>
      </c>
      <c r="C12" s="52"/>
      <c r="D12" s="67">
        <v>446714.52059999999</v>
      </c>
      <c r="E12" s="67">
        <v>373557</v>
      </c>
      <c r="F12" s="68">
        <v>119.584031513263</v>
      </c>
      <c r="G12" s="67">
        <v>53928.074999999997</v>
      </c>
      <c r="H12" s="68">
        <v>728.35243164158896</v>
      </c>
      <c r="I12" s="67">
        <v>10229.9746</v>
      </c>
      <c r="J12" s="68">
        <v>2.2900474751211801</v>
      </c>
      <c r="K12" s="67">
        <v>-355.36380000000003</v>
      </c>
      <c r="L12" s="68">
        <v>-0.65895880763405701</v>
      </c>
      <c r="M12" s="68">
        <v>-29.787328928832899</v>
      </c>
      <c r="N12" s="67">
        <v>11443770.4397</v>
      </c>
      <c r="O12" s="67">
        <v>11443770.4397</v>
      </c>
      <c r="P12" s="67">
        <v>3743</v>
      </c>
      <c r="Q12" s="67">
        <v>3066</v>
      </c>
      <c r="R12" s="68">
        <v>22.080887149380299</v>
      </c>
      <c r="S12" s="67">
        <v>119.34665257814601</v>
      </c>
      <c r="T12" s="67">
        <v>115.67954200913201</v>
      </c>
      <c r="U12" s="69">
        <v>3.0726547329111802</v>
      </c>
      <c r="V12" s="54"/>
      <c r="W12" s="54"/>
    </row>
    <row r="13" spans="1:23" ht="14.25" thickBot="1" x14ac:dyDescent="0.2">
      <c r="A13" s="44"/>
      <c r="B13" s="46" t="s">
        <v>11</v>
      </c>
      <c r="C13" s="52"/>
      <c r="D13" s="67">
        <v>505909.59399999998</v>
      </c>
      <c r="E13" s="67">
        <v>617503</v>
      </c>
      <c r="F13" s="68">
        <v>81.928281158148195</v>
      </c>
      <c r="G13" s="67">
        <v>272503.58240000001</v>
      </c>
      <c r="H13" s="68">
        <v>85.652456215195798</v>
      </c>
      <c r="I13" s="67">
        <v>77412.975200000001</v>
      </c>
      <c r="J13" s="68">
        <v>15.301740887720699</v>
      </c>
      <c r="K13" s="67">
        <v>51201.497600000002</v>
      </c>
      <c r="L13" s="68">
        <v>18.789293391689402</v>
      </c>
      <c r="M13" s="68">
        <v>0.51192794798252095</v>
      </c>
      <c r="N13" s="67">
        <v>11794990.391899999</v>
      </c>
      <c r="O13" s="67">
        <v>11794990.391899999</v>
      </c>
      <c r="P13" s="67">
        <v>14334</v>
      </c>
      <c r="Q13" s="67">
        <v>13036</v>
      </c>
      <c r="R13" s="68">
        <v>9.9570420374347908</v>
      </c>
      <c r="S13" s="67">
        <v>35.294376587135503</v>
      </c>
      <c r="T13" s="67">
        <v>34.046558553237197</v>
      </c>
      <c r="U13" s="69">
        <v>3.5354584910082001</v>
      </c>
      <c r="V13" s="54"/>
      <c r="W13" s="54"/>
    </row>
    <row r="14" spans="1:23" ht="14.25" thickBot="1" x14ac:dyDescent="0.2">
      <c r="A14" s="44"/>
      <c r="B14" s="46" t="s">
        <v>12</v>
      </c>
      <c r="C14" s="52"/>
      <c r="D14" s="67">
        <v>297400.50870000001</v>
      </c>
      <c r="E14" s="67">
        <v>301891</v>
      </c>
      <c r="F14" s="68">
        <v>98.512545488272295</v>
      </c>
      <c r="G14" s="67">
        <v>121016.98579999999</v>
      </c>
      <c r="H14" s="68">
        <v>145.751046213878</v>
      </c>
      <c r="I14" s="67">
        <v>46879.842600000004</v>
      </c>
      <c r="J14" s="68">
        <v>15.7632018872199</v>
      </c>
      <c r="K14" s="67">
        <v>12772.606900000001</v>
      </c>
      <c r="L14" s="68">
        <v>10.5543918612456</v>
      </c>
      <c r="M14" s="68">
        <v>2.6703425516055002</v>
      </c>
      <c r="N14" s="67">
        <v>6559169.0208000001</v>
      </c>
      <c r="O14" s="67">
        <v>6559169.0208000001</v>
      </c>
      <c r="P14" s="67">
        <v>4238</v>
      </c>
      <c r="Q14" s="67">
        <v>3598</v>
      </c>
      <c r="R14" s="68">
        <v>17.787659811006101</v>
      </c>
      <c r="S14" s="67">
        <v>70.174730698442701</v>
      </c>
      <c r="T14" s="67">
        <v>69.773952390216806</v>
      </c>
      <c r="U14" s="69">
        <v>0.57111485036988596</v>
      </c>
      <c r="V14" s="54"/>
      <c r="W14" s="54"/>
    </row>
    <row r="15" spans="1:23" ht="14.25" thickBot="1" x14ac:dyDescent="0.2">
      <c r="A15" s="44"/>
      <c r="B15" s="46" t="s">
        <v>13</v>
      </c>
      <c r="C15" s="52"/>
      <c r="D15" s="67">
        <v>284876.93910000002</v>
      </c>
      <c r="E15" s="67">
        <v>185321</v>
      </c>
      <c r="F15" s="68">
        <v>153.72080827321199</v>
      </c>
      <c r="G15" s="67">
        <v>74752.375199999995</v>
      </c>
      <c r="H15" s="68">
        <v>281.09416368083498</v>
      </c>
      <c r="I15" s="67">
        <v>9928.6232</v>
      </c>
      <c r="J15" s="68">
        <v>3.4852323362386199</v>
      </c>
      <c r="K15" s="67">
        <v>11376.687400000001</v>
      </c>
      <c r="L15" s="68">
        <v>15.219165102863499</v>
      </c>
      <c r="M15" s="68">
        <v>-0.12728346565978399</v>
      </c>
      <c r="N15" s="67">
        <v>5259525.5306000002</v>
      </c>
      <c r="O15" s="67">
        <v>5259525.5306000002</v>
      </c>
      <c r="P15" s="67">
        <v>10616</v>
      </c>
      <c r="Q15" s="67">
        <v>9332</v>
      </c>
      <c r="R15" s="68">
        <v>13.759108444063401</v>
      </c>
      <c r="S15" s="67">
        <v>26.834677759984899</v>
      </c>
      <c r="T15" s="67">
        <v>26.8969381375911</v>
      </c>
      <c r="U15" s="69">
        <v>-0.23201462735280301</v>
      </c>
      <c r="V15" s="54"/>
      <c r="W15" s="54"/>
    </row>
    <row r="16" spans="1:23" ht="14.25" thickBot="1" x14ac:dyDescent="0.2">
      <c r="A16" s="44"/>
      <c r="B16" s="46" t="s">
        <v>14</v>
      </c>
      <c r="C16" s="52"/>
      <c r="D16" s="67">
        <v>1088539.7989000001</v>
      </c>
      <c r="E16" s="67">
        <v>907884</v>
      </c>
      <c r="F16" s="68">
        <v>119.898555200885</v>
      </c>
      <c r="G16" s="67">
        <v>1926845.1295</v>
      </c>
      <c r="H16" s="68">
        <v>-43.506627375783602</v>
      </c>
      <c r="I16" s="67">
        <v>-17721.606299999999</v>
      </c>
      <c r="J16" s="68">
        <v>-1.62801638653067</v>
      </c>
      <c r="K16" s="67">
        <v>106290.4178</v>
      </c>
      <c r="L16" s="68">
        <v>5.5162927301573799</v>
      </c>
      <c r="M16" s="68">
        <v>-1.16672816484121</v>
      </c>
      <c r="N16" s="67">
        <v>26180634.737100001</v>
      </c>
      <c r="O16" s="67">
        <v>26180634.737100001</v>
      </c>
      <c r="P16" s="67">
        <v>44968</v>
      </c>
      <c r="Q16" s="67">
        <v>39487</v>
      </c>
      <c r="R16" s="68">
        <v>13.880517638716499</v>
      </c>
      <c r="S16" s="67">
        <v>24.206987166429499</v>
      </c>
      <c r="T16" s="67">
        <v>20.678161025147499</v>
      </c>
      <c r="U16" s="69">
        <v>14.5777172393257</v>
      </c>
      <c r="V16" s="54"/>
      <c r="W16" s="54"/>
    </row>
    <row r="17" spans="1:21" ht="12" thickBot="1" x14ac:dyDescent="0.2">
      <c r="A17" s="44"/>
      <c r="B17" s="46" t="s">
        <v>15</v>
      </c>
      <c r="C17" s="52"/>
      <c r="D17" s="67">
        <v>1065191.6221</v>
      </c>
      <c r="E17" s="67">
        <v>588919</v>
      </c>
      <c r="F17" s="68">
        <v>180.87234782712099</v>
      </c>
      <c r="G17" s="67">
        <v>2630689.0773</v>
      </c>
      <c r="H17" s="68">
        <v>-59.509026312100097</v>
      </c>
      <c r="I17" s="67">
        <v>90448.091499999995</v>
      </c>
      <c r="J17" s="68">
        <v>8.4912507405647606</v>
      </c>
      <c r="K17" s="67">
        <v>-155008.11569999999</v>
      </c>
      <c r="L17" s="68">
        <v>-5.8923008818317699</v>
      </c>
      <c r="M17" s="68">
        <v>-1.5835055222208601</v>
      </c>
      <c r="N17" s="67">
        <v>27804722.572700001</v>
      </c>
      <c r="O17" s="67">
        <v>27804722.572700001</v>
      </c>
      <c r="P17" s="67">
        <v>14861</v>
      </c>
      <c r="Q17" s="67">
        <v>13550</v>
      </c>
      <c r="R17" s="68">
        <v>9.6752767527675392</v>
      </c>
      <c r="S17" s="67">
        <v>71.676981501917794</v>
      </c>
      <c r="T17" s="67">
        <v>58.532272228782297</v>
      </c>
      <c r="U17" s="69">
        <v>18.338815331926</v>
      </c>
    </row>
    <row r="18" spans="1:21" ht="12" thickBot="1" x14ac:dyDescent="0.2">
      <c r="A18" s="44"/>
      <c r="B18" s="46" t="s">
        <v>16</v>
      </c>
      <c r="C18" s="52"/>
      <c r="D18" s="67">
        <v>3464144.8366999999</v>
      </c>
      <c r="E18" s="67">
        <v>3177450</v>
      </c>
      <c r="F18" s="68">
        <v>109.02279616359</v>
      </c>
      <c r="G18" s="67">
        <v>2936691.0052999998</v>
      </c>
      <c r="H18" s="68">
        <v>17.960821565771699</v>
      </c>
      <c r="I18" s="67">
        <v>479409.59049999999</v>
      </c>
      <c r="J18" s="68">
        <v>13.8391901349221</v>
      </c>
      <c r="K18" s="67">
        <v>256881.59820000001</v>
      </c>
      <c r="L18" s="68">
        <v>8.7473145024925092</v>
      </c>
      <c r="M18" s="68">
        <v>0.86626676982423101</v>
      </c>
      <c r="N18" s="67">
        <v>73881381.718999997</v>
      </c>
      <c r="O18" s="67">
        <v>73881381.718999997</v>
      </c>
      <c r="P18" s="67">
        <v>112264</v>
      </c>
      <c r="Q18" s="67">
        <v>106388</v>
      </c>
      <c r="R18" s="68">
        <v>5.5231793059367504</v>
      </c>
      <c r="S18" s="67">
        <v>30.857129949939399</v>
      </c>
      <c r="T18" s="67">
        <v>29.3605437859533</v>
      </c>
      <c r="U18" s="69">
        <v>4.8500497823812196</v>
      </c>
    </row>
    <row r="19" spans="1:21" ht="12" thickBot="1" x14ac:dyDescent="0.2">
      <c r="A19" s="44"/>
      <c r="B19" s="46" t="s">
        <v>17</v>
      </c>
      <c r="C19" s="52"/>
      <c r="D19" s="67">
        <v>728242.04749999999</v>
      </c>
      <c r="E19" s="67">
        <v>669983</v>
      </c>
      <c r="F19" s="68">
        <v>108.695600858529</v>
      </c>
      <c r="G19" s="67">
        <v>1475174.0745000001</v>
      </c>
      <c r="H19" s="68">
        <v>-50.633483865500203</v>
      </c>
      <c r="I19" s="67">
        <v>80027.552599999995</v>
      </c>
      <c r="J19" s="68">
        <v>10.9891419857901</v>
      </c>
      <c r="K19" s="67">
        <v>158659.4866</v>
      </c>
      <c r="L19" s="68">
        <v>10.7553060579496</v>
      </c>
      <c r="M19" s="68">
        <v>-0.49560184319920803</v>
      </c>
      <c r="N19" s="67">
        <v>24736789.348999999</v>
      </c>
      <c r="O19" s="67">
        <v>24736789.348999999</v>
      </c>
      <c r="P19" s="67">
        <v>17182</v>
      </c>
      <c r="Q19" s="67">
        <v>15950</v>
      </c>
      <c r="R19" s="68">
        <v>7.7241379310344804</v>
      </c>
      <c r="S19" s="67">
        <v>42.384009282970602</v>
      </c>
      <c r="T19" s="67">
        <v>41.729091974921602</v>
      </c>
      <c r="U19" s="69">
        <v>1.5451990482459299</v>
      </c>
    </row>
    <row r="20" spans="1:21" ht="12" thickBot="1" x14ac:dyDescent="0.2">
      <c r="A20" s="44"/>
      <c r="B20" s="46" t="s">
        <v>18</v>
      </c>
      <c r="C20" s="52"/>
      <c r="D20" s="67">
        <v>2106618.4890999999</v>
      </c>
      <c r="E20" s="67">
        <v>1394990</v>
      </c>
      <c r="F20" s="68">
        <v>151.013160603302</v>
      </c>
      <c r="G20" s="67">
        <v>978799.75280000002</v>
      </c>
      <c r="H20" s="68">
        <v>115.224665011787</v>
      </c>
      <c r="I20" s="67">
        <v>164084.3855</v>
      </c>
      <c r="J20" s="68">
        <v>7.7889938946705497</v>
      </c>
      <c r="K20" s="67">
        <v>64214.905500000001</v>
      </c>
      <c r="L20" s="68">
        <v>6.5605763912694002</v>
      </c>
      <c r="M20" s="68">
        <v>1.5552382927667801</v>
      </c>
      <c r="N20" s="67">
        <v>43232951.956699997</v>
      </c>
      <c r="O20" s="67">
        <v>43232951.956699997</v>
      </c>
      <c r="P20" s="67">
        <v>57296</v>
      </c>
      <c r="Q20" s="67">
        <v>53933</v>
      </c>
      <c r="R20" s="68">
        <v>6.2355144345762401</v>
      </c>
      <c r="S20" s="67">
        <v>36.767287229475002</v>
      </c>
      <c r="T20" s="67">
        <v>36.439191114901803</v>
      </c>
      <c r="U20" s="69">
        <v>0.89235877677196496</v>
      </c>
    </row>
    <row r="21" spans="1:21" ht="12" thickBot="1" x14ac:dyDescent="0.2">
      <c r="A21" s="44"/>
      <c r="B21" s="46" t="s">
        <v>19</v>
      </c>
      <c r="C21" s="52"/>
      <c r="D21" s="67">
        <v>587053.91110000003</v>
      </c>
      <c r="E21" s="67">
        <v>494014</v>
      </c>
      <c r="F21" s="68">
        <v>118.833456359536</v>
      </c>
      <c r="G21" s="67">
        <v>860322.45409999997</v>
      </c>
      <c r="H21" s="68">
        <v>-31.763502358644299</v>
      </c>
      <c r="I21" s="67">
        <v>67985.710800000001</v>
      </c>
      <c r="J21" s="68">
        <v>11.580829207425101</v>
      </c>
      <c r="K21" s="67">
        <v>68893.481899999999</v>
      </c>
      <c r="L21" s="68">
        <v>8.0078674654691895</v>
      </c>
      <c r="M21" s="68">
        <v>-1.317644390971E-2</v>
      </c>
      <c r="N21" s="67">
        <v>13537395.4903</v>
      </c>
      <c r="O21" s="67">
        <v>13537395.4903</v>
      </c>
      <c r="P21" s="67">
        <v>41269</v>
      </c>
      <c r="Q21" s="67">
        <v>39276</v>
      </c>
      <c r="R21" s="68">
        <v>5.0743456563805003</v>
      </c>
      <c r="S21" s="67">
        <v>14.225057818217101</v>
      </c>
      <c r="T21" s="67">
        <v>15.0115230649761</v>
      </c>
      <c r="U21" s="69">
        <v>-5.5287314597191397</v>
      </c>
    </row>
    <row r="22" spans="1:21" ht="12" thickBot="1" x14ac:dyDescent="0.2">
      <c r="A22" s="44"/>
      <c r="B22" s="46" t="s">
        <v>20</v>
      </c>
      <c r="C22" s="52"/>
      <c r="D22" s="67">
        <v>1540603.8928</v>
      </c>
      <c r="E22" s="67">
        <v>1529573</v>
      </c>
      <c r="F22" s="68">
        <v>100.721174654626</v>
      </c>
      <c r="G22" s="67">
        <v>1248506.1542</v>
      </c>
      <c r="H22" s="68">
        <v>23.3957788367624</v>
      </c>
      <c r="I22" s="67">
        <v>213180.4209</v>
      </c>
      <c r="J22" s="68">
        <v>13.837458278295699</v>
      </c>
      <c r="K22" s="67">
        <v>149811.77050000001</v>
      </c>
      <c r="L22" s="68">
        <v>11.999281701258001</v>
      </c>
      <c r="M22" s="68">
        <v>0.42298846204477603</v>
      </c>
      <c r="N22" s="67">
        <v>37705569.701800004</v>
      </c>
      <c r="O22" s="67">
        <v>37705569.701800004</v>
      </c>
      <c r="P22" s="67">
        <v>80210</v>
      </c>
      <c r="Q22" s="67">
        <v>74940</v>
      </c>
      <c r="R22" s="68">
        <v>7.0322925006671904</v>
      </c>
      <c r="S22" s="67">
        <v>19.2071299438973</v>
      </c>
      <c r="T22" s="67">
        <v>18.484227666132899</v>
      </c>
      <c r="U22" s="69">
        <v>3.7637183685220599</v>
      </c>
    </row>
    <row r="23" spans="1:21" ht="12" thickBot="1" x14ac:dyDescent="0.2">
      <c r="A23" s="44"/>
      <c r="B23" s="46" t="s">
        <v>21</v>
      </c>
      <c r="C23" s="52"/>
      <c r="D23" s="67">
        <v>3490684.5495000002</v>
      </c>
      <c r="E23" s="67">
        <v>2973966</v>
      </c>
      <c r="F23" s="68">
        <v>117.374729553061</v>
      </c>
      <c r="G23" s="67">
        <v>990106.65549999999</v>
      </c>
      <c r="H23" s="68">
        <v>252.55641703945699</v>
      </c>
      <c r="I23" s="67">
        <v>8592.3444</v>
      </c>
      <c r="J23" s="68">
        <v>0.24615069847061199</v>
      </c>
      <c r="K23" s="67">
        <v>106418.4099</v>
      </c>
      <c r="L23" s="68">
        <v>10.748176401890699</v>
      </c>
      <c r="M23" s="68">
        <v>-0.91925885372583505</v>
      </c>
      <c r="N23" s="67">
        <v>93613758.476600006</v>
      </c>
      <c r="O23" s="67">
        <v>93613758.476600006</v>
      </c>
      <c r="P23" s="67">
        <v>91685</v>
      </c>
      <c r="Q23" s="67">
        <v>86349</v>
      </c>
      <c r="R23" s="68">
        <v>6.17957359089276</v>
      </c>
      <c r="S23" s="67">
        <v>38.072580569340701</v>
      </c>
      <c r="T23" s="67">
        <v>35.856229439831402</v>
      </c>
      <c r="U23" s="69">
        <v>5.8213840416535803</v>
      </c>
    </row>
    <row r="24" spans="1:21" ht="12" thickBot="1" x14ac:dyDescent="0.2">
      <c r="A24" s="44"/>
      <c r="B24" s="46" t="s">
        <v>22</v>
      </c>
      <c r="C24" s="52"/>
      <c r="D24" s="67">
        <v>399349.18489999999</v>
      </c>
      <c r="E24" s="67">
        <v>295229</v>
      </c>
      <c r="F24" s="68">
        <v>135.26760070995701</v>
      </c>
      <c r="G24" s="67">
        <v>277949.61139999999</v>
      </c>
      <c r="H24" s="68">
        <v>43.6768279288193</v>
      </c>
      <c r="I24" s="67">
        <v>69594.074200000003</v>
      </c>
      <c r="J24" s="68">
        <v>17.4268727297958</v>
      </c>
      <c r="K24" s="67">
        <v>55728.627099999998</v>
      </c>
      <c r="L24" s="68">
        <v>20.049902865235701</v>
      </c>
      <c r="M24" s="68">
        <v>0.248802954989717</v>
      </c>
      <c r="N24" s="67">
        <v>9574097.2517000008</v>
      </c>
      <c r="O24" s="67">
        <v>9574097.2517000008</v>
      </c>
      <c r="P24" s="67">
        <v>33598</v>
      </c>
      <c r="Q24" s="67">
        <v>31648</v>
      </c>
      <c r="R24" s="68">
        <v>6.1615267947421604</v>
      </c>
      <c r="S24" s="67">
        <v>11.8860999136853</v>
      </c>
      <c r="T24" s="67">
        <v>11.5701523603387</v>
      </c>
      <c r="U24" s="69">
        <v>2.6581263462444999</v>
      </c>
    </row>
    <row r="25" spans="1:21" ht="12" thickBot="1" x14ac:dyDescent="0.2">
      <c r="A25" s="44"/>
      <c r="B25" s="46" t="s">
        <v>23</v>
      </c>
      <c r="C25" s="52"/>
      <c r="D25" s="67">
        <v>456172.36320000002</v>
      </c>
      <c r="E25" s="67">
        <v>389238</v>
      </c>
      <c r="F25" s="68">
        <v>117.196256069551</v>
      </c>
      <c r="G25" s="67">
        <v>260852.36319999999</v>
      </c>
      <c r="H25" s="68">
        <v>74.877604175755494</v>
      </c>
      <c r="I25" s="67">
        <v>49917.360699999997</v>
      </c>
      <c r="J25" s="68">
        <v>10.9426534193863</v>
      </c>
      <c r="K25" s="67">
        <v>32684.640200000002</v>
      </c>
      <c r="L25" s="68">
        <v>12.529938314164401</v>
      </c>
      <c r="M25" s="68">
        <v>0.52724216618422504</v>
      </c>
      <c r="N25" s="67">
        <v>15713810.4517</v>
      </c>
      <c r="O25" s="67">
        <v>15713810.4517</v>
      </c>
      <c r="P25" s="67">
        <v>23850</v>
      </c>
      <c r="Q25" s="67">
        <v>21374</v>
      </c>
      <c r="R25" s="68">
        <v>11.5841676803593</v>
      </c>
      <c r="S25" s="67">
        <v>19.1267238238994</v>
      </c>
      <c r="T25" s="67">
        <v>18.497106259942001</v>
      </c>
      <c r="U25" s="69">
        <v>3.2918212745386999</v>
      </c>
    </row>
    <row r="26" spans="1:21" ht="12" thickBot="1" x14ac:dyDescent="0.2">
      <c r="A26" s="44"/>
      <c r="B26" s="46" t="s">
        <v>24</v>
      </c>
      <c r="C26" s="52"/>
      <c r="D26" s="67">
        <v>1075773.1516</v>
      </c>
      <c r="E26" s="67">
        <v>560052</v>
      </c>
      <c r="F26" s="68">
        <v>192.08451208102099</v>
      </c>
      <c r="G26" s="67">
        <v>295532.6139</v>
      </c>
      <c r="H26" s="68">
        <v>264.011652522389</v>
      </c>
      <c r="I26" s="67">
        <v>213866.40400000001</v>
      </c>
      <c r="J26" s="68">
        <v>19.8802511181764</v>
      </c>
      <c r="K26" s="67">
        <v>64738.977599999998</v>
      </c>
      <c r="L26" s="68">
        <v>21.9058657336228</v>
      </c>
      <c r="M26" s="68">
        <v>2.3035184046527202</v>
      </c>
      <c r="N26" s="67">
        <v>22669946.4397</v>
      </c>
      <c r="O26" s="67">
        <v>22669946.4397</v>
      </c>
      <c r="P26" s="67">
        <v>68707</v>
      </c>
      <c r="Q26" s="67">
        <v>65949</v>
      </c>
      <c r="R26" s="68">
        <v>4.18201943926368</v>
      </c>
      <c r="S26" s="67">
        <v>15.6574024713639</v>
      </c>
      <c r="T26" s="67">
        <v>14.856853570183</v>
      </c>
      <c r="U26" s="69">
        <v>5.1129100286272102</v>
      </c>
    </row>
    <row r="27" spans="1:21" ht="12" thickBot="1" x14ac:dyDescent="0.2">
      <c r="A27" s="44"/>
      <c r="B27" s="46" t="s">
        <v>25</v>
      </c>
      <c r="C27" s="52"/>
      <c r="D27" s="67">
        <v>378532.25689999998</v>
      </c>
      <c r="E27" s="67">
        <v>289540</v>
      </c>
      <c r="F27" s="68">
        <v>130.73573837811699</v>
      </c>
      <c r="G27" s="67">
        <v>159005.04120000001</v>
      </c>
      <c r="H27" s="68">
        <v>138.06305387756501</v>
      </c>
      <c r="I27" s="67">
        <v>93036.082299999995</v>
      </c>
      <c r="J27" s="68">
        <v>24.578112064192698</v>
      </c>
      <c r="K27" s="67">
        <v>44538.773200000003</v>
      </c>
      <c r="L27" s="68">
        <v>28.0109189393424</v>
      </c>
      <c r="M27" s="68">
        <v>1.0888784224528201</v>
      </c>
      <c r="N27" s="67">
        <v>9050328.4606999997</v>
      </c>
      <c r="O27" s="67">
        <v>9050328.4606999997</v>
      </c>
      <c r="P27" s="67">
        <v>43472</v>
      </c>
      <c r="Q27" s="67">
        <v>40652</v>
      </c>
      <c r="R27" s="68">
        <v>6.9369280724195699</v>
      </c>
      <c r="S27" s="67">
        <v>8.7074957880934907</v>
      </c>
      <c r="T27" s="67">
        <v>8.4823715339958703</v>
      </c>
      <c r="U27" s="69">
        <v>2.5854075566186401</v>
      </c>
    </row>
    <row r="28" spans="1:21" ht="12" thickBot="1" x14ac:dyDescent="0.2">
      <c r="A28" s="44"/>
      <c r="B28" s="46" t="s">
        <v>26</v>
      </c>
      <c r="C28" s="52"/>
      <c r="D28" s="67">
        <v>1309833.9140999999</v>
      </c>
      <c r="E28" s="67">
        <v>1177894</v>
      </c>
      <c r="F28" s="68">
        <v>111.201340196996</v>
      </c>
      <c r="G28" s="67">
        <v>301577.03169999999</v>
      </c>
      <c r="H28" s="68">
        <v>334.32814054718301</v>
      </c>
      <c r="I28" s="67">
        <v>78874.784700000004</v>
      </c>
      <c r="J28" s="68">
        <v>6.0217393862637696</v>
      </c>
      <c r="K28" s="67">
        <v>36442.633999999998</v>
      </c>
      <c r="L28" s="68">
        <v>12.084021715636499</v>
      </c>
      <c r="M28" s="68">
        <v>1.1643546594354299</v>
      </c>
      <c r="N28" s="67">
        <v>42876359.595600002</v>
      </c>
      <c r="O28" s="67">
        <v>42876359.595600002</v>
      </c>
      <c r="P28" s="67">
        <v>50489</v>
      </c>
      <c r="Q28" s="67">
        <v>46213</v>
      </c>
      <c r="R28" s="68">
        <v>9.2528076515266307</v>
      </c>
      <c r="S28" s="67">
        <v>25.942956170651001</v>
      </c>
      <c r="T28" s="67">
        <v>23.742882169519401</v>
      </c>
      <c r="U28" s="69">
        <v>8.4804290870311601</v>
      </c>
    </row>
    <row r="29" spans="1:21" ht="12" thickBot="1" x14ac:dyDescent="0.2">
      <c r="A29" s="44"/>
      <c r="B29" s="46" t="s">
        <v>27</v>
      </c>
      <c r="C29" s="52"/>
      <c r="D29" s="67">
        <v>830193.63529999997</v>
      </c>
      <c r="E29" s="67">
        <v>631729</v>
      </c>
      <c r="F29" s="68">
        <v>131.416103313288</v>
      </c>
      <c r="G29" s="67">
        <v>429933.0405</v>
      </c>
      <c r="H29" s="68">
        <v>93.098356510238901</v>
      </c>
      <c r="I29" s="67">
        <v>158839.82620000001</v>
      </c>
      <c r="J29" s="68">
        <v>19.1328648457539</v>
      </c>
      <c r="K29" s="67">
        <v>100772.4096</v>
      </c>
      <c r="L29" s="68">
        <v>23.439094023293599</v>
      </c>
      <c r="M29" s="68">
        <v>0.57622336143880404</v>
      </c>
      <c r="N29" s="67">
        <v>21848081.820700001</v>
      </c>
      <c r="O29" s="67">
        <v>21848081.820700001</v>
      </c>
      <c r="P29" s="67">
        <v>112438</v>
      </c>
      <c r="Q29" s="67">
        <v>108739</v>
      </c>
      <c r="R29" s="68">
        <v>3.40172339271099</v>
      </c>
      <c r="S29" s="67">
        <v>7.3835681468898402</v>
      </c>
      <c r="T29" s="67">
        <v>6.9297270528513204</v>
      </c>
      <c r="U29" s="69">
        <v>6.1466364907824298</v>
      </c>
    </row>
    <row r="30" spans="1:21" ht="12" thickBot="1" x14ac:dyDescent="0.2">
      <c r="A30" s="44"/>
      <c r="B30" s="46" t="s">
        <v>28</v>
      </c>
      <c r="C30" s="52"/>
      <c r="D30" s="67">
        <v>1217649.4909999999</v>
      </c>
      <c r="E30" s="67">
        <v>917664</v>
      </c>
      <c r="F30" s="68">
        <v>132.69012307336899</v>
      </c>
      <c r="G30" s="67">
        <v>895537.4939</v>
      </c>
      <c r="H30" s="68">
        <v>35.968566284949802</v>
      </c>
      <c r="I30" s="67">
        <v>155260.1636</v>
      </c>
      <c r="J30" s="68">
        <v>12.750809222816001</v>
      </c>
      <c r="K30" s="67">
        <v>161208.19810000001</v>
      </c>
      <c r="L30" s="68">
        <v>18.001278472211201</v>
      </c>
      <c r="M30" s="68">
        <v>-3.6896600607808E-2</v>
      </c>
      <c r="N30" s="67">
        <v>31465189.654100001</v>
      </c>
      <c r="O30" s="67">
        <v>31465189.654100001</v>
      </c>
      <c r="P30" s="67">
        <v>71995</v>
      </c>
      <c r="Q30" s="67">
        <v>65104</v>
      </c>
      <c r="R30" s="68">
        <v>10.5846030965839</v>
      </c>
      <c r="S30" s="67">
        <v>16.9129729981249</v>
      </c>
      <c r="T30" s="67">
        <v>16.128465943720801</v>
      </c>
      <c r="U30" s="69">
        <v>4.6384929160061397</v>
      </c>
    </row>
    <row r="31" spans="1:21" ht="12" thickBot="1" x14ac:dyDescent="0.2">
      <c r="A31" s="44"/>
      <c r="B31" s="46" t="s">
        <v>29</v>
      </c>
      <c r="C31" s="52"/>
      <c r="D31" s="67">
        <v>1533497.1274000001</v>
      </c>
      <c r="E31" s="67">
        <v>641790</v>
      </c>
      <c r="F31" s="68">
        <v>238.94063905638899</v>
      </c>
      <c r="G31" s="67">
        <v>144766.72949999999</v>
      </c>
      <c r="H31" s="68">
        <v>959.28836874083004</v>
      </c>
      <c r="I31" s="67">
        <v>-17548.515200000002</v>
      </c>
      <c r="J31" s="68">
        <v>-1.1443461410164499</v>
      </c>
      <c r="K31" s="67">
        <v>11242.3889</v>
      </c>
      <c r="L31" s="68">
        <v>7.7658650843528196</v>
      </c>
      <c r="M31" s="68">
        <v>-2.5609240488024798</v>
      </c>
      <c r="N31" s="67">
        <v>59517329.491300002</v>
      </c>
      <c r="O31" s="67">
        <v>59517329.491300002</v>
      </c>
      <c r="P31" s="67">
        <v>38385</v>
      </c>
      <c r="Q31" s="67">
        <v>36546</v>
      </c>
      <c r="R31" s="68">
        <v>5.0320144475455502</v>
      </c>
      <c r="S31" s="67">
        <v>39.950426661456298</v>
      </c>
      <c r="T31" s="67">
        <v>39.610042549116201</v>
      </c>
      <c r="U31" s="69">
        <v>0.85201621305465702</v>
      </c>
    </row>
    <row r="32" spans="1:21" ht="12" thickBot="1" x14ac:dyDescent="0.2">
      <c r="A32" s="44"/>
      <c r="B32" s="46" t="s">
        <v>30</v>
      </c>
      <c r="C32" s="52"/>
      <c r="D32" s="67">
        <v>154743.85860000001</v>
      </c>
      <c r="E32" s="67">
        <v>208862</v>
      </c>
      <c r="F32" s="68">
        <v>74.089043770527894</v>
      </c>
      <c r="G32" s="67">
        <v>86692.820300000007</v>
      </c>
      <c r="H32" s="68">
        <v>78.496740634933502</v>
      </c>
      <c r="I32" s="67">
        <v>42249.463799999998</v>
      </c>
      <c r="J32" s="68">
        <v>27.3028372061029</v>
      </c>
      <c r="K32" s="67">
        <v>21212.313300000002</v>
      </c>
      <c r="L32" s="68">
        <v>24.468362231837599</v>
      </c>
      <c r="M32" s="68">
        <v>0.99174239992014401</v>
      </c>
      <c r="N32" s="67">
        <v>3949507.5194000001</v>
      </c>
      <c r="O32" s="67">
        <v>3949507.5194000001</v>
      </c>
      <c r="P32" s="67">
        <v>30293</v>
      </c>
      <c r="Q32" s="67">
        <v>29566</v>
      </c>
      <c r="R32" s="68">
        <v>2.4589054995603199</v>
      </c>
      <c r="S32" s="67">
        <v>5.1082381606311698</v>
      </c>
      <c r="T32" s="67">
        <v>5.00314743286207</v>
      </c>
      <c r="U32" s="69">
        <v>2.0572793292807998</v>
      </c>
    </row>
    <row r="33" spans="1:21" ht="12" thickBot="1" x14ac:dyDescent="0.2">
      <c r="A33" s="44"/>
      <c r="B33" s="46" t="s">
        <v>31</v>
      </c>
      <c r="C33" s="52"/>
      <c r="D33" s="70"/>
      <c r="E33" s="70"/>
      <c r="F33" s="70"/>
      <c r="G33" s="67">
        <v>23.077100000000002</v>
      </c>
      <c r="H33" s="70"/>
      <c r="I33" s="70"/>
      <c r="J33" s="70"/>
      <c r="K33" s="67">
        <v>4.4942000000000002</v>
      </c>
      <c r="L33" s="68">
        <v>19.4747173605002</v>
      </c>
      <c r="M33" s="70"/>
      <c r="N33" s="67">
        <v>24.4466</v>
      </c>
      <c r="O33" s="67">
        <v>24.4466</v>
      </c>
      <c r="P33" s="70"/>
      <c r="Q33" s="70"/>
      <c r="R33" s="70"/>
      <c r="S33" s="70"/>
      <c r="T33" s="70"/>
      <c r="U33" s="71"/>
    </row>
    <row r="34" spans="1:21" ht="12" thickBot="1" x14ac:dyDescent="0.2">
      <c r="A34" s="44"/>
      <c r="B34" s="46" t="s">
        <v>32</v>
      </c>
      <c r="C34" s="52"/>
      <c r="D34" s="67">
        <v>317265.23060000001</v>
      </c>
      <c r="E34" s="67">
        <v>225772</v>
      </c>
      <c r="F34" s="68">
        <v>140.524613592474</v>
      </c>
      <c r="G34" s="67">
        <v>91042.566900000005</v>
      </c>
      <c r="H34" s="68">
        <v>248.48010266283501</v>
      </c>
      <c r="I34" s="67">
        <v>33947.044199999997</v>
      </c>
      <c r="J34" s="68">
        <v>10.699894260647699</v>
      </c>
      <c r="K34" s="67">
        <v>14924.507</v>
      </c>
      <c r="L34" s="68">
        <v>16.392889071760099</v>
      </c>
      <c r="M34" s="68">
        <v>1.27458395778165</v>
      </c>
      <c r="N34" s="67">
        <v>8535721.5317000002</v>
      </c>
      <c r="O34" s="67">
        <v>8535721.5317000002</v>
      </c>
      <c r="P34" s="67">
        <v>16530</v>
      </c>
      <c r="Q34" s="67">
        <v>15212</v>
      </c>
      <c r="R34" s="68">
        <v>8.6642124638443203</v>
      </c>
      <c r="S34" s="67">
        <v>19.193298886872402</v>
      </c>
      <c r="T34" s="67">
        <v>18.4142833026558</v>
      </c>
      <c r="U34" s="69">
        <v>4.0587894181618704</v>
      </c>
    </row>
    <row r="35" spans="1:21" ht="12" thickBot="1" x14ac:dyDescent="0.2">
      <c r="A35" s="44"/>
      <c r="B35" s="46" t="s">
        <v>36</v>
      </c>
      <c r="C35" s="52"/>
      <c r="D35" s="70"/>
      <c r="E35" s="67">
        <v>251678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44"/>
      <c r="B36" s="46" t="s">
        <v>37</v>
      </c>
      <c r="C36" s="52"/>
      <c r="D36" s="70"/>
      <c r="E36" s="67">
        <v>163071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thickBot="1" x14ac:dyDescent="0.2">
      <c r="A37" s="44"/>
      <c r="B37" s="46" t="s">
        <v>38</v>
      </c>
      <c r="C37" s="52"/>
      <c r="D37" s="70"/>
      <c r="E37" s="67">
        <v>135429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44"/>
      <c r="B38" s="46" t="s">
        <v>33</v>
      </c>
      <c r="C38" s="52"/>
      <c r="D38" s="67">
        <v>297003.41800000001</v>
      </c>
      <c r="E38" s="67">
        <v>114966</v>
      </c>
      <c r="F38" s="68">
        <v>258.34022058695598</v>
      </c>
      <c r="G38" s="67">
        <v>167347.4351</v>
      </c>
      <c r="H38" s="68">
        <v>77.477125850493493</v>
      </c>
      <c r="I38" s="67">
        <v>14458.718699999999</v>
      </c>
      <c r="J38" s="68">
        <v>4.8681994292739104</v>
      </c>
      <c r="K38" s="67">
        <v>7826.4571999999998</v>
      </c>
      <c r="L38" s="68">
        <v>4.6767715294370804</v>
      </c>
      <c r="M38" s="68">
        <v>0.84741554582321099</v>
      </c>
      <c r="N38" s="67">
        <v>7272364.1179999998</v>
      </c>
      <c r="O38" s="67">
        <v>7272364.1179999998</v>
      </c>
      <c r="P38" s="67">
        <v>422</v>
      </c>
      <c r="Q38" s="67">
        <v>370</v>
      </c>
      <c r="R38" s="68">
        <v>14.054054054053999</v>
      </c>
      <c r="S38" s="67">
        <v>703.79956872037906</v>
      </c>
      <c r="T38" s="67">
        <v>594.54377432432398</v>
      </c>
      <c r="U38" s="69">
        <v>15.523708631237101</v>
      </c>
    </row>
    <row r="39" spans="1:21" ht="12" thickBot="1" x14ac:dyDescent="0.2">
      <c r="A39" s="44"/>
      <c r="B39" s="46" t="s">
        <v>34</v>
      </c>
      <c r="C39" s="52"/>
      <c r="D39" s="67">
        <v>961123.24</v>
      </c>
      <c r="E39" s="67">
        <v>478814</v>
      </c>
      <c r="F39" s="68">
        <v>200.729978655595</v>
      </c>
      <c r="G39" s="67">
        <v>291524.05969999998</v>
      </c>
      <c r="H39" s="68">
        <v>229.68916561777701</v>
      </c>
      <c r="I39" s="67">
        <v>47227.684200000003</v>
      </c>
      <c r="J39" s="68">
        <v>4.9138010854882701</v>
      </c>
      <c r="K39" s="67">
        <v>19831.779900000001</v>
      </c>
      <c r="L39" s="68">
        <v>6.8027935397196302</v>
      </c>
      <c r="M39" s="68">
        <v>1.3814142975638799</v>
      </c>
      <c r="N39" s="67">
        <v>18808950.3037</v>
      </c>
      <c r="O39" s="67">
        <v>18808950.3037</v>
      </c>
      <c r="P39" s="67">
        <v>4398</v>
      </c>
      <c r="Q39" s="67">
        <v>3739</v>
      </c>
      <c r="R39" s="68">
        <v>17.625033431398801</v>
      </c>
      <c r="S39" s="67">
        <v>218.536434743065</v>
      </c>
      <c r="T39" s="67">
        <v>214.39571380048099</v>
      </c>
      <c r="U39" s="69">
        <v>1.8947508443852501</v>
      </c>
    </row>
    <row r="40" spans="1:21" ht="12" thickBot="1" x14ac:dyDescent="0.2">
      <c r="A40" s="44"/>
      <c r="B40" s="46" t="s">
        <v>39</v>
      </c>
      <c r="C40" s="52"/>
      <c r="D40" s="70"/>
      <c r="E40" s="67">
        <v>108305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44"/>
      <c r="B41" s="46" t="s">
        <v>40</v>
      </c>
      <c r="C41" s="52"/>
      <c r="D41" s="70"/>
      <c r="E41" s="67">
        <v>22777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45"/>
      <c r="B42" s="46" t="s">
        <v>35</v>
      </c>
      <c r="C42" s="52"/>
      <c r="D42" s="72">
        <v>64670.053500000002</v>
      </c>
      <c r="E42" s="72">
        <v>29467</v>
      </c>
      <c r="F42" s="73">
        <v>219.46602470560299</v>
      </c>
      <c r="G42" s="72">
        <v>46335.587899999999</v>
      </c>
      <c r="H42" s="73">
        <v>39.568863655229499</v>
      </c>
      <c r="I42" s="72">
        <v>10525.1235</v>
      </c>
      <c r="J42" s="73">
        <v>16.275111787250999</v>
      </c>
      <c r="K42" s="72">
        <v>7081.9207999999999</v>
      </c>
      <c r="L42" s="73">
        <v>15.283977437135301</v>
      </c>
      <c r="M42" s="73">
        <v>0.48619616022816797</v>
      </c>
      <c r="N42" s="72">
        <v>588342.97580000001</v>
      </c>
      <c r="O42" s="72">
        <v>588342.97580000001</v>
      </c>
      <c r="P42" s="72">
        <v>52</v>
      </c>
      <c r="Q42" s="72">
        <v>20</v>
      </c>
      <c r="R42" s="73">
        <v>160</v>
      </c>
      <c r="S42" s="72">
        <v>1243.6548749999999</v>
      </c>
      <c r="T42" s="72">
        <v>315.208755</v>
      </c>
      <c r="U42" s="74">
        <v>74.654644038604403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37:C37"/>
    <mergeCell ref="B38:C38"/>
    <mergeCell ref="B39:C39"/>
    <mergeCell ref="B40:C4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120202</v>
      </c>
      <c r="D2" s="32">
        <v>1209982.33247692</v>
      </c>
      <c r="E2" s="32">
        <v>960235.37817350402</v>
      </c>
      <c r="F2" s="32">
        <v>249746.95430341901</v>
      </c>
      <c r="G2" s="32">
        <v>960235.37817350402</v>
      </c>
      <c r="H2" s="32">
        <v>0.20640545535253299</v>
      </c>
    </row>
    <row r="3" spans="1:8" ht="14.25" x14ac:dyDescent="0.2">
      <c r="A3" s="32">
        <v>2</v>
      </c>
      <c r="B3" s="33">
        <v>13</v>
      </c>
      <c r="C3" s="32">
        <v>29228</v>
      </c>
      <c r="D3" s="32">
        <v>166770.68535494999</v>
      </c>
      <c r="E3" s="32">
        <v>133242.02277733901</v>
      </c>
      <c r="F3" s="32">
        <v>33528.662577611402</v>
      </c>
      <c r="G3" s="32">
        <v>133242.02277733901</v>
      </c>
      <c r="H3" s="32">
        <v>0.20104649990644199</v>
      </c>
    </row>
    <row r="4" spans="1:8" ht="14.25" x14ac:dyDescent="0.2">
      <c r="A4" s="32">
        <v>3</v>
      </c>
      <c r="B4" s="33">
        <v>14</v>
      </c>
      <c r="C4" s="32">
        <v>141121</v>
      </c>
      <c r="D4" s="32">
        <v>265862.19213675201</v>
      </c>
      <c r="E4" s="32">
        <v>220476.32173760701</v>
      </c>
      <c r="F4" s="32">
        <v>45385.8703991453</v>
      </c>
      <c r="G4" s="32">
        <v>220476.32173760701</v>
      </c>
      <c r="H4" s="32">
        <v>0.170712014500355</v>
      </c>
    </row>
    <row r="5" spans="1:8" ht="14.25" x14ac:dyDescent="0.2">
      <c r="A5" s="32">
        <v>4</v>
      </c>
      <c r="B5" s="33">
        <v>15</v>
      </c>
      <c r="C5" s="32">
        <v>9311</v>
      </c>
      <c r="D5" s="32">
        <v>152180.25769059799</v>
      </c>
      <c r="E5" s="32">
        <v>146153.21631367499</v>
      </c>
      <c r="F5" s="32">
        <v>6027.04137692308</v>
      </c>
      <c r="G5" s="32">
        <v>146153.21631367499</v>
      </c>
      <c r="H5" s="32">
        <v>3.9604620654387503E-2</v>
      </c>
    </row>
    <row r="6" spans="1:8" ht="14.25" x14ac:dyDescent="0.2">
      <c r="A6" s="32">
        <v>5</v>
      </c>
      <c r="B6" s="33">
        <v>16</v>
      </c>
      <c r="C6" s="32">
        <v>5528</v>
      </c>
      <c r="D6" s="32">
        <v>446714.51281025598</v>
      </c>
      <c r="E6" s="32">
        <v>436484.54631965799</v>
      </c>
      <c r="F6" s="32">
        <v>10229.966490598301</v>
      </c>
      <c r="G6" s="32">
        <v>436484.54631965799</v>
      </c>
      <c r="H6" s="32">
        <v>2.2900456997114599E-2</v>
      </c>
    </row>
    <row r="7" spans="1:8" ht="14.25" x14ac:dyDescent="0.2">
      <c r="A7" s="32">
        <v>6</v>
      </c>
      <c r="B7" s="33">
        <v>17</v>
      </c>
      <c r="C7" s="32">
        <v>31936</v>
      </c>
      <c r="D7" s="32">
        <v>505909.987211111</v>
      </c>
      <c r="E7" s="32">
        <v>428496.618546154</v>
      </c>
      <c r="F7" s="32">
        <v>77413.368664957306</v>
      </c>
      <c r="G7" s="32">
        <v>428496.618546154</v>
      </c>
      <c r="H7" s="32">
        <v>0.153018067683755</v>
      </c>
    </row>
    <row r="8" spans="1:8" ht="14.25" x14ac:dyDescent="0.2">
      <c r="A8" s="32">
        <v>7</v>
      </c>
      <c r="B8" s="33">
        <v>18</v>
      </c>
      <c r="C8" s="32">
        <v>129493</v>
      </c>
      <c r="D8" s="32">
        <v>297400.50193418801</v>
      </c>
      <c r="E8" s="32">
        <v>250520.66966068401</v>
      </c>
      <c r="F8" s="32">
        <v>46879.832273504297</v>
      </c>
      <c r="G8" s="32">
        <v>250520.66966068401</v>
      </c>
      <c r="H8" s="32">
        <v>0.157631987735778</v>
      </c>
    </row>
    <row r="9" spans="1:8" ht="14.25" x14ac:dyDescent="0.2">
      <c r="A9" s="32">
        <v>8</v>
      </c>
      <c r="B9" s="33">
        <v>19</v>
      </c>
      <c r="C9" s="32">
        <v>41379</v>
      </c>
      <c r="D9" s="32">
        <v>284877.260182906</v>
      </c>
      <c r="E9" s="32">
        <v>274948.31677521399</v>
      </c>
      <c r="F9" s="32">
        <v>9928.9434076923098</v>
      </c>
      <c r="G9" s="32">
        <v>274948.31677521399</v>
      </c>
      <c r="H9" s="32">
        <v>3.4853408100447902E-2</v>
      </c>
    </row>
    <row r="10" spans="1:8" ht="14.25" x14ac:dyDescent="0.2">
      <c r="A10" s="32">
        <v>9</v>
      </c>
      <c r="B10" s="33">
        <v>21</v>
      </c>
      <c r="C10" s="32">
        <v>264919</v>
      </c>
      <c r="D10" s="32">
        <v>1088539.5693965801</v>
      </c>
      <c r="E10" s="32">
        <v>1106261.4051546999</v>
      </c>
      <c r="F10" s="32">
        <v>-17721.835758119701</v>
      </c>
      <c r="G10" s="32">
        <v>1106261.4051546999</v>
      </c>
      <c r="H10" s="36">
        <v>-1.6280378092220899E-2</v>
      </c>
    </row>
    <row r="11" spans="1:8" ht="14.25" x14ac:dyDescent="0.2">
      <c r="A11" s="32">
        <v>10</v>
      </c>
      <c r="B11" s="33">
        <v>22</v>
      </c>
      <c r="C11" s="32">
        <v>42162</v>
      </c>
      <c r="D11" s="32">
        <v>1065191.78650085</v>
      </c>
      <c r="E11" s="32">
        <v>974743.53058034205</v>
      </c>
      <c r="F11" s="32">
        <v>90448.255920512805</v>
      </c>
      <c r="G11" s="32">
        <v>974743.53058034205</v>
      </c>
      <c r="H11" s="32">
        <v>8.4912648657979706E-2</v>
      </c>
    </row>
    <row r="12" spans="1:8" ht="14.25" x14ac:dyDescent="0.2">
      <c r="A12" s="32">
        <v>11</v>
      </c>
      <c r="B12" s="33">
        <v>23</v>
      </c>
      <c r="C12" s="32">
        <v>277040.11900000001</v>
      </c>
      <c r="D12" s="32">
        <v>3464144.9669034202</v>
      </c>
      <c r="E12" s="32">
        <v>2984735.2108025602</v>
      </c>
      <c r="F12" s="32">
        <v>479409.75610085501</v>
      </c>
      <c r="G12" s="32">
        <v>2984735.2108025602</v>
      </c>
      <c r="H12" s="32">
        <v>0.13839194395187099</v>
      </c>
    </row>
    <row r="13" spans="1:8" ht="14.25" x14ac:dyDescent="0.2">
      <c r="A13" s="32">
        <v>12</v>
      </c>
      <c r="B13" s="33">
        <v>24</v>
      </c>
      <c r="C13" s="32">
        <v>37853.563999999998</v>
      </c>
      <c r="D13" s="32">
        <v>728241.96763760701</v>
      </c>
      <c r="E13" s="32">
        <v>648214.49444017105</v>
      </c>
      <c r="F13" s="32">
        <v>80027.473197435902</v>
      </c>
      <c r="G13" s="32">
        <v>648214.49444017105</v>
      </c>
      <c r="H13" s="32">
        <v>0.109891322875888</v>
      </c>
    </row>
    <row r="14" spans="1:8" ht="14.25" x14ac:dyDescent="0.2">
      <c r="A14" s="32">
        <v>13</v>
      </c>
      <c r="B14" s="33">
        <v>25</v>
      </c>
      <c r="C14" s="32">
        <v>134878</v>
      </c>
      <c r="D14" s="32">
        <v>2106618.9758538501</v>
      </c>
      <c r="E14" s="32">
        <v>1942534.1036769201</v>
      </c>
      <c r="F14" s="32">
        <v>164084.872176923</v>
      </c>
      <c r="G14" s="32">
        <v>1942534.1036769201</v>
      </c>
      <c r="H14" s="32">
        <v>7.7890151972269603E-2</v>
      </c>
    </row>
    <row r="15" spans="1:8" ht="14.25" x14ac:dyDescent="0.2">
      <c r="A15" s="32">
        <v>14</v>
      </c>
      <c r="B15" s="33">
        <v>26</v>
      </c>
      <c r="C15" s="32">
        <v>96506</v>
      </c>
      <c r="D15" s="32">
        <v>587054.10206459404</v>
      </c>
      <c r="E15" s="32">
        <v>519068.200327078</v>
      </c>
      <c r="F15" s="32">
        <v>67985.901737516106</v>
      </c>
      <c r="G15" s="32">
        <v>519068.200327078</v>
      </c>
      <c r="H15" s="32">
        <v>0.115808579649505</v>
      </c>
    </row>
    <row r="16" spans="1:8" ht="14.25" x14ac:dyDescent="0.2">
      <c r="A16" s="32">
        <v>15</v>
      </c>
      <c r="B16" s="33">
        <v>27</v>
      </c>
      <c r="C16" s="32">
        <v>180606.36300000001</v>
      </c>
      <c r="D16" s="32">
        <v>1540605.4694000001</v>
      </c>
      <c r="E16" s="32">
        <v>1327423.4728000001</v>
      </c>
      <c r="F16" s="32">
        <v>213181.99660000001</v>
      </c>
      <c r="G16" s="32">
        <v>1327423.4728000001</v>
      </c>
      <c r="H16" s="32">
        <v>0.138375463955107</v>
      </c>
    </row>
    <row r="17" spans="1:8" ht="14.25" x14ac:dyDescent="0.2">
      <c r="A17" s="32">
        <v>16</v>
      </c>
      <c r="B17" s="33">
        <v>29</v>
      </c>
      <c r="C17" s="32">
        <v>294978</v>
      </c>
      <c r="D17" s="32">
        <v>3490686.6348991501</v>
      </c>
      <c r="E17" s="32">
        <v>3482092.2401632499</v>
      </c>
      <c r="F17" s="32">
        <v>8594.3947358974401</v>
      </c>
      <c r="G17" s="32">
        <v>3482092.2401632499</v>
      </c>
      <c r="H17" s="32">
        <v>2.4620928873914098E-3</v>
      </c>
    </row>
    <row r="18" spans="1:8" ht="14.25" x14ac:dyDescent="0.2">
      <c r="A18" s="32">
        <v>17</v>
      </c>
      <c r="B18" s="33">
        <v>31</v>
      </c>
      <c r="C18" s="32">
        <v>35332.913999999997</v>
      </c>
      <c r="D18" s="32">
        <v>399349.157877611</v>
      </c>
      <c r="E18" s="32">
        <v>329755.11280646297</v>
      </c>
      <c r="F18" s="32">
        <v>69594.045071148503</v>
      </c>
      <c r="G18" s="32">
        <v>329755.11280646297</v>
      </c>
      <c r="H18" s="32">
        <v>0.17426866614922701</v>
      </c>
    </row>
    <row r="19" spans="1:8" ht="14.25" x14ac:dyDescent="0.2">
      <c r="A19" s="32">
        <v>18</v>
      </c>
      <c r="B19" s="33">
        <v>32</v>
      </c>
      <c r="C19" s="32">
        <v>23398.234</v>
      </c>
      <c r="D19" s="32">
        <v>456172.36355346802</v>
      </c>
      <c r="E19" s="32">
        <v>406255.00524520001</v>
      </c>
      <c r="F19" s="32">
        <v>49917.358308268202</v>
      </c>
      <c r="G19" s="32">
        <v>406255.00524520001</v>
      </c>
      <c r="H19" s="32">
        <v>0.10942652886602899</v>
      </c>
    </row>
    <row r="20" spans="1:8" ht="14.25" x14ac:dyDescent="0.2">
      <c r="A20" s="32">
        <v>19</v>
      </c>
      <c r="B20" s="33">
        <v>33</v>
      </c>
      <c r="C20" s="32">
        <v>69286.804999999993</v>
      </c>
      <c r="D20" s="32">
        <v>1075773.09451122</v>
      </c>
      <c r="E20" s="32">
        <v>861906.73791218596</v>
      </c>
      <c r="F20" s="32">
        <v>213866.35659903099</v>
      </c>
      <c r="G20" s="32">
        <v>861906.73791218596</v>
      </c>
      <c r="H20" s="32">
        <v>0.198802477669515</v>
      </c>
    </row>
    <row r="21" spans="1:8" ht="14.25" x14ac:dyDescent="0.2">
      <c r="A21" s="32">
        <v>20</v>
      </c>
      <c r="B21" s="33">
        <v>34</v>
      </c>
      <c r="C21" s="32">
        <v>48789.635999999999</v>
      </c>
      <c r="D21" s="32">
        <v>378532.20725150098</v>
      </c>
      <c r="E21" s="32">
        <v>285496.190769904</v>
      </c>
      <c r="F21" s="32">
        <v>93036.016481597893</v>
      </c>
      <c r="G21" s="32">
        <v>285496.190769904</v>
      </c>
      <c r="H21" s="32">
        <v>0.245780979000774</v>
      </c>
    </row>
    <row r="22" spans="1:8" ht="14.25" x14ac:dyDescent="0.2">
      <c r="A22" s="32">
        <v>21</v>
      </c>
      <c r="B22" s="33">
        <v>35</v>
      </c>
      <c r="C22" s="32">
        <v>53960.298999999999</v>
      </c>
      <c r="D22" s="32">
        <v>1309833.9056911501</v>
      </c>
      <c r="E22" s="32">
        <v>1230959.1608</v>
      </c>
      <c r="F22" s="32">
        <v>78874.744891150403</v>
      </c>
      <c r="G22" s="32">
        <v>1230959.1608</v>
      </c>
      <c r="H22" s="32">
        <v>6.0217363856932098E-2</v>
      </c>
    </row>
    <row r="23" spans="1:8" ht="14.25" x14ac:dyDescent="0.2">
      <c r="A23" s="32">
        <v>22</v>
      </c>
      <c r="B23" s="33">
        <v>36</v>
      </c>
      <c r="C23" s="32">
        <v>187182.73300000001</v>
      </c>
      <c r="D23" s="32">
        <v>830193.63254778797</v>
      </c>
      <c r="E23" s="32">
        <v>671353.77593438094</v>
      </c>
      <c r="F23" s="32">
        <v>158839.85661340601</v>
      </c>
      <c r="G23" s="32">
        <v>671353.77593438094</v>
      </c>
      <c r="H23" s="32">
        <v>0.19132868572593301</v>
      </c>
    </row>
    <row r="24" spans="1:8" ht="14.25" x14ac:dyDescent="0.2">
      <c r="A24" s="32">
        <v>23</v>
      </c>
      <c r="B24" s="33">
        <v>37</v>
      </c>
      <c r="C24" s="32">
        <v>121191.226</v>
      </c>
      <c r="D24" s="32">
        <v>1217649.48826396</v>
      </c>
      <c r="E24" s="32">
        <v>1062389.3192521799</v>
      </c>
      <c r="F24" s="32">
        <v>155260.16901178399</v>
      </c>
      <c r="G24" s="32">
        <v>1062389.3192521799</v>
      </c>
      <c r="H24" s="32">
        <v>0.12750809695911999</v>
      </c>
    </row>
    <row r="25" spans="1:8" ht="14.25" x14ac:dyDescent="0.2">
      <c r="A25" s="32">
        <v>24</v>
      </c>
      <c r="B25" s="33">
        <v>38</v>
      </c>
      <c r="C25" s="32">
        <v>330366.28700000001</v>
      </c>
      <c r="D25" s="32">
        <v>1533497.09241947</v>
      </c>
      <c r="E25" s="32">
        <v>1551045.6461265499</v>
      </c>
      <c r="F25" s="32">
        <v>-17548.553707079602</v>
      </c>
      <c r="G25" s="32">
        <v>1551045.6461265499</v>
      </c>
      <c r="H25" s="32">
        <v>-1.14434867818318E-2</v>
      </c>
    </row>
    <row r="26" spans="1:8" ht="14.25" x14ac:dyDescent="0.2">
      <c r="A26" s="32">
        <v>25</v>
      </c>
      <c r="B26" s="33">
        <v>39</v>
      </c>
      <c r="C26" s="32">
        <v>118104.819</v>
      </c>
      <c r="D26" s="32">
        <v>154743.77249633201</v>
      </c>
      <c r="E26" s="32">
        <v>112494.403861919</v>
      </c>
      <c r="F26" s="32">
        <v>42249.368634412902</v>
      </c>
      <c r="G26" s="32">
        <v>112494.403861919</v>
      </c>
      <c r="H26" s="32">
        <v>0.27302790899333002</v>
      </c>
    </row>
    <row r="27" spans="1:8" ht="14.25" x14ac:dyDescent="0.2">
      <c r="A27" s="32">
        <v>26</v>
      </c>
      <c r="B27" s="33">
        <v>42</v>
      </c>
      <c r="C27" s="32">
        <v>16413.171999999999</v>
      </c>
      <c r="D27" s="32">
        <v>317265.2304</v>
      </c>
      <c r="E27" s="32">
        <v>283318.18209999998</v>
      </c>
      <c r="F27" s="32">
        <v>33947.048300000002</v>
      </c>
      <c r="G27" s="32">
        <v>283318.18209999998</v>
      </c>
      <c r="H27" s="32">
        <v>0.10699895559686901</v>
      </c>
    </row>
    <row r="28" spans="1:8" ht="14.25" x14ac:dyDescent="0.2">
      <c r="A28" s="32">
        <v>27</v>
      </c>
      <c r="B28" s="33">
        <v>75</v>
      </c>
      <c r="C28" s="32">
        <v>433</v>
      </c>
      <c r="D28" s="32">
        <v>297003.41880341899</v>
      </c>
      <c r="E28" s="32">
        <v>282544.69658119697</v>
      </c>
      <c r="F28" s="32">
        <v>14458.722222222201</v>
      </c>
      <c r="G28" s="32">
        <v>282544.69658119697</v>
      </c>
      <c r="H28" s="32">
        <v>4.8682006020247803E-2</v>
      </c>
    </row>
    <row r="29" spans="1:8" ht="14.25" x14ac:dyDescent="0.2">
      <c r="A29" s="32">
        <v>28</v>
      </c>
      <c r="B29" s="33">
        <v>76</v>
      </c>
      <c r="C29" s="32">
        <v>4574</v>
      </c>
      <c r="D29" s="32">
        <v>961123.22756495699</v>
      </c>
      <c r="E29" s="32">
        <v>913895.56118119694</v>
      </c>
      <c r="F29" s="32">
        <v>47227.666383760697</v>
      </c>
      <c r="G29" s="32">
        <v>913895.56118119694</v>
      </c>
      <c r="H29" s="32">
        <v>4.91379929537379E-2</v>
      </c>
    </row>
    <row r="30" spans="1:8" ht="14.25" x14ac:dyDescent="0.2">
      <c r="A30" s="32">
        <v>29</v>
      </c>
      <c r="B30" s="33">
        <v>99</v>
      </c>
      <c r="C30" s="32">
        <v>52</v>
      </c>
      <c r="D30" s="32">
        <v>64670.0533242569</v>
      </c>
      <c r="E30" s="32">
        <v>54144.930050677001</v>
      </c>
      <c r="F30" s="32">
        <v>10525.1232735799</v>
      </c>
      <c r="G30" s="32">
        <v>54144.930050677001</v>
      </c>
      <c r="H30" s="32">
        <v>0.162751114813633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2015-02-02T00:18:05Z</dcterms:modified>
</cp:coreProperties>
</file>