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<sst xmlns="http://schemas.openxmlformats.org/spreadsheetml/2006/main" count="112" uniqueCount="70">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</sst>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wrapText="1"/>
    </xf>
    <xf numFmtId="49" fontId="21" fillId="33" borderId="15" xfId="0" applyNumberFormat="1" applyFont="1" applyFill="1" applyBorder="1" applyAlignment="1">
      <alignment horizontal="left" vertical="top" wrapText="1"/>
    </xf>
    <xf numFmtId="49" fontId="22" fillId="33" borderId="13" xfId="0" applyNumberFormat="1" applyFont="1" applyFill="1" applyBorder="1" applyAlignment="1">
      <alignment horizontal="left" vertical="top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9" sqref="K19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28552722.905699998</v>
      </c>
      <c r="F3" s="25">
        <f>RA!I7</f>
        <v>2892612.8657999998</v>
      </c>
      <c r="G3" s="16">
        <f>E3-F3</f>
        <v>25660110.039899997</v>
      </c>
      <c r="H3" s="27">
        <f>RA!J7</f>
        <v>10.1307776331992</v>
      </c>
      <c r="I3" s="20">
        <f>SUM(I4:I38)</f>
        <v>28552732.768113408</v>
      </c>
      <c r="J3" s="21">
        <f>SUM(J4:J38)</f>
        <v>25660110.008285191</v>
      </c>
      <c r="K3" s="22">
        <f>E3-I3</f>
        <v>-9.8624134100973606</v>
      </c>
      <c r="L3" s="22">
        <f>G3-J3</f>
        <v>3.161480650305748E-2</v>
      </c>
    </row>
    <row r="4" spans="1:13" x14ac:dyDescent="0.15">
      <c r="A4" s="40">
        <f>RA!A8</f>
        <v>42036</v>
      </c>
      <c r="B4" s="12">
        <v>12</v>
      </c>
      <c r="C4" s="37" t="s">
        <v>6</v>
      </c>
      <c r="D4" s="37"/>
      <c r="E4" s="15">
        <f>VLOOKUP(C4,RA!B8:D38,3,0)</f>
        <v>1354320.8526999999</v>
      </c>
      <c r="F4" s="25">
        <f>VLOOKUP(C4,RA!B8:I41,8,0)</f>
        <v>262580.85310000001</v>
      </c>
      <c r="G4" s="16">
        <f t="shared" ref="G4:G38" si="0">E4-F4</f>
        <v>1091739.9996</v>
      </c>
      <c r="H4" s="27">
        <f>RA!J8</f>
        <v>19.388378505471099</v>
      </c>
      <c r="I4" s="20">
        <f>VLOOKUP(B4,RMS!B:D,3,FALSE)</f>
        <v>1354322.7071350401</v>
      </c>
      <c r="J4" s="21">
        <f>VLOOKUP(B4,RMS!B:E,4,FALSE)</f>
        <v>1091740.0213769199</v>
      </c>
      <c r="K4" s="22">
        <f t="shared" ref="K4:K38" si="1">E4-I4</f>
        <v>-1.8544350401498377</v>
      </c>
      <c r="L4" s="22">
        <f t="shared" ref="L4:L38" si="2">G4-J4</f>
        <v>-2.1776919951662421E-2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VLOOKUP(C5,RA!B8:D39,3,0)</f>
        <v>161713.2665</v>
      </c>
      <c r="F5" s="25">
        <f>VLOOKUP(C5,RA!B9:I42,8,0)</f>
        <v>33144.855600000003</v>
      </c>
      <c r="G5" s="16">
        <f t="shared" si="0"/>
        <v>128568.41089999999</v>
      </c>
      <c r="H5" s="27">
        <f>RA!J9</f>
        <v>20.496064619410799</v>
      </c>
      <c r="I5" s="20">
        <f>VLOOKUP(B5,RMS!B:D,3,FALSE)</f>
        <v>161713.385583814</v>
      </c>
      <c r="J5" s="21">
        <f>VLOOKUP(B5,RMS!B:E,4,FALSE)</f>
        <v>128568.421967491</v>
      </c>
      <c r="K5" s="22">
        <f t="shared" si="1"/>
        <v>-0.11908381400280632</v>
      </c>
      <c r="L5" s="22">
        <f t="shared" si="2"/>
        <v>-1.1067491010180674E-2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VLOOKUP(C6,RA!B10:D40,3,0)</f>
        <v>254834.13260000001</v>
      </c>
      <c r="F6" s="25">
        <f>VLOOKUP(C6,RA!B10:I43,8,0)</f>
        <v>55521.3033</v>
      </c>
      <c r="G6" s="16">
        <f t="shared" si="0"/>
        <v>199312.82930000001</v>
      </c>
      <c r="H6" s="27">
        <f>RA!J10</f>
        <v>21.787231849019602</v>
      </c>
      <c r="I6" s="20">
        <f>VLOOKUP(B6,RMS!B:D,3,FALSE)</f>
        <v>254836.45165555601</v>
      </c>
      <c r="J6" s="21">
        <f>VLOOKUP(B6,RMS!B:E,4,FALSE)</f>
        <v>199312.82988547001</v>
      </c>
      <c r="K6" s="22">
        <f>E6-I6</f>
        <v>-2.3190555559995119</v>
      </c>
      <c r="L6" s="22">
        <f t="shared" si="2"/>
        <v>-5.854699993506074E-4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VLOOKUP(C7,RA!B10:D41,3,0)</f>
        <v>166114.01749999999</v>
      </c>
      <c r="F7" s="25">
        <f>VLOOKUP(C7,RA!B11:I44,8,0)</f>
        <v>6683.4573</v>
      </c>
      <c r="G7" s="16">
        <f t="shared" si="0"/>
        <v>159430.56019999998</v>
      </c>
      <c r="H7" s="27">
        <f>RA!J11</f>
        <v>4.0234156036831701</v>
      </c>
      <c r="I7" s="20">
        <f>VLOOKUP(B7,RMS!B:D,3,FALSE)</f>
        <v>166114.167882051</v>
      </c>
      <c r="J7" s="21">
        <f>VLOOKUP(B7,RMS!B:E,4,FALSE)</f>
        <v>159430.55998290601</v>
      </c>
      <c r="K7" s="22">
        <f t="shared" si="1"/>
        <v>-0.15038205101154745</v>
      </c>
      <c r="L7" s="22">
        <f t="shared" si="2"/>
        <v>2.1709396969527006E-4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VLOOKUP(C8,RA!B12:D41,3,0)</f>
        <v>470746.65490000002</v>
      </c>
      <c r="F8" s="25">
        <f>VLOOKUP(C8,RA!B12:I45,8,0)</f>
        <v>7821.5847000000003</v>
      </c>
      <c r="G8" s="16">
        <f t="shared" si="0"/>
        <v>462925.07020000002</v>
      </c>
      <c r="H8" s="27">
        <f>RA!J12</f>
        <v>1.6615274094006101</v>
      </c>
      <c r="I8" s="20">
        <f>VLOOKUP(B8,RMS!B:D,3,FALSE)</f>
        <v>470746.65115812002</v>
      </c>
      <c r="J8" s="21">
        <f>VLOOKUP(B8,RMS!B:E,4,FALSE)</f>
        <v>462925.06955726497</v>
      </c>
      <c r="K8" s="22">
        <f t="shared" si="1"/>
        <v>3.7418800056912005E-3</v>
      </c>
      <c r="L8" s="22">
        <f t="shared" si="2"/>
        <v>6.4273504540324211E-4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VLOOKUP(C9,RA!B12:D42,3,0)</f>
        <v>559301.13829999999</v>
      </c>
      <c r="F9" s="25">
        <f>VLOOKUP(C9,RA!B13:I46,8,0)</f>
        <v>81635.046300000002</v>
      </c>
      <c r="G9" s="16">
        <f t="shared" si="0"/>
        <v>477666.092</v>
      </c>
      <c r="H9" s="27">
        <f>RA!J13</f>
        <v>14.595902048068499</v>
      </c>
      <c r="I9" s="20">
        <f>VLOOKUP(B9,RMS!B:D,3,FALSE)</f>
        <v>559301.59410341899</v>
      </c>
      <c r="J9" s="21">
        <f>VLOOKUP(B9,RMS!B:E,4,FALSE)</f>
        <v>477666.091996581</v>
      </c>
      <c r="K9" s="22">
        <f t="shared" si="1"/>
        <v>-0.45580341899767518</v>
      </c>
      <c r="L9" s="22">
        <f t="shared" si="2"/>
        <v>3.4190015867352486E-6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VLOOKUP(C10,RA!B14:D43,3,0)</f>
        <v>333850.62900000002</v>
      </c>
      <c r="F10" s="25">
        <f>VLOOKUP(C10,RA!B14:I47,8,0)</f>
        <v>51541.4614</v>
      </c>
      <c r="G10" s="16">
        <f t="shared" si="0"/>
        <v>282309.16760000004</v>
      </c>
      <c r="H10" s="27">
        <f>RA!J14</f>
        <v>15.4384796441405</v>
      </c>
      <c r="I10" s="20">
        <f>VLOOKUP(B10,RMS!B:D,3,FALSE)</f>
        <v>333850.62427692302</v>
      </c>
      <c r="J10" s="21">
        <f>VLOOKUP(B10,RMS!B:E,4,FALSE)</f>
        <v>282309.17183931603</v>
      </c>
      <c r="K10" s="22">
        <f t="shared" si="1"/>
        <v>4.7230769996531308E-3</v>
      </c>
      <c r="L10" s="22">
        <f t="shared" si="2"/>
        <v>-4.2393159819766879E-3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VLOOKUP(C11,RA!B14:D44,3,0)</f>
        <v>305196.03389999998</v>
      </c>
      <c r="F11" s="25">
        <f>VLOOKUP(C11,RA!B15:I48,8,0)</f>
        <v>12903.0784</v>
      </c>
      <c r="G11" s="16">
        <f t="shared" si="0"/>
        <v>292292.95549999998</v>
      </c>
      <c r="H11" s="27">
        <f>RA!J15</f>
        <v>4.2278001568748396</v>
      </c>
      <c r="I11" s="20">
        <f>VLOOKUP(B11,RMS!B:D,3,FALSE)</f>
        <v>305196.370335043</v>
      </c>
      <c r="J11" s="21">
        <f>VLOOKUP(B11,RMS!B:E,4,FALSE)</f>
        <v>292292.95662905998</v>
      </c>
      <c r="K11" s="22">
        <f t="shared" si="1"/>
        <v>-0.33643504302017391</v>
      </c>
      <c r="L11" s="22">
        <f t="shared" si="2"/>
        <v>-1.1290599941276014E-3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VLOOKUP(C12,RA!B16:D45,3,0)</f>
        <v>945342.19640000002</v>
      </c>
      <c r="F12" s="25">
        <f>VLOOKUP(C12,RA!B16:I49,8,0)</f>
        <v>36315.262799999997</v>
      </c>
      <c r="G12" s="16">
        <f t="shared" si="0"/>
        <v>909026.93359999999</v>
      </c>
      <c r="H12" s="27">
        <f>RA!J16</f>
        <v>3.8414938990657301</v>
      </c>
      <c r="I12" s="20">
        <f>VLOOKUP(B12,RMS!B:D,3,FALSE)</f>
        <v>945341.90875897405</v>
      </c>
      <c r="J12" s="21">
        <f>VLOOKUP(B12,RMS!B:E,4,FALSE)</f>
        <v>909026.93325640995</v>
      </c>
      <c r="K12" s="22">
        <f t="shared" si="1"/>
        <v>0.28764102596323937</v>
      </c>
      <c r="L12" s="22">
        <f t="shared" si="2"/>
        <v>3.4359004348516464E-4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VLOOKUP(C13,RA!B16:D46,3,0)</f>
        <v>1026818.5551</v>
      </c>
      <c r="F13" s="25">
        <f>VLOOKUP(C13,RA!B17:I50,8,0)</f>
        <v>74215.155199999994</v>
      </c>
      <c r="G13" s="16">
        <f t="shared" si="0"/>
        <v>952603.39989999996</v>
      </c>
      <c r="H13" s="27">
        <f>RA!J17</f>
        <v>7.2276795964962197</v>
      </c>
      <c r="I13" s="20">
        <f>VLOOKUP(B13,RMS!B:D,3,FALSE)</f>
        <v>1026818.71795983</v>
      </c>
      <c r="J13" s="21">
        <f>VLOOKUP(B13,RMS!B:E,4,FALSE)</f>
        <v>952603.40063418797</v>
      </c>
      <c r="K13" s="22">
        <f t="shared" si="1"/>
        <v>-0.16285982995759696</v>
      </c>
      <c r="L13" s="22">
        <f t="shared" si="2"/>
        <v>-7.3418801184743643E-4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VLOOKUP(C14,RA!B18:D47,3,0)</f>
        <v>3793652.4279</v>
      </c>
      <c r="F14" s="25">
        <f>VLOOKUP(C14,RA!B18:I51,8,0)</f>
        <v>535897.50139999995</v>
      </c>
      <c r="G14" s="16">
        <f t="shared" si="0"/>
        <v>3257754.9265000001</v>
      </c>
      <c r="H14" s="27">
        <f>RA!J18</f>
        <v>14.1261623616017</v>
      </c>
      <c r="I14" s="20">
        <f>VLOOKUP(B14,RMS!B:D,3,FALSE)</f>
        <v>3793652.60648034</v>
      </c>
      <c r="J14" s="21">
        <f>VLOOKUP(B14,RMS!B:E,4,FALSE)</f>
        <v>3257754.9114128202</v>
      </c>
      <c r="K14" s="22">
        <f t="shared" si="1"/>
        <v>-0.17858033999800682</v>
      </c>
      <c r="L14" s="22">
        <f t="shared" si="2"/>
        <v>1.5087179839611053E-2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VLOOKUP(C15,RA!B18:D48,3,0)</f>
        <v>805508.68050000002</v>
      </c>
      <c r="F15" s="25">
        <f>VLOOKUP(C15,RA!B19:I52,8,0)</f>
        <v>93831.166599999997</v>
      </c>
      <c r="G15" s="16">
        <f t="shared" si="0"/>
        <v>711677.51390000002</v>
      </c>
      <c r="H15" s="27">
        <f>RA!J19</f>
        <v>11.648684722026401</v>
      </c>
      <c r="I15" s="20">
        <f>VLOOKUP(B15,RMS!B:D,3,FALSE)</f>
        <v>805508.58243931597</v>
      </c>
      <c r="J15" s="21">
        <f>VLOOKUP(B15,RMS!B:E,4,FALSE)</f>
        <v>711677.51323076896</v>
      </c>
      <c r="K15" s="22">
        <f t="shared" si="1"/>
        <v>9.8060684045776725E-2</v>
      </c>
      <c r="L15" s="22">
        <f t="shared" si="2"/>
        <v>6.6923105623573065E-4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VLOOKUP(C16,RA!B20:D49,3,0)</f>
        <v>2445086.2433000002</v>
      </c>
      <c r="F16" s="25">
        <f>VLOOKUP(C16,RA!B20:I53,8,0)</f>
        <v>183841.8947</v>
      </c>
      <c r="G16" s="16">
        <f t="shared" si="0"/>
        <v>2261244.3486000001</v>
      </c>
      <c r="H16" s="27">
        <f>RA!J20</f>
        <v>7.5188306835295302</v>
      </c>
      <c r="I16" s="20">
        <f>VLOOKUP(B16,RMS!B:D,3,FALSE)</f>
        <v>2445086.8169999998</v>
      </c>
      <c r="J16" s="21">
        <f>VLOOKUP(B16,RMS!B:E,4,FALSE)</f>
        <v>2261244.3486000001</v>
      </c>
      <c r="K16" s="22">
        <f t="shared" si="1"/>
        <v>-0.57369999960064888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VLOOKUP(C17,RA!B20:D50,3,0)</f>
        <v>634710.43279999995</v>
      </c>
      <c r="F17" s="25">
        <f>VLOOKUP(C17,RA!B21:I54,8,0)</f>
        <v>77363.312000000005</v>
      </c>
      <c r="G17" s="16">
        <f t="shared" si="0"/>
        <v>557347.12079999992</v>
      </c>
      <c r="H17" s="27">
        <f>RA!J21</f>
        <v>12.1887569515306</v>
      </c>
      <c r="I17" s="20">
        <f>VLOOKUP(B17,RMS!B:D,3,FALSE)</f>
        <v>634710.60324795404</v>
      </c>
      <c r="J17" s="21">
        <f>VLOOKUP(B17,RMS!B:E,4,FALSE)</f>
        <v>557347.12062741898</v>
      </c>
      <c r="K17" s="22">
        <f t="shared" si="1"/>
        <v>-0.17044795409310609</v>
      </c>
      <c r="L17" s="22">
        <f t="shared" si="2"/>
        <v>1.7258094158023596E-4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VLOOKUP(C18,RA!B22:D51,3,0)</f>
        <v>1697144.2882000001</v>
      </c>
      <c r="F18" s="25">
        <f>VLOOKUP(C18,RA!B22:I55,8,0)</f>
        <v>243617.4662</v>
      </c>
      <c r="G18" s="16">
        <f t="shared" si="0"/>
        <v>1453526.8220000002</v>
      </c>
      <c r="H18" s="27">
        <f>RA!J22</f>
        <v>14.3545524027531</v>
      </c>
      <c r="I18" s="20">
        <f>VLOOKUP(B18,RMS!B:D,3,FALSE)</f>
        <v>1697146.1040000001</v>
      </c>
      <c r="J18" s="21">
        <f>VLOOKUP(B18,RMS!B:E,4,FALSE)</f>
        <v>1453526.8206</v>
      </c>
      <c r="K18" s="22">
        <f t="shared" si="1"/>
        <v>-1.8157999999821186</v>
      </c>
      <c r="L18" s="22">
        <f t="shared" si="2"/>
        <v>1.4000001829117537E-3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VLOOKUP(C19,RA!B22:D52,3,0)</f>
        <v>3744722.1349999998</v>
      </c>
      <c r="F19" s="25">
        <f>VLOOKUP(C19,RA!B23:I56,8,0)</f>
        <v>127145.7678</v>
      </c>
      <c r="G19" s="16">
        <f t="shared" si="0"/>
        <v>3617576.3671999997</v>
      </c>
      <c r="H19" s="27">
        <f>RA!J23</f>
        <v>3.3953325030883801</v>
      </c>
      <c r="I19" s="20">
        <f>VLOOKUP(B19,RMS!B:D,3,FALSE)</f>
        <v>3744724.5721282102</v>
      </c>
      <c r="J19" s="21">
        <f>VLOOKUP(B19,RMS!B:E,4,FALSE)</f>
        <v>3617576.4074162398</v>
      </c>
      <c r="K19" s="22">
        <f t="shared" si="1"/>
        <v>-2.4371282104402781</v>
      </c>
      <c r="L19" s="22">
        <f t="shared" si="2"/>
        <v>-4.0216240100562572E-2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VLOOKUP(C20,RA!B24:D53,3,0)</f>
        <v>414343.93859999999</v>
      </c>
      <c r="F20" s="25">
        <f>VLOOKUP(C20,RA!B24:I57,8,0)</f>
        <v>73371.006200000003</v>
      </c>
      <c r="G20" s="16">
        <f t="shared" si="0"/>
        <v>340972.93239999999</v>
      </c>
      <c r="H20" s="27">
        <f>RA!J24</f>
        <v>17.7077542024407</v>
      </c>
      <c r="I20" s="20">
        <f>VLOOKUP(B20,RMS!B:D,3,FALSE)</f>
        <v>414343.91733191902</v>
      </c>
      <c r="J20" s="21">
        <f>VLOOKUP(B20,RMS!B:E,4,FALSE)</f>
        <v>340972.93461323797</v>
      </c>
      <c r="K20" s="22">
        <f t="shared" si="1"/>
        <v>2.1268080978188664E-2</v>
      </c>
      <c r="L20" s="22">
        <f t="shared" si="2"/>
        <v>-2.2132379817776382E-3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VLOOKUP(C21,RA!B24:D54,3,0)</f>
        <v>482216.43050000002</v>
      </c>
      <c r="F21" s="25">
        <f>VLOOKUP(C21,RA!B25:I58,8,0)</f>
        <v>53746.126199999999</v>
      </c>
      <c r="G21" s="16">
        <f t="shared" si="0"/>
        <v>428470.30430000002</v>
      </c>
      <c r="H21" s="27">
        <f>RA!J25</f>
        <v>11.145643906050999</v>
      </c>
      <c r="I21" s="20">
        <f>VLOOKUP(B21,RMS!B:D,3,FALSE)</f>
        <v>482216.436417752</v>
      </c>
      <c r="J21" s="21">
        <f>VLOOKUP(B21,RMS!B:E,4,FALSE)</f>
        <v>428470.30127045501</v>
      </c>
      <c r="K21" s="22">
        <f t="shared" si="1"/>
        <v>-5.9177519869990647E-3</v>
      </c>
      <c r="L21" s="22">
        <f t="shared" si="2"/>
        <v>3.029545012395829E-3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VLOOKUP(C22,RA!B26:D55,3,0)</f>
        <v>1205172.8063999999</v>
      </c>
      <c r="F22" s="25">
        <f>VLOOKUP(C22,RA!B26:I59,8,0)</f>
        <v>240397.5711</v>
      </c>
      <c r="G22" s="16">
        <f t="shared" si="0"/>
        <v>964775.23529999983</v>
      </c>
      <c r="H22" s="27">
        <f>RA!J26</f>
        <v>19.947145324171199</v>
      </c>
      <c r="I22" s="20">
        <f>VLOOKUP(B22,RMS!B:D,3,FALSE)</f>
        <v>1205172.7541580601</v>
      </c>
      <c r="J22" s="21">
        <f>VLOOKUP(B22,RMS!B:E,4,FALSE)</f>
        <v>964775.19934252696</v>
      </c>
      <c r="K22" s="22">
        <f t="shared" si="1"/>
        <v>5.2241939818486571E-2</v>
      </c>
      <c r="L22" s="22">
        <f t="shared" si="2"/>
        <v>3.5957472864538431E-2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VLOOKUP(C23,RA!B26:D56,3,0)</f>
        <v>411049.6643</v>
      </c>
      <c r="F23" s="25">
        <f>VLOOKUP(C23,RA!B27:I60,8,0)</f>
        <v>97157.117800000007</v>
      </c>
      <c r="G23" s="16">
        <f t="shared" si="0"/>
        <v>313892.5465</v>
      </c>
      <c r="H23" s="27">
        <f>RA!J27</f>
        <v>23.6363452492911</v>
      </c>
      <c r="I23" s="20">
        <f>VLOOKUP(B23,RMS!B:D,3,FALSE)</f>
        <v>411049.58669707301</v>
      </c>
      <c r="J23" s="21">
        <f>VLOOKUP(B23,RMS!B:E,4,FALSE)</f>
        <v>313892.55312308302</v>
      </c>
      <c r="K23" s="22">
        <f t="shared" si="1"/>
        <v>7.7602926990948617E-2</v>
      </c>
      <c r="L23" s="22">
        <f t="shared" si="2"/>
        <v>-6.6230830270797014E-3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VLOOKUP(C24,RA!B28:D57,3,0)</f>
        <v>1344772.6878</v>
      </c>
      <c r="F24" s="25">
        <f>VLOOKUP(C24,RA!B28:I61,8,0)</f>
        <v>83261.200100000002</v>
      </c>
      <c r="G24" s="16">
        <f t="shared" si="0"/>
        <v>1261511.4876999999</v>
      </c>
      <c r="H24" s="27">
        <f>RA!J28</f>
        <v>6.1914701908626899</v>
      </c>
      <c r="I24" s="20">
        <f>VLOOKUP(B24,RMS!B:D,3,FALSE)</f>
        <v>1344772.68350354</v>
      </c>
      <c r="J24" s="21">
        <f>VLOOKUP(B24,RMS!B:E,4,FALSE)</f>
        <v>1261511.49846283</v>
      </c>
      <c r="K24" s="22">
        <f t="shared" si="1"/>
        <v>4.2964599560946226E-3</v>
      </c>
      <c r="L24" s="22">
        <f t="shared" si="2"/>
        <v>-1.0762830032035708E-2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VLOOKUP(C25,RA!B28:D58,3,0)</f>
        <v>826006.01390000002</v>
      </c>
      <c r="F25" s="25">
        <f>VLOOKUP(C25,RA!B29:I62,8,0)</f>
        <v>158323.26120000001</v>
      </c>
      <c r="G25" s="16">
        <f t="shared" si="0"/>
        <v>667682.75270000007</v>
      </c>
      <c r="H25" s="27">
        <f>RA!J29</f>
        <v>19.167325483803001</v>
      </c>
      <c r="I25" s="20">
        <f>VLOOKUP(B25,RMS!B:D,3,FALSE)</f>
        <v>826006.00987256598</v>
      </c>
      <c r="J25" s="21">
        <f>VLOOKUP(B25,RMS!B:E,4,FALSE)</f>
        <v>667682.78476750595</v>
      </c>
      <c r="K25" s="22">
        <f t="shared" si="1"/>
        <v>4.0274340426549315E-3</v>
      </c>
      <c r="L25" s="22">
        <f t="shared" si="2"/>
        <v>-3.2067505875602365E-2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VLOOKUP(C26,RA!B30:D59,3,0)</f>
        <v>1229299.9856</v>
      </c>
      <c r="F26" s="25">
        <f>VLOOKUP(C26,RA!B30:I63,8,0)</f>
        <v>165879.97529999999</v>
      </c>
      <c r="G26" s="16">
        <f t="shared" si="0"/>
        <v>1063420.0103</v>
      </c>
      <c r="H26" s="27">
        <f>RA!J30</f>
        <v>13.4938564421309</v>
      </c>
      <c r="I26" s="20">
        <f>VLOOKUP(B26,RMS!B:D,3,FALSE)</f>
        <v>1229299.9787014599</v>
      </c>
      <c r="J26" s="21">
        <f>VLOOKUP(B26,RMS!B:E,4,FALSE)</f>
        <v>1063420.02493368</v>
      </c>
      <c r="K26" s="22">
        <f t="shared" si="1"/>
        <v>6.8985400721430779E-3</v>
      </c>
      <c r="L26" s="22">
        <f t="shared" si="2"/>
        <v>-1.4633679995313287E-2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VLOOKUP(C27,RA!B30:D60,3,0)</f>
        <v>1995879.6969000001</v>
      </c>
      <c r="F27" s="25">
        <f>VLOOKUP(C27,RA!B31:I64,8,0)</f>
        <v>-27492.767599999999</v>
      </c>
      <c r="G27" s="16">
        <f t="shared" si="0"/>
        <v>2023372.4645</v>
      </c>
      <c r="H27" s="27">
        <f>RA!J31</f>
        <v>-1.37747618970731</v>
      </c>
      <c r="I27" s="20">
        <f>VLOOKUP(B27,RMS!B:D,3,FALSE)</f>
        <v>1995879.64691504</v>
      </c>
      <c r="J27" s="21">
        <f>VLOOKUP(B27,RMS!B:E,4,FALSE)</f>
        <v>2023372.37395044</v>
      </c>
      <c r="K27" s="22">
        <f t="shared" si="1"/>
        <v>4.9984960118308663E-2</v>
      </c>
      <c r="L27" s="22">
        <f t="shared" si="2"/>
        <v>9.0549560030922294E-2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VLOOKUP(C28,RA!B32:D61,3,0)</f>
        <v>165425.35879999999</v>
      </c>
      <c r="F28" s="25">
        <f>VLOOKUP(C28,RA!B32:I65,8,0)</f>
        <v>44453.487099999998</v>
      </c>
      <c r="G28" s="16">
        <f t="shared" si="0"/>
        <v>120971.87169999999</v>
      </c>
      <c r="H28" s="27">
        <f>RA!J32</f>
        <v>26.872232541894899</v>
      </c>
      <c r="I28" s="20">
        <f>VLOOKUP(B28,RMS!B:D,3,FALSE)</f>
        <v>165425.27287295999</v>
      </c>
      <c r="J28" s="21">
        <f>VLOOKUP(B28,RMS!B:E,4,FALSE)</f>
        <v>120971.85783062399</v>
      </c>
      <c r="K28" s="22">
        <f t="shared" si="1"/>
        <v>8.5927039996022359E-2</v>
      </c>
      <c r="L28" s="22">
        <f t="shared" si="2"/>
        <v>1.3869375994545408E-2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VLOOKUP(C29,RA!B32:D62,3,0)</f>
        <v>0</v>
      </c>
      <c r="F29" s="25">
        <f>VLOOKUP(C29,RA!B33:I66,8,0)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VLOOKUP(C30,RA!B34:D64,3,0)</f>
        <v>349353.0049</v>
      </c>
      <c r="F30" s="25">
        <f>VLOOKUP(C30,RA!B34:I68,8,0)</f>
        <v>38263.047500000001</v>
      </c>
      <c r="G30" s="16">
        <f t="shared" si="0"/>
        <v>311089.95740000001</v>
      </c>
      <c r="H30" s="27">
        <f>RA!J34</f>
        <v>10.9525456954213</v>
      </c>
      <c r="I30" s="20">
        <f>VLOOKUP(B30,RMS!B:D,3,FALSE)</f>
        <v>349353.00300000003</v>
      </c>
      <c r="J30" s="21">
        <f>VLOOKUP(B30,RMS!B:E,4,FALSE)</f>
        <v>311089.9474</v>
      </c>
      <c r="K30" s="22">
        <f t="shared" si="1"/>
        <v>1.8999999738298357E-3</v>
      </c>
      <c r="L30" s="22">
        <f t="shared" si="2"/>
        <v>1.0000000009313226E-2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VLOOKUP(C31,RA!B35:D65,3,0)</f>
        <v>0</v>
      </c>
      <c r="F31" s="25">
        <f>VLOOKUP(C31,RA!B35:I69,8,0)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VLOOKUP(C32,RA!B36:D66,3,0)</f>
        <v>0</v>
      </c>
      <c r="F32" s="25">
        <f>VLOOKUP(C32,RA!B36:I70,8,0)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VLOOKUP(C33,RA!B37:D67,3,0)</f>
        <v>0</v>
      </c>
      <c r="F33" s="25">
        <f>VLOOKUP(C33,RA!B37:I71,8,0)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VLOOKUP(C34,RA!B8:D68,3,0)</f>
        <v>397059.82990000001</v>
      </c>
      <c r="F34" s="25">
        <f>VLOOKUP(C34,RA!B8:I72,8,0)</f>
        <v>22247.5478</v>
      </c>
      <c r="G34" s="16">
        <f t="shared" si="0"/>
        <v>374812.28210000001</v>
      </c>
      <c r="H34" s="27">
        <f>RA!J38</f>
        <v>5.6030719112540499</v>
      </c>
      <c r="I34" s="20">
        <f>VLOOKUP(B34,RMS!B:D,3,FALSE)</f>
        <v>397059.829059829</v>
      </c>
      <c r="J34" s="21">
        <f>VLOOKUP(B34,RMS!B:E,4,FALSE)</f>
        <v>374812.282051282</v>
      </c>
      <c r="K34" s="22">
        <f t="shared" si="1"/>
        <v>8.4017100743949413E-4</v>
      </c>
      <c r="L34" s="22">
        <f t="shared" si="2"/>
        <v>4.8718007747083902E-5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VLOOKUP(C35,RA!B8:D69,3,0)</f>
        <v>999287.32830000005</v>
      </c>
      <c r="F35" s="25">
        <f>VLOOKUP(C35,RA!B8:I73,8,0)</f>
        <v>54460.390700000004</v>
      </c>
      <c r="G35" s="16">
        <f t="shared" si="0"/>
        <v>944826.93760000006</v>
      </c>
      <c r="H35" s="27">
        <f>RA!J39</f>
        <v>5.4499230759434001</v>
      </c>
      <c r="I35" s="20">
        <f>VLOOKUP(B35,RMS!B:D,3,FALSE)</f>
        <v>999287.30998290598</v>
      </c>
      <c r="J35" s="21">
        <f>VLOOKUP(B35,RMS!B:E,4,FALSE)</f>
        <v>944826.93156752095</v>
      </c>
      <c r="K35" s="22">
        <f t="shared" si="1"/>
        <v>1.8317094072699547E-2</v>
      </c>
      <c r="L35" s="22">
        <f t="shared" si="2"/>
        <v>6.0324791120365262E-3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VLOOKUP(C36,RA!B9:D70,3,0)</f>
        <v>0</v>
      </c>
      <c r="F36" s="25">
        <f>VLOOKUP(C36,RA!B9:I74,8,0)</f>
        <v>0</v>
      </c>
      <c r="G36" s="16">
        <f t="shared" si="0"/>
        <v>0</v>
      </c>
      <c r="H36" s="27">
        <f>RA!J40</f>
        <v>0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VLOOKUP(C37,RA!B10:D71,3,0)</f>
        <v>0</v>
      </c>
      <c r="F37" s="25">
        <f>VLOOKUP(C37,RA!B10:I75,8,0)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VLOOKUP(C38,RA!B8:D72,3,0)</f>
        <v>33794.475200000001</v>
      </c>
      <c r="F38" s="25">
        <f>VLOOKUP(C38,RA!B8:I76,8,0)</f>
        <v>4485.7356</v>
      </c>
      <c r="G38" s="16">
        <f t="shared" si="0"/>
        <v>29308.739600000001</v>
      </c>
      <c r="H38" s="27" t="e">
        <f>RA!#REF!</f>
        <v>#REF!</v>
      </c>
      <c r="I38" s="20">
        <f>VLOOKUP(B38,RMS!B:D,3,FALSE)</f>
        <v>33794.475455714397</v>
      </c>
      <c r="J38" s="21">
        <f>VLOOKUP(B38,RMS!B:E,4,FALSE)</f>
        <v>29308.739959155901</v>
      </c>
      <c r="K38" s="22">
        <f t="shared" si="1"/>
        <v>-2.5571439618943259E-4</v>
      </c>
      <c r="L38" s="22">
        <f t="shared" si="2"/>
        <v>-3.5915589978685603E-4</v>
      </c>
      <c r="M38" s="34"/>
    </row>
  </sheetData>
  <mergeCells count="38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5" customWidth="1"/>
    <col min="2" max="3" width="9" style="35"/>
    <col min="4" max="5" width="11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6" t="s">
        <v>46</v>
      </c>
      <c r="W1" s="49"/>
    </row>
    <row r="2" spans="1:23" ht="12.75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6"/>
      <c r="W2" s="49"/>
    </row>
    <row r="3" spans="1:23" ht="23.25" thickBot="1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7" t="s">
        <v>47</v>
      </c>
      <c r="W3" s="49"/>
    </row>
    <row r="4" spans="1:23" ht="15" thickTop="1" thickBot="1" x14ac:dyDescent="0.2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5"/>
      <c r="W4" s="49"/>
    </row>
    <row r="5" spans="1:23" ht="15" thickTop="1" thickBot="1" x14ac:dyDescent="0.25">
      <c r="A5" s="58"/>
      <c r="B5" s="59"/>
      <c r="C5" s="60"/>
      <c r="D5" s="61" t="s">
        <v>0</v>
      </c>
      <c r="E5" s="61" t="s">
        <v>59</v>
      </c>
      <c r="F5" s="61" t="s">
        <v>60</v>
      </c>
      <c r="G5" s="61" t="s">
        <v>48</v>
      </c>
      <c r="H5" s="61" t="s">
        <v>49</v>
      </c>
      <c r="I5" s="61" t="s">
        <v>1</v>
      </c>
      <c r="J5" s="61" t="s">
        <v>2</v>
      </c>
      <c r="K5" s="61" t="s">
        <v>50</v>
      </c>
      <c r="L5" s="61" t="s">
        <v>51</v>
      </c>
      <c r="M5" s="61" t="s">
        <v>52</v>
      </c>
      <c r="N5" s="61" t="s">
        <v>53</v>
      </c>
      <c r="O5" s="61" t="s">
        <v>54</v>
      </c>
      <c r="P5" s="61" t="s">
        <v>61</v>
      </c>
      <c r="Q5" s="61" t="s">
        <v>62</v>
      </c>
      <c r="R5" s="61" t="s">
        <v>55</v>
      </c>
      <c r="S5" s="61" t="s">
        <v>56</v>
      </c>
      <c r="T5" s="61" t="s">
        <v>57</v>
      </c>
      <c r="U5" s="62" t="s">
        <v>58</v>
      </c>
      <c r="V5" s="55"/>
      <c r="W5" s="55"/>
    </row>
    <row r="6" spans="1:23" ht="14.25" thickBot="1" x14ac:dyDescent="0.2">
      <c r="A6" s="63" t="s">
        <v>3</v>
      </c>
      <c r="B6" s="48" t="s">
        <v>4</v>
      </c>
      <c r="C6" s="47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53" t="s">
        <v>5</v>
      </c>
      <c r="B7" s="42"/>
      <c r="C7" s="43"/>
      <c r="D7" s="65">
        <v>28552722.905699998</v>
      </c>
      <c r="E7" s="65">
        <v>41553211</v>
      </c>
      <c r="F7" s="66">
        <v>68.713637811768606</v>
      </c>
      <c r="G7" s="65">
        <v>23169116.960000001</v>
      </c>
      <c r="H7" s="66">
        <v>23.2361291757232</v>
      </c>
      <c r="I7" s="65">
        <v>2892612.8657999998</v>
      </c>
      <c r="J7" s="66">
        <v>10.1307776331992</v>
      </c>
      <c r="K7" s="65">
        <v>2080164.9547999999</v>
      </c>
      <c r="L7" s="66">
        <v>8.9781796966680805</v>
      </c>
      <c r="M7" s="66">
        <v>0.39056898306322702</v>
      </c>
      <c r="N7" s="65">
        <v>28552722.905699998</v>
      </c>
      <c r="O7" s="65">
        <v>694562165.92069995</v>
      </c>
      <c r="P7" s="65">
        <v>1221156</v>
      </c>
      <c r="Q7" s="65">
        <v>1146359</v>
      </c>
      <c r="R7" s="66">
        <v>6.52474486613706</v>
      </c>
      <c r="S7" s="65">
        <v>23.381716099908601</v>
      </c>
      <c r="T7" s="65">
        <v>23.026450643297601</v>
      </c>
      <c r="U7" s="67">
        <v>1.51941566261849</v>
      </c>
      <c r="V7" s="55"/>
      <c r="W7" s="55"/>
    </row>
    <row r="8" spans="1:23" ht="14.25" thickBot="1" x14ac:dyDescent="0.2">
      <c r="A8" s="41">
        <v>42036</v>
      </c>
      <c r="B8" s="46" t="s">
        <v>6</v>
      </c>
      <c r="C8" s="52"/>
      <c r="D8" s="68">
        <v>1354320.8526999999</v>
      </c>
      <c r="E8" s="68">
        <v>1792666</v>
      </c>
      <c r="F8" s="69">
        <v>75.547862942678705</v>
      </c>
      <c r="G8" s="68">
        <v>680195.6764</v>
      </c>
      <c r="H8" s="69">
        <v>99.107536211913498</v>
      </c>
      <c r="I8" s="68">
        <v>262580.85310000001</v>
      </c>
      <c r="J8" s="69">
        <v>19.388378505471099</v>
      </c>
      <c r="K8" s="68">
        <v>75518.622900000002</v>
      </c>
      <c r="L8" s="69">
        <v>11.102484993684399</v>
      </c>
      <c r="M8" s="69">
        <v>2.4770344454996698</v>
      </c>
      <c r="N8" s="68">
        <v>1354320.8526999999</v>
      </c>
      <c r="O8" s="68">
        <v>28367576.502</v>
      </c>
      <c r="P8" s="68">
        <v>42005</v>
      </c>
      <c r="Q8" s="68">
        <v>37408</v>
      </c>
      <c r="R8" s="69">
        <v>12.288815226689501</v>
      </c>
      <c r="S8" s="68">
        <v>32.241896267111102</v>
      </c>
      <c r="T8" s="68">
        <v>32.345505955945299</v>
      </c>
      <c r="U8" s="70">
        <v>-0.32135110160963498</v>
      </c>
      <c r="V8" s="55"/>
      <c r="W8" s="55"/>
    </row>
    <row r="9" spans="1:23" ht="12" customHeight="1" thickBot="1" x14ac:dyDescent="0.2">
      <c r="A9" s="44"/>
      <c r="B9" s="46" t="s">
        <v>7</v>
      </c>
      <c r="C9" s="52"/>
      <c r="D9" s="68">
        <v>161713.2665</v>
      </c>
      <c r="E9" s="68">
        <v>239237</v>
      </c>
      <c r="F9" s="69">
        <v>67.595424829771304</v>
      </c>
      <c r="G9" s="68">
        <v>131729.0147</v>
      </c>
      <c r="H9" s="69">
        <v>22.7620709592995</v>
      </c>
      <c r="I9" s="68">
        <v>33144.855600000003</v>
      </c>
      <c r="J9" s="69">
        <v>20.496064619410799</v>
      </c>
      <c r="K9" s="68">
        <v>30670.471099999999</v>
      </c>
      <c r="L9" s="69">
        <v>23.283003497634098</v>
      </c>
      <c r="M9" s="69">
        <v>8.0676442560414993E-2</v>
      </c>
      <c r="N9" s="68">
        <v>161713.2665</v>
      </c>
      <c r="O9" s="68">
        <v>3772725.7078999998</v>
      </c>
      <c r="P9" s="68">
        <v>8887</v>
      </c>
      <c r="Q9" s="68">
        <v>8285</v>
      </c>
      <c r="R9" s="69">
        <v>7.2661436330718097</v>
      </c>
      <c r="S9" s="68">
        <v>18.196609260717899</v>
      </c>
      <c r="T9" s="68">
        <v>20.129219118889601</v>
      </c>
      <c r="U9" s="70">
        <v>-10.620714169775001</v>
      </c>
      <c r="V9" s="55"/>
      <c r="W9" s="55"/>
    </row>
    <row r="10" spans="1:23" ht="14.25" thickBot="1" x14ac:dyDescent="0.2">
      <c r="A10" s="44"/>
      <c r="B10" s="46" t="s">
        <v>8</v>
      </c>
      <c r="C10" s="52"/>
      <c r="D10" s="68">
        <v>254834.13260000001</v>
      </c>
      <c r="E10" s="68">
        <v>273959</v>
      </c>
      <c r="F10" s="69">
        <v>93.019076796162906</v>
      </c>
      <c r="G10" s="68">
        <v>405344.08240000001</v>
      </c>
      <c r="H10" s="69">
        <v>-37.131404240280602</v>
      </c>
      <c r="I10" s="68">
        <v>55521.3033</v>
      </c>
      <c r="J10" s="69">
        <v>21.787231849019602</v>
      </c>
      <c r="K10" s="68">
        <v>94803.670700000002</v>
      </c>
      <c r="L10" s="69">
        <v>23.3884432550927</v>
      </c>
      <c r="M10" s="69">
        <v>-0.41435492012019798</v>
      </c>
      <c r="N10" s="68">
        <v>254834.13260000001</v>
      </c>
      <c r="O10" s="68">
        <v>5633408.4407000002</v>
      </c>
      <c r="P10" s="68">
        <v>111810</v>
      </c>
      <c r="Q10" s="68">
        <v>106405</v>
      </c>
      <c r="R10" s="69">
        <v>5.0796485127578599</v>
      </c>
      <c r="S10" s="68">
        <v>2.2791712065110499</v>
      </c>
      <c r="T10" s="68">
        <v>2.4985659743433102</v>
      </c>
      <c r="U10" s="70">
        <v>-9.6260766723231406</v>
      </c>
      <c r="V10" s="55"/>
      <c r="W10" s="55"/>
    </row>
    <row r="11" spans="1:23" ht="14.25" thickBot="1" x14ac:dyDescent="0.2">
      <c r="A11" s="44"/>
      <c r="B11" s="46" t="s">
        <v>9</v>
      </c>
      <c r="C11" s="52"/>
      <c r="D11" s="68">
        <v>166114.01749999999</v>
      </c>
      <c r="E11" s="68">
        <v>203177</v>
      </c>
      <c r="F11" s="69">
        <v>81.758278496089602</v>
      </c>
      <c r="G11" s="68">
        <v>76382.626199999999</v>
      </c>
      <c r="H11" s="69">
        <v>117.47617981221001</v>
      </c>
      <c r="I11" s="68">
        <v>6683.4573</v>
      </c>
      <c r="J11" s="69">
        <v>4.0234156036831701</v>
      </c>
      <c r="K11" s="68">
        <v>13786.139300000001</v>
      </c>
      <c r="L11" s="69">
        <v>18.048789346287201</v>
      </c>
      <c r="M11" s="69">
        <v>-0.51520457217489501</v>
      </c>
      <c r="N11" s="68">
        <v>166114.01749999999</v>
      </c>
      <c r="O11" s="68">
        <v>2552001.1867999998</v>
      </c>
      <c r="P11" s="68">
        <v>7534</v>
      </c>
      <c r="Q11" s="68">
        <v>6966</v>
      </c>
      <c r="R11" s="69">
        <v>8.1538903244329699</v>
      </c>
      <c r="S11" s="68">
        <v>22.048582094504901</v>
      </c>
      <c r="T11" s="68">
        <v>21.8461266293425</v>
      </c>
      <c r="U11" s="70">
        <v>0.91822442048483499</v>
      </c>
      <c r="V11" s="55"/>
      <c r="W11" s="55"/>
    </row>
    <row r="12" spans="1:23" ht="14.25" thickBot="1" x14ac:dyDescent="0.2">
      <c r="A12" s="44"/>
      <c r="B12" s="46" t="s">
        <v>10</v>
      </c>
      <c r="C12" s="52"/>
      <c r="D12" s="68">
        <v>470746.65490000002</v>
      </c>
      <c r="E12" s="68">
        <v>456468</v>
      </c>
      <c r="F12" s="69">
        <v>103.128073577995</v>
      </c>
      <c r="G12" s="68">
        <v>103873.675</v>
      </c>
      <c r="H12" s="69">
        <v>353.19148947026298</v>
      </c>
      <c r="I12" s="68">
        <v>7821.5847000000003</v>
      </c>
      <c r="J12" s="69">
        <v>1.6615274094006101</v>
      </c>
      <c r="K12" s="68">
        <v>-2802.5027</v>
      </c>
      <c r="L12" s="69">
        <v>-2.6979912860501001</v>
      </c>
      <c r="M12" s="69">
        <v>-3.7909285154301502</v>
      </c>
      <c r="N12" s="68">
        <v>470746.65490000002</v>
      </c>
      <c r="O12" s="68">
        <v>11914517.094599999</v>
      </c>
      <c r="P12" s="68">
        <v>4180</v>
      </c>
      <c r="Q12" s="68">
        <v>3743</v>
      </c>
      <c r="R12" s="69">
        <v>11.6751269035533</v>
      </c>
      <c r="S12" s="68">
        <v>112.618816961723</v>
      </c>
      <c r="T12" s="68">
        <v>119.34665257814601</v>
      </c>
      <c r="U12" s="70">
        <v>-5.9739888927354601</v>
      </c>
      <c r="V12" s="55"/>
      <c r="W12" s="55"/>
    </row>
    <row r="13" spans="1:23" ht="14.25" thickBot="1" x14ac:dyDescent="0.2">
      <c r="A13" s="44"/>
      <c r="B13" s="46" t="s">
        <v>11</v>
      </c>
      <c r="C13" s="52"/>
      <c r="D13" s="68">
        <v>559301.13829999999</v>
      </c>
      <c r="E13" s="68">
        <v>1070228</v>
      </c>
      <c r="F13" s="69">
        <v>52.259998645148499</v>
      </c>
      <c r="G13" s="68">
        <v>376344.08850000001</v>
      </c>
      <c r="H13" s="69">
        <v>48.614301483840102</v>
      </c>
      <c r="I13" s="68">
        <v>81635.046300000002</v>
      </c>
      <c r="J13" s="69">
        <v>14.595902048068499</v>
      </c>
      <c r="K13" s="68">
        <v>68937.941500000001</v>
      </c>
      <c r="L13" s="69">
        <v>18.317795763649901</v>
      </c>
      <c r="M13" s="69">
        <v>0.18418166431615901</v>
      </c>
      <c r="N13" s="68">
        <v>559301.13829999999</v>
      </c>
      <c r="O13" s="68">
        <v>12354291.530200001</v>
      </c>
      <c r="P13" s="68">
        <v>15874</v>
      </c>
      <c r="Q13" s="68">
        <v>14334</v>
      </c>
      <c r="R13" s="69">
        <v>10.7436863401702</v>
      </c>
      <c r="S13" s="68">
        <v>35.233787218092502</v>
      </c>
      <c r="T13" s="68">
        <v>35.294376587135503</v>
      </c>
      <c r="U13" s="70">
        <v>-0.17196382741361499</v>
      </c>
      <c r="V13" s="55"/>
      <c r="W13" s="55"/>
    </row>
    <row r="14" spans="1:23" ht="14.25" thickBot="1" x14ac:dyDescent="0.2">
      <c r="A14" s="44"/>
      <c r="B14" s="46" t="s">
        <v>12</v>
      </c>
      <c r="C14" s="52"/>
      <c r="D14" s="68">
        <v>333850.62900000002</v>
      </c>
      <c r="E14" s="68">
        <v>253559</v>
      </c>
      <c r="F14" s="69">
        <v>131.665856467331</v>
      </c>
      <c r="G14" s="68">
        <v>163397.80989999999</v>
      </c>
      <c r="H14" s="69">
        <v>104.31768896065201</v>
      </c>
      <c r="I14" s="68">
        <v>51541.4614</v>
      </c>
      <c r="J14" s="69">
        <v>15.4384796441405</v>
      </c>
      <c r="K14" s="68">
        <v>17968.102999999999</v>
      </c>
      <c r="L14" s="69">
        <v>10.9965384548278</v>
      </c>
      <c r="M14" s="69">
        <v>1.8684976594357201</v>
      </c>
      <c r="N14" s="68">
        <v>333850.62900000002</v>
      </c>
      <c r="O14" s="68">
        <v>6893019.6497999998</v>
      </c>
      <c r="P14" s="68">
        <v>4354</v>
      </c>
      <c r="Q14" s="68">
        <v>4238</v>
      </c>
      <c r="R14" s="69">
        <v>2.7371401604530301</v>
      </c>
      <c r="S14" s="68">
        <v>76.676763665594905</v>
      </c>
      <c r="T14" s="68">
        <v>70.174730698442701</v>
      </c>
      <c r="U14" s="70">
        <v>8.4797957768654193</v>
      </c>
      <c r="V14" s="55"/>
      <c r="W14" s="55"/>
    </row>
    <row r="15" spans="1:23" ht="14.25" thickBot="1" x14ac:dyDescent="0.2">
      <c r="A15" s="44"/>
      <c r="B15" s="46" t="s">
        <v>13</v>
      </c>
      <c r="C15" s="52"/>
      <c r="D15" s="68">
        <v>305196.03389999998</v>
      </c>
      <c r="E15" s="68">
        <v>162718</v>
      </c>
      <c r="F15" s="69">
        <v>187.56132320947901</v>
      </c>
      <c r="G15" s="68">
        <v>86002.588099999994</v>
      </c>
      <c r="H15" s="69">
        <v>254.86842970950099</v>
      </c>
      <c r="I15" s="68">
        <v>12903.0784</v>
      </c>
      <c r="J15" s="69">
        <v>4.2278001568748396</v>
      </c>
      <c r="K15" s="68">
        <v>14111.4295</v>
      </c>
      <c r="L15" s="69">
        <v>16.408145163715101</v>
      </c>
      <c r="M15" s="69">
        <v>-8.5629248262905994E-2</v>
      </c>
      <c r="N15" s="68">
        <v>305196.03389999998</v>
      </c>
      <c r="O15" s="68">
        <v>5564721.5645000003</v>
      </c>
      <c r="P15" s="68">
        <v>11325</v>
      </c>
      <c r="Q15" s="68">
        <v>10616</v>
      </c>
      <c r="R15" s="69">
        <v>6.6785983421250998</v>
      </c>
      <c r="S15" s="68">
        <v>26.948877165562902</v>
      </c>
      <c r="T15" s="68">
        <v>26.834677759984899</v>
      </c>
      <c r="U15" s="70">
        <v>0.42376313074711802</v>
      </c>
      <c r="V15" s="55"/>
      <c r="W15" s="55"/>
    </row>
    <row r="16" spans="1:23" ht="14.25" thickBot="1" x14ac:dyDescent="0.2">
      <c r="A16" s="44"/>
      <c r="B16" s="46" t="s">
        <v>14</v>
      </c>
      <c r="C16" s="52"/>
      <c r="D16" s="68">
        <v>945342.19640000002</v>
      </c>
      <c r="E16" s="68">
        <v>959089</v>
      </c>
      <c r="F16" s="69">
        <v>98.566681131782303</v>
      </c>
      <c r="G16" s="68">
        <v>2449690.2911</v>
      </c>
      <c r="H16" s="69">
        <v>-61.409725962725403</v>
      </c>
      <c r="I16" s="68">
        <v>36315.262799999997</v>
      </c>
      <c r="J16" s="69">
        <v>3.8414938990657301</v>
      </c>
      <c r="K16" s="68">
        <v>145134.6292</v>
      </c>
      <c r="L16" s="69">
        <v>5.9246113570882999</v>
      </c>
      <c r="M16" s="69">
        <v>-0.74978223322597604</v>
      </c>
      <c r="N16" s="68">
        <v>945342.19640000002</v>
      </c>
      <c r="O16" s="68">
        <v>27125976.933499999</v>
      </c>
      <c r="P16" s="68">
        <v>45358</v>
      </c>
      <c r="Q16" s="68">
        <v>44968</v>
      </c>
      <c r="R16" s="69">
        <v>0.86728340152997196</v>
      </c>
      <c r="S16" s="68">
        <v>20.841796296133001</v>
      </c>
      <c r="T16" s="68">
        <v>24.206987166429499</v>
      </c>
      <c r="U16" s="70">
        <v>-16.1463571684599</v>
      </c>
      <c r="V16" s="55"/>
      <c r="W16" s="55"/>
    </row>
    <row r="17" spans="1:23" ht="12" thickBot="1" x14ac:dyDescent="0.2">
      <c r="A17" s="44"/>
      <c r="B17" s="46" t="s">
        <v>15</v>
      </c>
      <c r="C17" s="52"/>
      <c r="D17" s="68">
        <v>1026818.5551</v>
      </c>
      <c r="E17" s="68">
        <v>1055781</v>
      </c>
      <c r="F17" s="69">
        <v>97.256775325564703</v>
      </c>
      <c r="G17" s="68">
        <v>3617135.81</v>
      </c>
      <c r="H17" s="69">
        <v>-71.612385903198899</v>
      </c>
      <c r="I17" s="68">
        <v>74215.155199999994</v>
      </c>
      <c r="J17" s="69">
        <v>7.2276795964962197</v>
      </c>
      <c r="K17" s="68">
        <v>-190894.07949999999</v>
      </c>
      <c r="L17" s="69">
        <v>-5.2774927325717398</v>
      </c>
      <c r="M17" s="69">
        <v>-1.3887766210161601</v>
      </c>
      <c r="N17" s="68">
        <v>1026818.5551</v>
      </c>
      <c r="O17" s="68">
        <v>28831541.127799999</v>
      </c>
      <c r="P17" s="68">
        <v>15456</v>
      </c>
      <c r="Q17" s="68">
        <v>14861</v>
      </c>
      <c r="R17" s="69">
        <v>4.0037682524729101</v>
      </c>
      <c r="S17" s="68">
        <v>66.434947923136704</v>
      </c>
      <c r="T17" s="68">
        <v>71.676981501917794</v>
      </c>
      <c r="U17" s="70">
        <v>-7.8904759357168297</v>
      </c>
      <c r="V17" s="54"/>
      <c r="W17" s="54"/>
    </row>
    <row r="18" spans="1:23" ht="12" thickBot="1" x14ac:dyDescent="0.2">
      <c r="A18" s="44"/>
      <c r="B18" s="46" t="s">
        <v>16</v>
      </c>
      <c r="C18" s="52"/>
      <c r="D18" s="68">
        <v>3793652.4279</v>
      </c>
      <c r="E18" s="68">
        <v>6809853</v>
      </c>
      <c r="F18" s="69">
        <v>55.708286623808199</v>
      </c>
      <c r="G18" s="68">
        <v>3309029.3102000002</v>
      </c>
      <c r="H18" s="69">
        <v>14.6454767325923</v>
      </c>
      <c r="I18" s="68">
        <v>535897.50139999995</v>
      </c>
      <c r="J18" s="69">
        <v>14.1261623616017</v>
      </c>
      <c r="K18" s="68">
        <v>299195.9241</v>
      </c>
      <c r="L18" s="69">
        <v>9.0418033825731303</v>
      </c>
      <c r="M18" s="69">
        <v>0.79112567462946903</v>
      </c>
      <c r="N18" s="68">
        <v>3793652.4279</v>
      </c>
      <c r="O18" s="68">
        <v>77675034.146899998</v>
      </c>
      <c r="P18" s="68">
        <v>120885</v>
      </c>
      <c r="Q18" s="68">
        <v>112264</v>
      </c>
      <c r="R18" s="69">
        <v>7.6792204090358398</v>
      </c>
      <c r="S18" s="68">
        <v>31.3823255813376</v>
      </c>
      <c r="T18" s="68">
        <v>30.857129949939399</v>
      </c>
      <c r="U18" s="70">
        <v>1.67353955345658</v>
      </c>
      <c r="V18" s="54"/>
      <c r="W18" s="54"/>
    </row>
    <row r="19" spans="1:23" ht="12" thickBot="1" x14ac:dyDescent="0.2">
      <c r="A19" s="44"/>
      <c r="B19" s="46" t="s">
        <v>17</v>
      </c>
      <c r="C19" s="52"/>
      <c r="D19" s="68">
        <v>805508.68050000002</v>
      </c>
      <c r="E19" s="68">
        <v>1036014</v>
      </c>
      <c r="F19" s="69">
        <v>77.7507524512217</v>
      </c>
      <c r="G19" s="68">
        <v>2003987.0005999999</v>
      </c>
      <c r="H19" s="69">
        <v>-59.804695326924403</v>
      </c>
      <c r="I19" s="68">
        <v>93831.166599999997</v>
      </c>
      <c r="J19" s="69">
        <v>11.648684722026401</v>
      </c>
      <c r="K19" s="68">
        <v>231336.88769999999</v>
      </c>
      <c r="L19" s="69">
        <v>11.5438317529374</v>
      </c>
      <c r="M19" s="69">
        <v>-0.59439600172333396</v>
      </c>
      <c r="N19" s="68">
        <v>805508.68050000002</v>
      </c>
      <c r="O19" s="68">
        <v>25542298.0295</v>
      </c>
      <c r="P19" s="68">
        <v>19120</v>
      </c>
      <c r="Q19" s="68">
        <v>17182</v>
      </c>
      <c r="R19" s="69">
        <v>11.2792457222675</v>
      </c>
      <c r="S19" s="68">
        <v>42.129115088912101</v>
      </c>
      <c r="T19" s="68">
        <v>42.384009282970602</v>
      </c>
      <c r="U19" s="70">
        <v>-0.605030970910443</v>
      </c>
      <c r="V19" s="54"/>
      <c r="W19" s="54"/>
    </row>
    <row r="20" spans="1:23" ht="12" thickBot="1" x14ac:dyDescent="0.2">
      <c r="A20" s="44"/>
      <c r="B20" s="46" t="s">
        <v>18</v>
      </c>
      <c r="C20" s="52"/>
      <c r="D20" s="68">
        <v>2445086.2433000002</v>
      </c>
      <c r="E20" s="68">
        <v>2367926</v>
      </c>
      <c r="F20" s="69">
        <v>103.258558050378</v>
      </c>
      <c r="G20" s="68">
        <v>1246323.7235000001</v>
      </c>
      <c r="H20" s="69">
        <v>96.183880415399997</v>
      </c>
      <c r="I20" s="68">
        <v>183841.8947</v>
      </c>
      <c r="J20" s="69">
        <v>7.5188306835295302</v>
      </c>
      <c r="K20" s="68">
        <v>87584.245500000005</v>
      </c>
      <c r="L20" s="69">
        <v>7.0274073941271702</v>
      </c>
      <c r="M20" s="69">
        <v>1.0990292677694</v>
      </c>
      <c r="N20" s="68">
        <v>2445086.2433000002</v>
      </c>
      <c r="O20" s="68">
        <v>45678038.200000003</v>
      </c>
      <c r="P20" s="68">
        <v>63755</v>
      </c>
      <c r="Q20" s="68">
        <v>57296</v>
      </c>
      <c r="R20" s="69">
        <v>11.273038257470001</v>
      </c>
      <c r="S20" s="68">
        <v>38.351286068543601</v>
      </c>
      <c r="T20" s="68">
        <v>36.767287229475002</v>
      </c>
      <c r="U20" s="70">
        <v>4.1302365616569601</v>
      </c>
      <c r="V20" s="54"/>
      <c r="W20" s="54"/>
    </row>
    <row r="21" spans="1:23" ht="12" thickBot="1" x14ac:dyDescent="0.2">
      <c r="A21" s="44"/>
      <c r="B21" s="46" t="s">
        <v>19</v>
      </c>
      <c r="C21" s="52"/>
      <c r="D21" s="68">
        <v>634710.43279999995</v>
      </c>
      <c r="E21" s="68">
        <v>754470</v>
      </c>
      <c r="F21" s="69">
        <v>84.126662796400097</v>
      </c>
      <c r="G21" s="68">
        <v>1057311.1407999999</v>
      </c>
      <c r="H21" s="69">
        <v>-39.969380033226997</v>
      </c>
      <c r="I21" s="68">
        <v>77363.312000000005</v>
      </c>
      <c r="J21" s="69">
        <v>12.1887569515306</v>
      </c>
      <c r="K21" s="68">
        <v>89742.655799999993</v>
      </c>
      <c r="L21" s="69">
        <v>8.4878189907369599</v>
      </c>
      <c r="M21" s="69">
        <v>-0.137942695027753</v>
      </c>
      <c r="N21" s="68">
        <v>634710.43279999995</v>
      </c>
      <c r="O21" s="68">
        <v>14172105.9231</v>
      </c>
      <c r="P21" s="68">
        <v>44034</v>
      </c>
      <c r="Q21" s="68">
        <v>41269</v>
      </c>
      <c r="R21" s="69">
        <v>6.6999442680946997</v>
      </c>
      <c r="S21" s="68">
        <v>14.414098941726801</v>
      </c>
      <c r="T21" s="68">
        <v>14.225057818217101</v>
      </c>
      <c r="U21" s="70">
        <v>1.31150149776298</v>
      </c>
      <c r="V21" s="54"/>
      <c r="W21" s="54"/>
    </row>
    <row r="22" spans="1:23" ht="12" thickBot="1" x14ac:dyDescent="0.2">
      <c r="A22" s="44"/>
      <c r="B22" s="46" t="s">
        <v>20</v>
      </c>
      <c r="C22" s="52"/>
      <c r="D22" s="68">
        <v>1697144.2882000001</v>
      </c>
      <c r="E22" s="68">
        <v>2093790</v>
      </c>
      <c r="F22" s="69">
        <v>81.056089111133403</v>
      </c>
      <c r="G22" s="68">
        <v>1562851.8718000001</v>
      </c>
      <c r="H22" s="69">
        <v>8.5927795732381202</v>
      </c>
      <c r="I22" s="68">
        <v>243617.4662</v>
      </c>
      <c r="J22" s="69">
        <v>14.3545524027531</v>
      </c>
      <c r="K22" s="68">
        <v>194200.16250000001</v>
      </c>
      <c r="L22" s="69">
        <v>12.4260120875264</v>
      </c>
      <c r="M22" s="69">
        <v>0.25446582054224598</v>
      </c>
      <c r="N22" s="68">
        <v>1697144.2882000001</v>
      </c>
      <c r="O22" s="68">
        <v>39402713.990000002</v>
      </c>
      <c r="P22" s="68">
        <v>86498</v>
      </c>
      <c r="Q22" s="68">
        <v>80210</v>
      </c>
      <c r="R22" s="69">
        <v>7.8394215185139098</v>
      </c>
      <c r="S22" s="68">
        <v>19.620618837429799</v>
      </c>
      <c r="T22" s="68">
        <v>19.2071299438973</v>
      </c>
      <c r="U22" s="70">
        <v>2.1074202447870398</v>
      </c>
      <c r="V22" s="54"/>
      <c r="W22" s="54"/>
    </row>
    <row r="23" spans="1:23" ht="12" thickBot="1" x14ac:dyDescent="0.2">
      <c r="A23" s="44"/>
      <c r="B23" s="46" t="s">
        <v>21</v>
      </c>
      <c r="C23" s="52"/>
      <c r="D23" s="68">
        <v>3744722.1349999998</v>
      </c>
      <c r="E23" s="68">
        <v>5084855</v>
      </c>
      <c r="F23" s="69">
        <v>73.644619856416796</v>
      </c>
      <c r="G23" s="68">
        <v>1315107.7189</v>
      </c>
      <c r="H23" s="69">
        <v>184.746418957392</v>
      </c>
      <c r="I23" s="68">
        <v>127145.7678</v>
      </c>
      <c r="J23" s="69">
        <v>3.3953325030883801</v>
      </c>
      <c r="K23" s="68">
        <v>159899.90580000001</v>
      </c>
      <c r="L23" s="69">
        <v>12.158692668441301</v>
      </c>
      <c r="M23" s="69">
        <v>-0.204841509043591</v>
      </c>
      <c r="N23" s="68">
        <v>3744722.1349999998</v>
      </c>
      <c r="O23" s="68">
        <v>97358480.611599997</v>
      </c>
      <c r="P23" s="68">
        <v>103271</v>
      </c>
      <c r="Q23" s="68">
        <v>91685</v>
      </c>
      <c r="R23" s="69">
        <v>12.6367453781971</v>
      </c>
      <c r="S23" s="68">
        <v>36.261120111163798</v>
      </c>
      <c r="T23" s="68">
        <v>38.072580569340701</v>
      </c>
      <c r="U23" s="70">
        <v>-4.9955998397830896</v>
      </c>
      <c r="V23" s="54"/>
      <c r="W23" s="54"/>
    </row>
    <row r="24" spans="1:23" ht="12" thickBot="1" x14ac:dyDescent="0.2">
      <c r="A24" s="44"/>
      <c r="B24" s="46" t="s">
        <v>22</v>
      </c>
      <c r="C24" s="52"/>
      <c r="D24" s="68">
        <v>414343.93859999999</v>
      </c>
      <c r="E24" s="68">
        <v>579544</v>
      </c>
      <c r="F24" s="69">
        <v>71.494819823861505</v>
      </c>
      <c r="G24" s="68">
        <v>387254.6643</v>
      </c>
      <c r="H24" s="69">
        <v>6.9952093021181403</v>
      </c>
      <c r="I24" s="68">
        <v>73371.006200000003</v>
      </c>
      <c r="J24" s="69">
        <v>17.7077542024407</v>
      </c>
      <c r="K24" s="68">
        <v>76520.176800000001</v>
      </c>
      <c r="L24" s="69">
        <v>19.759652718016302</v>
      </c>
      <c r="M24" s="69">
        <v>-4.1154774226815002E-2</v>
      </c>
      <c r="N24" s="68">
        <v>414343.93859999999</v>
      </c>
      <c r="O24" s="68">
        <v>9988441.1903000008</v>
      </c>
      <c r="P24" s="68">
        <v>34654</v>
      </c>
      <c r="Q24" s="68">
        <v>33598</v>
      </c>
      <c r="R24" s="69">
        <v>3.1430442288231402</v>
      </c>
      <c r="S24" s="68">
        <v>11.9565977549489</v>
      </c>
      <c r="T24" s="68">
        <v>11.8860999136853</v>
      </c>
      <c r="U24" s="70">
        <v>0.58961456016536995</v>
      </c>
      <c r="V24" s="54"/>
      <c r="W24" s="54"/>
    </row>
    <row r="25" spans="1:23" ht="12" thickBot="1" x14ac:dyDescent="0.2">
      <c r="A25" s="44"/>
      <c r="B25" s="46" t="s">
        <v>23</v>
      </c>
      <c r="C25" s="52"/>
      <c r="D25" s="68">
        <v>482216.43050000002</v>
      </c>
      <c r="E25" s="68">
        <v>1749570</v>
      </c>
      <c r="F25" s="69">
        <v>27.5619969763999</v>
      </c>
      <c r="G25" s="68">
        <v>345591.82130000001</v>
      </c>
      <c r="H25" s="69">
        <v>39.533519249982298</v>
      </c>
      <c r="I25" s="68">
        <v>53746.126199999999</v>
      </c>
      <c r="J25" s="69">
        <v>11.145643906050999</v>
      </c>
      <c r="K25" s="68">
        <v>41820.035199999998</v>
      </c>
      <c r="L25" s="69">
        <v>12.1009910022428</v>
      </c>
      <c r="M25" s="69">
        <v>0.28517649358649999</v>
      </c>
      <c r="N25" s="68">
        <v>482216.43050000002</v>
      </c>
      <c r="O25" s="68">
        <v>16196026.882200001</v>
      </c>
      <c r="P25" s="68">
        <v>24011</v>
      </c>
      <c r="Q25" s="68">
        <v>23850</v>
      </c>
      <c r="R25" s="69">
        <v>0.67505241090146695</v>
      </c>
      <c r="S25" s="68">
        <v>20.083146495356299</v>
      </c>
      <c r="T25" s="68">
        <v>19.1267238238994</v>
      </c>
      <c r="U25" s="70">
        <v>4.7623148677328802</v>
      </c>
      <c r="V25" s="54"/>
      <c r="W25" s="54"/>
    </row>
    <row r="26" spans="1:23" ht="12" thickBot="1" x14ac:dyDescent="0.2">
      <c r="A26" s="44"/>
      <c r="B26" s="46" t="s">
        <v>24</v>
      </c>
      <c r="C26" s="52"/>
      <c r="D26" s="68">
        <v>1205172.8063999999</v>
      </c>
      <c r="E26" s="68">
        <v>1437287</v>
      </c>
      <c r="F26" s="69">
        <v>83.850532732850198</v>
      </c>
      <c r="G26" s="68">
        <v>369396.44420000003</v>
      </c>
      <c r="H26" s="69">
        <v>226.254576978952</v>
      </c>
      <c r="I26" s="68">
        <v>240397.5711</v>
      </c>
      <c r="J26" s="69">
        <v>19.947145324171199</v>
      </c>
      <c r="K26" s="68">
        <v>84392.343999999997</v>
      </c>
      <c r="L26" s="69">
        <v>22.846008759712898</v>
      </c>
      <c r="M26" s="69">
        <v>1.84857085021836</v>
      </c>
      <c r="N26" s="68">
        <v>1205172.8063999999</v>
      </c>
      <c r="O26" s="68">
        <v>23875119.246100001</v>
      </c>
      <c r="P26" s="68">
        <v>74397</v>
      </c>
      <c r="Q26" s="68">
        <v>68707</v>
      </c>
      <c r="R26" s="69">
        <v>8.2815433653048505</v>
      </c>
      <c r="S26" s="68">
        <v>16.199212419855598</v>
      </c>
      <c r="T26" s="68">
        <v>15.6574024713639</v>
      </c>
      <c r="U26" s="70">
        <v>3.3446684594840499</v>
      </c>
      <c r="V26" s="54"/>
      <c r="W26" s="54"/>
    </row>
    <row r="27" spans="1:23" ht="12" thickBot="1" x14ac:dyDescent="0.2">
      <c r="A27" s="44"/>
      <c r="B27" s="46" t="s">
        <v>25</v>
      </c>
      <c r="C27" s="52"/>
      <c r="D27" s="68">
        <v>411049.6643</v>
      </c>
      <c r="E27" s="68">
        <v>497989</v>
      </c>
      <c r="F27" s="69">
        <v>82.541916447953696</v>
      </c>
      <c r="G27" s="68">
        <v>188532.03750000001</v>
      </c>
      <c r="H27" s="69">
        <v>118.02642656954301</v>
      </c>
      <c r="I27" s="68">
        <v>97157.117800000007</v>
      </c>
      <c r="J27" s="69">
        <v>23.6363452492911</v>
      </c>
      <c r="K27" s="68">
        <v>54979.547899999998</v>
      </c>
      <c r="L27" s="69">
        <v>29.161912547621998</v>
      </c>
      <c r="M27" s="69">
        <v>0.76715017694789001</v>
      </c>
      <c r="N27" s="68">
        <v>411049.6643</v>
      </c>
      <c r="O27" s="68">
        <v>9461378.125</v>
      </c>
      <c r="P27" s="68">
        <v>47046</v>
      </c>
      <c r="Q27" s="68">
        <v>43472</v>
      </c>
      <c r="R27" s="69">
        <v>8.2213838792786191</v>
      </c>
      <c r="S27" s="68">
        <v>8.7371862496280208</v>
      </c>
      <c r="T27" s="68">
        <v>8.7074957880934907</v>
      </c>
      <c r="U27" s="70">
        <v>0.33981719842361202</v>
      </c>
      <c r="V27" s="54"/>
      <c r="W27" s="54"/>
    </row>
    <row r="28" spans="1:23" ht="12" thickBot="1" x14ac:dyDescent="0.2">
      <c r="A28" s="44"/>
      <c r="B28" s="46" t="s">
        <v>26</v>
      </c>
      <c r="C28" s="52"/>
      <c r="D28" s="68">
        <v>1344772.6878</v>
      </c>
      <c r="E28" s="68">
        <v>4667104</v>
      </c>
      <c r="F28" s="69">
        <v>28.813857325656301</v>
      </c>
      <c r="G28" s="68">
        <v>456953.59289999999</v>
      </c>
      <c r="H28" s="69">
        <v>194.29086644566399</v>
      </c>
      <c r="I28" s="68">
        <v>83261.200100000002</v>
      </c>
      <c r="J28" s="69">
        <v>6.1914701908626899</v>
      </c>
      <c r="K28" s="68">
        <v>54823.376900000003</v>
      </c>
      <c r="L28" s="69">
        <v>11.9975808816975</v>
      </c>
      <c r="M28" s="69">
        <v>0.51871710222943201</v>
      </c>
      <c r="N28" s="68">
        <v>1344772.6878</v>
      </c>
      <c r="O28" s="68">
        <v>44221132.283399999</v>
      </c>
      <c r="P28" s="68">
        <v>51286</v>
      </c>
      <c r="Q28" s="68">
        <v>50489</v>
      </c>
      <c r="R28" s="69">
        <v>1.57856166689774</v>
      </c>
      <c r="S28" s="68">
        <v>26.221048391373898</v>
      </c>
      <c r="T28" s="68">
        <v>25.942956170651001</v>
      </c>
      <c r="U28" s="70">
        <v>1.0605686567983299</v>
      </c>
      <c r="V28" s="54"/>
      <c r="W28" s="54"/>
    </row>
    <row r="29" spans="1:23" ht="12" thickBot="1" x14ac:dyDescent="0.2">
      <c r="A29" s="44"/>
      <c r="B29" s="46" t="s">
        <v>27</v>
      </c>
      <c r="C29" s="52"/>
      <c r="D29" s="68">
        <v>826006.01390000002</v>
      </c>
      <c r="E29" s="68">
        <v>1198771</v>
      </c>
      <c r="F29" s="69">
        <v>68.904404085517598</v>
      </c>
      <c r="G29" s="68">
        <v>565466.1925</v>
      </c>
      <c r="H29" s="69">
        <v>46.075225160344203</v>
      </c>
      <c r="I29" s="68">
        <v>158323.26120000001</v>
      </c>
      <c r="J29" s="69">
        <v>19.167325483803001</v>
      </c>
      <c r="K29" s="68">
        <v>120997.0586</v>
      </c>
      <c r="L29" s="69">
        <v>21.397752899259299</v>
      </c>
      <c r="M29" s="69">
        <v>0.30848851229843</v>
      </c>
      <c r="N29" s="68">
        <v>826006.01390000002</v>
      </c>
      <c r="O29" s="68">
        <v>22674087.834600002</v>
      </c>
      <c r="P29" s="68">
        <v>113966</v>
      </c>
      <c r="Q29" s="68">
        <v>112438</v>
      </c>
      <c r="R29" s="69">
        <v>1.3589711663316599</v>
      </c>
      <c r="S29" s="68">
        <v>7.2478284216345203</v>
      </c>
      <c r="T29" s="68">
        <v>7.3835681468898402</v>
      </c>
      <c r="U29" s="70">
        <v>-1.87283303851592</v>
      </c>
      <c r="V29" s="54"/>
      <c r="W29" s="54"/>
    </row>
    <row r="30" spans="1:23" ht="12" thickBot="1" x14ac:dyDescent="0.2">
      <c r="A30" s="44"/>
      <c r="B30" s="46" t="s">
        <v>28</v>
      </c>
      <c r="C30" s="52"/>
      <c r="D30" s="68">
        <v>1229299.9856</v>
      </c>
      <c r="E30" s="68">
        <v>2001309</v>
      </c>
      <c r="F30" s="69">
        <v>61.424796750526802</v>
      </c>
      <c r="G30" s="68">
        <v>1094864.0153000001</v>
      </c>
      <c r="H30" s="69">
        <v>12.2787824260681</v>
      </c>
      <c r="I30" s="68">
        <v>165879.97529999999</v>
      </c>
      <c r="J30" s="69">
        <v>13.4938564421309</v>
      </c>
      <c r="K30" s="68">
        <v>202471.28640000001</v>
      </c>
      <c r="L30" s="69">
        <v>18.4928250057174</v>
      </c>
      <c r="M30" s="69">
        <v>-0.180723458375775</v>
      </c>
      <c r="N30" s="68">
        <v>1229299.9856</v>
      </c>
      <c r="O30" s="68">
        <v>32694489.639699999</v>
      </c>
      <c r="P30" s="68">
        <v>73008</v>
      </c>
      <c r="Q30" s="68">
        <v>71995</v>
      </c>
      <c r="R30" s="69">
        <v>1.4070421557052599</v>
      </c>
      <c r="S30" s="68">
        <v>16.837880582949801</v>
      </c>
      <c r="T30" s="68">
        <v>16.9129729981249</v>
      </c>
      <c r="U30" s="70">
        <v>-0.44597308316280898</v>
      </c>
      <c r="V30" s="54"/>
      <c r="W30" s="54"/>
    </row>
    <row r="31" spans="1:23" ht="12" thickBot="1" x14ac:dyDescent="0.2">
      <c r="A31" s="44"/>
      <c r="B31" s="46" t="s">
        <v>29</v>
      </c>
      <c r="C31" s="52"/>
      <c r="D31" s="68">
        <v>1995879.6969000001</v>
      </c>
      <c r="E31" s="68">
        <v>2495158</v>
      </c>
      <c r="F31" s="69">
        <v>79.990112726328405</v>
      </c>
      <c r="G31" s="68">
        <v>171802.9013</v>
      </c>
      <c r="H31" s="69">
        <v>1061.72642126388</v>
      </c>
      <c r="I31" s="68">
        <v>-27492.767599999999</v>
      </c>
      <c r="J31" s="69">
        <v>-1.37747618970731</v>
      </c>
      <c r="K31" s="68">
        <v>15552.321</v>
      </c>
      <c r="L31" s="69">
        <v>9.05242046689464</v>
      </c>
      <c r="M31" s="69">
        <v>-2.76775978325036</v>
      </c>
      <c r="N31" s="68">
        <v>1995879.6969000001</v>
      </c>
      <c r="O31" s="68">
        <v>61513209.188199997</v>
      </c>
      <c r="P31" s="68">
        <v>43640</v>
      </c>
      <c r="Q31" s="68">
        <v>38385</v>
      </c>
      <c r="R31" s="69">
        <v>13.690243584733601</v>
      </c>
      <c r="S31" s="68">
        <v>45.735098462419799</v>
      </c>
      <c r="T31" s="68">
        <v>39.950426661456298</v>
      </c>
      <c r="U31" s="70">
        <v>12.6482111014077</v>
      </c>
      <c r="V31" s="54"/>
      <c r="W31" s="54"/>
    </row>
    <row r="32" spans="1:23" ht="12" thickBot="1" x14ac:dyDescent="0.2">
      <c r="A32" s="44"/>
      <c r="B32" s="46" t="s">
        <v>30</v>
      </c>
      <c r="C32" s="52"/>
      <c r="D32" s="68">
        <v>165425.35879999999</v>
      </c>
      <c r="E32" s="68">
        <v>277724</v>
      </c>
      <c r="F32" s="69">
        <v>59.564660886347603</v>
      </c>
      <c r="G32" s="68">
        <v>111685.21120000001</v>
      </c>
      <c r="H32" s="69">
        <v>48.117514416268598</v>
      </c>
      <c r="I32" s="68">
        <v>44453.487099999998</v>
      </c>
      <c r="J32" s="69">
        <v>26.872232541894899</v>
      </c>
      <c r="K32" s="68">
        <v>27768.6499</v>
      </c>
      <c r="L32" s="69">
        <v>24.863318609187498</v>
      </c>
      <c r="M32" s="69">
        <v>0.60085158119264603</v>
      </c>
      <c r="N32" s="68">
        <v>165425.35879999999</v>
      </c>
      <c r="O32" s="68">
        <v>4114932.8782000002</v>
      </c>
      <c r="P32" s="68">
        <v>31793</v>
      </c>
      <c r="Q32" s="68">
        <v>30293</v>
      </c>
      <c r="R32" s="69">
        <v>4.9516389925065196</v>
      </c>
      <c r="S32" s="68">
        <v>5.2032006668134496</v>
      </c>
      <c r="T32" s="68">
        <v>5.1082381606311698</v>
      </c>
      <c r="U32" s="70">
        <v>1.82507868258783</v>
      </c>
      <c r="V32" s="54"/>
      <c r="W32" s="54"/>
    </row>
    <row r="33" spans="1:23" ht="12" thickBot="1" x14ac:dyDescent="0.2">
      <c r="A33" s="44"/>
      <c r="B33" s="46" t="s">
        <v>31</v>
      </c>
      <c r="C33" s="52"/>
      <c r="D33" s="71"/>
      <c r="E33" s="71"/>
      <c r="F33" s="71"/>
      <c r="G33" s="68">
        <v>123.07769999999999</v>
      </c>
      <c r="H33" s="71"/>
      <c r="I33" s="71"/>
      <c r="J33" s="71"/>
      <c r="K33" s="68">
        <v>23.965</v>
      </c>
      <c r="L33" s="69">
        <v>19.471439586537599</v>
      </c>
      <c r="M33" s="71"/>
      <c r="N33" s="71"/>
      <c r="O33" s="68">
        <v>24.4466</v>
      </c>
      <c r="P33" s="71"/>
      <c r="Q33" s="71"/>
      <c r="R33" s="71"/>
      <c r="S33" s="71"/>
      <c r="T33" s="71"/>
      <c r="U33" s="72"/>
      <c r="V33" s="54"/>
      <c r="W33" s="54"/>
    </row>
    <row r="34" spans="1:23" ht="12" thickBot="1" x14ac:dyDescent="0.2">
      <c r="A34" s="44"/>
      <c r="B34" s="46" t="s">
        <v>32</v>
      </c>
      <c r="C34" s="52"/>
      <c r="D34" s="68">
        <v>349353.0049</v>
      </c>
      <c r="E34" s="68">
        <v>601138</v>
      </c>
      <c r="F34" s="69">
        <v>58.115275510781203</v>
      </c>
      <c r="G34" s="68">
        <v>143780.0674</v>
      </c>
      <c r="H34" s="69">
        <v>142.97735507947101</v>
      </c>
      <c r="I34" s="68">
        <v>38263.047500000001</v>
      </c>
      <c r="J34" s="69">
        <v>10.9525456954213</v>
      </c>
      <c r="K34" s="68">
        <v>23538.4107</v>
      </c>
      <c r="L34" s="69">
        <v>16.371122315943499</v>
      </c>
      <c r="M34" s="69">
        <v>0.62555781644170205</v>
      </c>
      <c r="N34" s="68">
        <v>349353.0049</v>
      </c>
      <c r="O34" s="68">
        <v>8885074.5365999993</v>
      </c>
      <c r="P34" s="68">
        <v>17752</v>
      </c>
      <c r="Q34" s="68">
        <v>16530</v>
      </c>
      <c r="R34" s="69">
        <v>7.3926194797338196</v>
      </c>
      <c r="S34" s="68">
        <v>19.6796420065345</v>
      </c>
      <c r="T34" s="68">
        <v>19.193298886872402</v>
      </c>
      <c r="U34" s="70">
        <v>2.4713006440901402</v>
      </c>
      <c r="V34" s="54"/>
      <c r="W34" s="54"/>
    </row>
    <row r="35" spans="1:23" ht="12" thickBot="1" x14ac:dyDescent="0.2">
      <c r="A35" s="44"/>
      <c r="B35" s="46" t="s">
        <v>36</v>
      </c>
      <c r="C35" s="52"/>
      <c r="D35" s="71"/>
      <c r="E35" s="68">
        <v>284805</v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2"/>
      <c r="V35" s="54"/>
      <c r="W35" s="54"/>
    </row>
    <row r="36" spans="1:23" ht="12" thickBot="1" x14ac:dyDescent="0.2">
      <c r="A36" s="44"/>
      <c r="B36" s="46" t="s">
        <v>37</v>
      </c>
      <c r="C36" s="52"/>
      <c r="D36" s="71"/>
      <c r="E36" s="68">
        <v>232403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54"/>
      <c r="W36" s="54"/>
    </row>
    <row r="37" spans="1:23" ht="12" thickBot="1" x14ac:dyDescent="0.2">
      <c r="A37" s="44"/>
      <c r="B37" s="46" t="s">
        <v>38</v>
      </c>
      <c r="C37" s="52"/>
      <c r="D37" s="71"/>
      <c r="E37" s="68">
        <v>164428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54"/>
      <c r="W37" s="54"/>
    </row>
    <row r="38" spans="1:23" ht="12" customHeight="1" thickBot="1" x14ac:dyDescent="0.2">
      <c r="A38" s="44"/>
      <c r="B38" s="46" t="s">
        <v>33</v>
      </c>
      <c r="C38" s="52"/>
      <c r="D38" s="68">
        <v>397059.82990000001</v>
      </c>
      <c r="E38" s="68">
        <v>124929</v>
      </c>
      <c r="F38" s="69">
        <v>317.82839044577298</v>
      </c>
      <c r="G38" s="68">
        <v>289718.80229999998</v>
      </c>
      <c r="H38" s="69">
        <v>37.050072949304102</v>
      </c>
      <c r="I38" s="68">
        <v>22247.5478</v>
      </c>
      <c r="J38" s="69">
        <v>5.6030719112540499</v>
      </c>
      <c r="K38" s="68">
        <v>14801.129000000001</v>
      </c>
      <c r="L38" s="69">
        <v>5.1087913116089796</v>
      </c>
      <c r="M38" s="69">
        <v>0.50309802718427798</v>
      </c>
      <c r="N38" s="68">
        <v>397059.82990000001</v>
      </c>
      <c r="O38" s="68">
        <v>7669423.9479</v>
      </c>
      <c r="P38" s="68">
        <v>494</v>
      </c>
      <c r="Q38" s="68">
        <v>422</v>
      </c>
      <c r="R38" s="69">
        <v>17.061611374407601</v>
      </c>
      <c r="S38" s="68">
        <v>803.76483785425103</v>
      </c>
      <c r="T38" s="68">
        <v>703.79956872037906</v>
      </c>
      <c r="U38" s="70">
        <v>12.4371289245175</v>
      </c>
      <c r="V38" s="54"/>
      <c r="W38" s="54"/>
    </row>
    <row r="39" spans="1:23" ht="12" thickBot="1" x14ac:dyDescent="0.2">
      <c r="A39" s="44"/>
      <c r="B39" s="46" t="s">
        <v>34</v>
      </c>
      <c r="C39" s="52"/>
      <c r="D39" s="68">
        <v>999287.32830000005</v>
      </c>
      <c r="E39" s="68">
        <v>401629</v>
      </c>
      <c r="F39" s="69">
        <v>248.80855921758601</v>
      </c>
      <c r="G39" s="68">
        <v>424893.58110000001</v>
      </c>
      <c r="H39" s="69">
        <v>135.18531998364401</v>
      </c>
      <c r="I39" s="68">
        <v>54460.390700000004</v>
      </c>
      <c r="J39" s="69">
        <v>5.4499230759434001</v>
      </c>
      <c r="K39" s="68">
        <v>28182.5311</v>
      </c>
      <c r="L39" s="69">
        <v>6.6328446353646298</v>
      </c>
      <c r="M39" s="69">
        <v>0.93241659192207904</v>
      </c>
      <c r="N39" s="68">
        <v>999287.32830000005</v>
      </c>
      <c r="O39" s="68">
        <v>19808237.631999999</v>
      </c>
      <c r="P39" s="68">
        <v>4719</v>
      </c>
      <c r="Q39" s="68">
        <v>4398</v>
      </c>
      <c r="R39" s="69">
        <v>7.29877216916781</v>
      </c>
      <c r="S39" s="68">
        <v>211.758281055308</v>
      </c>
      <c r="T39" s="68">
        <v>218.536434743065</v>
      </c>
      <c r="U39" s="70">
        <v>-3.20089191033165</v>
      </c>
      <c r="V39" s="54"/>
      <c r="W39" s="54"/>
    </row>
    <row r="40" spans="1:23" ht="12" thickBot="1" x14ac:dyDescent="0.2">
      <c r="A40" s="44"/>
      <c r="B40" s="46" t="s">
        <v>39</v>
      </c>
      <c r="C40" s="52"/>
      <c r="D40" s="71"/>
      <c r="E40" s="68">
        <v>165823</v>
      </c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2"/>
      <c r="V40" s="54"/>
      <c r="W40" s="54"/>
    </row>
    <row r="41" spans="1:23" ht="12" thickBot="1" x14ac:dyDescent="0.2">
      <c r="A41" s="44"/>
      <c r="B41" s="46" t="s">
        <v>40</v>
      </c>
      <c r="C41" s="52"/>
      <c r="D41" s="71"/>
      <c r="E41" s="68">
        <v>30786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54"/>
      <c r="W41" s="54"/>
    </row>
    <row r="42" spans="1:23" ht="12" thickBot="1" x14ac:dyDescent="0.2">
      <c r="A42" s="45"/>
      <c r="B42" s="46" t="s">
        <v>35</v>
      </c>
      <c r="C42" s="52"/>
      <c r="D42" s="73">
        <v>33794.475200000001</v>
      </c>
      <c r="E42" s="73">
        <v>29024</v>
      </c>
      <c r="F42" s="74">
        <v>116.436312017641</v>
      </c>
      <c r="G42" s="73">
        <v>34348.122900000002</v>
      </c>
      <c r="H42" s="74">
        <v>-1.6118717800442099</v>
      </c>
      <c r="I42" s="73">
        <v>4485.7356</v>
      </c>
      <c r="J42" s="74">
        <v>13.2735767413249</v>
      </c>
      <c r="K42" s="73">
        <v>5099.9159</v>
      </c>
      <c r="L42" s="74">
        <v>14.847728112676601</v>
      </c>
      <c r="M42" s="74">
        <v>-0.120429495709919</v>
      </c>
      <c r="N42" s="73">
        <v>33794.475200000001</v>
      </c>
      <c r="O42" s="73">
        <v>622137.451</v>
      </c>
      <c r="P42" s="73">
        <v>44</v>
      </c>
      <c r="Q42" s="73">
        <v>52</v>
      </c>
      <c r="R42" s="74">
        <v>-15.384615384615399</v>
      </c>
      <c r="S42" s="73">
        <v>768.05625454545498</v>
      </c>
      <c r="T42" s="73">
        <v>1243.6548749999999</v>
      </c>
      <c r="U42" s="75">
        <v>-61.922368008839499</v>
      </c>
      <c r="V42" s="54"/>
      <c r="W42" s="54"/>
    </row>
  </sheetData>
  <mergeCells count="40"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37:C37"/>
    <mergeCell ref="B38:C38"/>
    <mergeCell ref="B39:C39"/>
    <mergeCell ref="B40:C40"/>
    <mergeCell ref="B41:C41"/>
    <mergeCell ref="B25:C25"/>
    <mergeCell ref="B26:C26"/>
    <mergeCell ref="B27:C27"/>
    <mergeCell ref="B28:C28"/>
    <mergeCell ref="B29:C29"/>
    <mergeCell ref="B30:C30"/>
    <mergeCell ref="B19:C19"/>
    <mergeCell ref="B20:C20"/>
    <mergeCell ref="B42:C42"/>
    <mergeCell ref="B31:C31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123103</v>
      </c>
      <c r="D2" s="32">
        <v>1354322.7071350401</v>
      </c>
      <c r="E2" s="32">
        <v>1091740.0213769199</v>
      </c>
      <c r="F2" s="32">
        <v>262582.68575811997</v>
      </c>
      <c r="G2" s="32">
        <v>1091740.0213769199</v>
      </c>
      <c r="H2" s="32">
        <v>0.19388487276683999</v>
      </c>
    </row>
    <row r="3" spans="1:8" ht="14.25" x14ac:dyDescent="0.2">
      <c r="A3" s="32">
        <v>2</v>
      </c>
      <c r="B3" s="33">
        <v>13</v>
      </c>
      <c r="C3" s="32">
        <v>20627</v>
      </c>
      <c r="D3" s="32">
        <v>161713.385583814</v>
      </c>
      <c r="E3" s="32">
        <v>128568.421967491</v>
      </c>
      <c r="F3" s="32">
        <v>33144.9636163225</v>
      </c>
      <c r="G3" s="32">
        <v>128568.421967491</v>
      </c>
      <c r="H3" s="32">
        <v>0.204961163212701</v>
      </c>
    </row>
    <row r="4" spans="1:8" ht="14.25" x14ac:dyDescent="0.2">
      <c r="A4" s="32">
        <v>3</v>
      </c>
      <c r="B4" s="33">
        <v>14</v>
      </c>
      <c r="C4" s="32">
        <v>157539</v>
      </c>
      <c r="D4" s="32">
        <v>254836.45165555601</v>
      </c>
      <c r="E4" s="32">
        <v>199312.82988547001</v>
      </c>
      <c r="F4" s="32">
        <v>55523.621770085498</v>
      </c>
      <c r="G4" s="32">
        <v>199312.82988547001</v>
      </c>
      <c r="H4" s="32">
        <v>0.21787943368923099</v>
      </c>
    </row>
    <row r="5" spans="1:8" ht="14.25" x14ac:dyDescent="0.2">
      <c r="A5" s="32">
        <v>4</v>
      </c>
      <c r="B5" s="33">
        <v>15</v>
      </c>
      <c r="C5" s="32">
        <v>9653</v>
      </c>
      <c r="D5" s="32">
        <v>166114.167882051</v>
      </c>
      <c r="E5" s="32">
        <v>159430.55998290601</v>
      </c>
      <c r="F5" s="32">
        <v>6683.6078991452996</v>
      </c>
      <c r="G5" s="32">
        <v>159430.55998290601</v>
      </c>
      <c r="H5" s="32">
        <v>4.0235026213362897E-2</v>
      </c>
    </row>
    <row r="6" spans="1:8" ht="14.25" x14ac:dyDescent="0.2">
      <c r="A6" s="32">
        <v>5</v>
      </c>
      <c r="B6" s="33">
        <v>16</v>
      </c>
      <c r="C6" s="32">
        <v>6153</v>
      </c>
      <c r="D6" s="32">
        <v>470746.65115812002</v>
      </c>
      <c r="E6" s="32">
        <v>462925.06955726497</v>
      </c>
      <c r="F6" s="32">
        <v>7821.5816008546999</v>
      </c>
      <c r="G6" s="32">
        <v>462925.06955726497</v>
      </c>
      <c r="H6" s="32">
        <v>1.6615267642610398E-2</v>
      </c>
    </row>
    <row r="7" spans="1:8" ht="14.25" x14ac:dyDescent="0.2">
      <c r="A7" s="32">
        <v>6</v>
      </c>
      <c r="B7" s="33">
        <v>17</v>
      </c>
      <c r="C7" s="32">
        <v>31991</v>
      </c>
      <c r="D7" s="32">
        <v>559301.59410341899</v>
      </c>
      <c r="E7" s="32">
        <v>477666.091996581</v>
      </c>
      <c r="F7" s="32">
        <v>81635.502106837594</v>
      </c>
      <c r="G7" s="32">
        <v>477666.091996581</v>
      </c>
      <c r="H7" s="32">
        <v>0.14595971648838599</v>
      </c>
    </row>
    <row r="8" spans="1:8" ht="14.25" x14ac:dyDescent="0.2">
      <c r="A8" s="32">
        <v>7</v>
      </c>
      <c r="B8" s="33">
        <v>18</v>
      </c>
      <c r="C8" s="32">
        <v>143198</v>
      </c>
      <c r="D8" s="32">
        <v>333850.62427692302</v>
      </c>
      <c r="E8" s="32">
        <v>282309.17183931603</v>
      </c>
      <c r="F8" s="32">
        <v>51541.4524376068</v>
      </c>
      <c r="G8" s="32">
        <v>282309.17183931603</v>
      </c>
      <c r="H8" s="32">
        <v>0.154384771780011</v>
      </c>
    </row>
    <row r="9" spans="1:8" ht="14.25" x14ac:dyDescent="0.2">
      <c r="A9" s="32">
        <v>8</v>
      </c>
      <c r="B9" s="33">
        <v>19</v>
      </c>
      <c r="C9" s="32">
        <v>42941</v>
      </c>
      <c r="D9" s="32">
        <v>305196.370335043</v>
      </c>
      <c r="E9" s="32">
        <v>292292.95662905998</v>
      </c>
      <c r="F9" s="32">
        <v>12903.413705982901</v>
      </c>
      <c r="G9" s="32">
        <v>292292.95662905998</v>
      </c>
      <c r="H9" s="32">
        <v>4.2279053619863199E-2</v>
      </c>
    </row>
    <row r="10" spans="1:8" ht="14.25" x14ac:dyDescent="0.2">
      <c r="A10" s="32">
        <v>9</v>
      </c>
      <c r="B10" s="33">
        <v>21</v>
      </c>
      <c r="C10" s="32">
        <v>191312</v>
      </c>
      <c r="D10" s="32">
        <v>945341.90875897405</v>
      </c>
      <c r="E10" s="32">
        <v>909026.93325640995</v>
      </c>
      <c r="F10" s="32">
        <v>36314.975502564099</v>
      </c>
      <c r="G10" s="32">
        <v>909026.93325640995</v>
      </c>
      <c r="H10" s="36">
        <v>3.8414646770751598E-2</v>
      </c>
    </row>
    <row r="11" spans="1:8" ht="14.25" x14ac:dyDescent="0.2">
      <c r="A11" s="32">
        <v>10</v>
      </c>
      <c r="B11" s="33">
        <v>22</v>
      </c>
      <c r="C11" s="32">
        <v>42369</v>
      </c>
      <c r="D11" s="32">
        <v>1026818.71795983</v>
      </c>
      <c r="E11" s="32">
        <v>952603.40063418797</v>
      </c>
      <c r="F11" s="32">
        <v>74215.317325640994</v>
      </c>
      <c r="G11" s="32">
        <v>952603.40063418797</v>
      </c>
      <c r="H11" s="32">
        <v>7.2276942392614701E-2</v>
      </c>
    </row>
    <row r="12" spans="1:8" ht="14.25" x14ac:dyDescent="0.2">
      <c r="A12" s="32">
        <v>11</v>
      </c>
      <c r="B12" s="33">
        <v>23</v>
      </c>
      <c r="C12" s="32">
        <v>293491.19099999999</v>
      </c>
      <c r="D12" s="32">
        <v>3793652.60648034</v>
      </c>
      <c r="E12" s="32">
        <v>3257754.9114128202</v>
      </c>
      <c r="F12" s="32">
        <v>535897.69506752095</v>
      </c>
      <c r="G12" s="32">
        <v>3257754.9114128202</v>
      </c>
      <c r="H12" s="32">
        <v>0.14126166801675399</v>
      </c>
    </row>
    <row r="13" spans="1:8" ht="14.25" x14ac:dyDescent="0.2">
      <c r="A13" s="32">
        <v>12</v>
      </c>
      <c r="B13" s="33">
        <v>24</v>
      </c>
      <c r="C13" s="32">
        <v>42390.315999999999</v>
      </c>
      <c r="D13" s="32">
        <v>805508.58243931597</v>
      </c>
      <c r="E13" s="32">
        <v>711677.51323076896</v>
      </c>
      <c r="F13" s="32">
        <v>93831.069208546993</v>
      </c>
      <c r="G13" s="32">
        <v>711677.51323076896</v>
      </c>
      <c r="H13" s="32">
        <v>0.116486740494309</v>
      </c>
    </row>
    <row r="14" spans="1:8" ht="14.25" x14ac:dyDescent="0.2">
      <c r="A14" s="32">
        <v>13</v>
      </c>
      <c r="B14" s="33">
        <v>25</v>
      </c>
      <c r="C14" s="32">
        <v>155879</v>
      </c>
      <c r="D14" s="32">
        <v>2445086.8169999998</v>
      </c>
      <c r="E14" s="32">
        <v>2261244.3486000001</v>
      </c>
      <c r="F14" s="32">
        <v>183842.46840000001</v>
      </c>
      <c r="G14" s="32">
        <v>2261244.3486000001</v>
      </c>
      <c r="H14" s="32">
        <v>7.5188523827372997E-2</v>
      </c>
    </row>
    <row r="15" spans="1:8" ht="14.25" x14ac:dyDescent="0.2">
      <c r="A15" s="32">
        <v>14</v>
      </c>
      <c r="B15" s="33">
        <v>26</v>
      </c>
      <c r="C15" s="32">
        <v>96051</v>
      </c>
      <c r="D15" s="32">
        <v>634710.60324795404</v>
      </c>
      <c r="E15" s="32">
        <v>557347.12062741898</v>
      </c>
      <c r="F15" s="32">
        <v>77363.482620535506</v>
      </c>
      <c r="G15" s="32">
        <v>557347.12062741898</v>
      </c>
      <c r="H15" s="32">
        <v>0.121887805599354</v>
      </c>
    </row>
    <row r="16" spans="1:8" ht="14.25" x14ac:dyDescent="0.2">
      <c r="A16" s="32">
        <v>15</v>
      </c>
      <c r="B16" s="33">
        <v>27</v>
      </c>
      <c r="C16" s="32">
        <v>197537.514</v>
      </c>
      <c r="D16" s="32">
        <v>1697146.1040000001</v>
      </c>
      <c r="E16" s="32">
        <v>1453526.8206</v>
      </c>
      <c r="F16" s="32">
        <v>243619.28339999999</v>
      </c>
      <c r="G16" s="32">
        <v>1453526.8206</v>
      </c>
      <c r="H16" s="32">
        <v>0.14354644118488899</v>
      </c>
    </row>
    <row r="17" spans="1:8" ht="14.25" x14ac:dyDescent="0.2">
      <c r="A17" s="32">
        <v>16</v>
      </c>
      <c r="B17" s="33">
        <v>29</v>
      </c>
      <c r="C17" s="32">
        <v>287554</v>
      </c>
      <c r="D17" s="32">
        <v>3744724.5721282102</v>
      </c>
      <c r="E17" s="32">
        <v>3617576.4074162398</v>
      </c>
      <c r="F17" s="32">
        <v>127148.164711966</v>
      </c>
      <c r="G17" s="32">
        <v>3617576.4074162398</v>
      </c>
      <c r="H17" s="32">
        <v>3.3953943010474802E-2</v>
      </c>
    </row>
    <row r="18" spans="1:8" ht="14.25" x14ac:dyDescent="0.2">
      <c r="A18" s="32">
        <v>17</v>
      </c>
      <c r="B18" s="33">
        <v>31</v>
      </c>
      <c r="C18" s="32">
        <v>37860.055</v>
      </c>
      <c r="D18" s="32">
        <v>414343.91733191902</v>
      </c>
      <c r="E18" s="32">
        <v>340972.93461323797</v>
      </c>
      <c r="F18" s="32">
        <v>73370.982718680607</v>
      </c>
      <c r="G18" s="32">
        <v>340972.93461323797</v>
      </c>
      <c r="H18" s="32">
        <v>0.17707749444262999</v>
      </c>
    </row>
    <row r="19" spans="1:8" ht="14.25" x14ac:dyDescent="0.2">
      <c r="A19" s="32">
        <v>18</v>
      </c>
      <c r="B19" s="33">
        <v>32</v>
      </c>
      <c r="C19" s="32">
        <v>23817.542000000001</v>
      </c>
      <c r="D19" s="32">
        <v>482216.436417752</v>
      </c>
      <c r="E19" s="32">
        <v>428470.30127045501</v>
      </c>
      <c r="F19" s="32">
        <v>53746.135147297296</v>
      </c>
      <c r="G19" s="32">
        <v>428470.30127045501</v>
      </c>
      <c r="H19" s="32">
        <v>0.111456456247244</v>
      </c>
    </row>
    <row r="20" spans="1:8" ht="14.25" x14ac:dyDescent="0.2">
      <c r="A20" s="32">
        <v>19</v>
      </c>
      <c r="B20" s="33">
        <v>33</v>
      </c>
      <c r="C20" s="32">
        <v>77041.627999999997</v>
      </c>
      <c r="D20" s="32">
        <v>1205172.7541580601</v>
      </c>
      <c r="E20" s="32">
        <v>964775.19934252696</v>
      </c>
      <c r="F20" s="32">
        <v>240397.554815532</v>
      </c>
      <c r="G20" s="32">
        <v>964775.19934252696</v>
      </c>
      <c r="H20" s="32">
        <v>0.19947144837627401</v>
      </c>
    </row>
    <row r="21" spans="1:8" ht="14.25" x14ac:dyDescent="0.2">
      <c r="A21" s="32">
        <v>20</v>
      </c>
      <c r="B21" s="33">
        <v>34</v>
      </c>
      <c r="C21" s="32">
        <v>52420.966</v>
      </c>
      <c r="D21" s="32">
        <v>411049.58669707301</v>
      </c>
      <c r="E21" s="32">
        <v>313892.55312308302</v>
      </c>
      <c r="F21" s="32">
        <v>97157.033573989596</v>
      </c>
      <c r="G21" s="32">
        <v>313892.55312308302</v>
      </c>
      <c r="H21" s="32">
        <v>0.236363292211726</v>
      </c>
    </row>
    <row r="22" spans="1:8" ht="14.25" x14ac:dyDescent="0.2">
      <c r="A22" s="32">
        <v>21</v>
      </c>
      <c r="B22" s="33">
        <v>35</v>
      </c>
      <c r="C22" s="32">
        <v>53775.841999999997</v>
      </c>
      <c r="D22" s="32">
        <v>1344772.68350354</v>
      </c>
      <c r="E22" s="32">
        <v>1261511.49846283</v>
      </c>
      <c r="F22" s="32">
        <v>83261.185040708006</v>
      </c>
      <c r="G22" s="32">
        <v>1261511.49846283</v>
      </c>
      <c r="H22" s="32">
        <v>6.1914690908047999E-2</v>
      </c>
    </row>
    <row r="23" spans="1:8" ht="14.25" x14ac:dyDescent="0.2">
      <c r="A23" s="32">
        <v>22</v>
      </c>
      <c r="B23" s="33">
        <v>36</v>
      </c>
      <c r="C23" s="32">
        <v>182465.89600000001</v>
      </c>
      <c r="D23" s="32">
        <v>826006.00987256598</v>
      </c>
      <c r="E23" s="32">
        <v>667682.78476750595</v>
      </c>
      <c r="F23" s="32">
        <v>158323.22510506</v>
      </c>
      <c r="G23" s="32">
        <v>667682.78476750595</v>
      </c>
      <c r="H23" s="32">
        <v>0.191673212074433</v>
      </c>
    </row>
    <row r="24" spans="1:8" ht="14.25" x14ac:dyDescent="0.2">
      <c r="A24" s="32">
        <v>23</v>
      </c>
      <c r="B24" s="33">
        <v>37</v>
      </c>
      <c r="C24" s="32">
        <v>122400.94</v>
      </c>
      <c r="D24" s="32">
        <v>1229299.9787014599</v>
      </c>
      <c r="E24" s="32">
        <v>1063420.02493368</v>
      </c>
      <c r="F24" s="32">
        <v>165879.953767784</v>
      </c>
      <c r="G24" s="32">
        <v>1063420.02493368</v>
      </c>
      <c r="H24" s="32">
        <v>0.13493854766271701</v>
      </c>
    </row>
    <row r="25" spans="1:8" ht="14.25" x14ac:dyDescent="0.2">
      <c r="A25" s="32">
        <v>24</v>
      </c>
      <c r="B25" s="33">
        <v>38</v>
      </c>
      <c r="C25" s="32">
        <v>430846.641</v>
      </c>
      <c r="D25" s="32">
        <v>1995879.64691504</v>
      </c>
      <c r="E25" s="32">
        <v>2023372.37395044</v>
      </c>
      <c r="F25" s="32">
        <v>-27492.727035398198</v>
      </c>
      <c r="G25" s="32">
        <v>2023372.37395044</v>
      </c>
      <c r="H25" s="32">
        <v>-1.3774741917877E-2</v>
      </c>
    </row>
    <row r="26" spans="1:8" ht="14.25" x14ac:dyDescent="0.2">
      <c r="A26" s="32">
        <v>25</v>
      </c>
      <c r="B26" s="33">
        <v>39</v>
      </c>
      <c r="C26" s="32">
        <v>123786.77099999999</v>
      </c>
      <c r="D26" s="32">
        <v>165425.27287295999</v>
      </c>
      <c r="E26" s="32">
        <v>120971.85783062399</v>
      </c>
      <c r="F26" s="32">
        <v>44453.415042335298</v>
      </c>
      <c r="G26" s="32">
        <v>120971.85783062399</v>
      </c>
      <c r="H26" s="32">
        <v>0.26872202941127299</v>
      </c>
    </row>
    <row r="27" spans="1:8" ht="14.25" x14ac:dyDescent="0.2">
      <c r="A27" s="32">
        <v>26</v>
      </c>
      <c r="B27" s="33">
        <v>42</v>
      </c>
      <c r="C27" s="32">
        <v>17777.580999999998</v>
      </c>
      <c r="D27" s="32">
        <v>349353.00300000003</v>
      </c>
      <c r="E27" s="32">
        <v>311089.9474</v>
      </c>
      <c r="F27" s="32">
        <v>38263.0556</v>
      </c>
      <c r="G27" s="32">
        <v>311089.9474</v>
      </c>
      <c r="H27" s="32">
        <v>0.10952548073559901</v>
      </c>
    </row>
    <row r="28" spans="1:8" ht="14.25" x14ac:dyDescent="0.2">
      <c r="A28" s="32">
        <v>27</v>
      </c>
      <c r="B28" s="33">
        <v>75</v>
      </c>
      <c r="C28" s="32">
        <v>506</v>
      </c>
      <c r="D28" s="32">
        <v>397059.829059829</v>
      </c>
      <c r="E28" s="32">
        <v>374812.282051282</v>
      </c>
      <c r="F28" s="32">
        <v>22247.547008547001</v>
      </c>
      <c r="G28" s="32">
        <v>374812.282051282</v>
      </c>
      <c r="H28" s="32">
        <v>5.6030717237816399E-2</v>
      </c>
    </row>
    <row r="29" spans="1:8" ht="14.25" x14ac:dyDescent="0.2">
      <c r="A29" s="32">
        <v>28</v>
      </c>
      <c r="B29" s="33">
        <v>76</v>
      </c>
      <c r="C29" s="32">
        <v>4923</v>
      </c>
      <c r="D29" s="32">
        <v>999287.30998290598</v>
      </c>
      <c r="E29" s="32">
        <v>944826.93156752095</v>
      </c>
      <c r="F29" s="32">
        <v>54460.378415384599</v>
      </c>
      <c r="G29" s="32">
        <v>944826.93156752095</v>
      </c>
      <c r="H29" s="32">
        <v>5.4499219465036802E-2</v>
      </c>
    </row>
    <row r="30" spans="1:8" ht="14.25" x14ac:dyDescent="0.2">
      <c r="A30" s="32">
        <v>29</v>
      </c>
      <c r="B30" s="33">
        <v>99</v>
      </c>
      <c r="C30" s="32">
        <v>45</v>
      </c>
      <c r="D30" s="32">
        <v>33794.475455714397</v>
      </c>
      <c r="E30" s="32">
        <v>29308.739959155901</v>
      </c>
      <c r="F30" s="32">
        <v>4485.73549655851</v>
      </c>
      <c r="G30" s="32">
        <v>29308.739959155901</v>
      </c>
      <c r="H30" s="32">
        <v>0.13273576334797099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2015-02-02T00:20:28Z</dcterms:modified>
</cp:coreProperties>
</file>