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<sst xmlns="http://schemas.openxmlformats.org/spreadsheetml/2006/main" count="119" uniqueCount="78">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</sst>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3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11" fontId="79" fillId="0" borderId="0" xfId="110" applyNumberFormat="1"/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2311122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2837198d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13a3d23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13a3d26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23111201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28371968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13a3d260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23111222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2837198d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15930933.1182</v>
      </c>
      <c r="F3" s="25">
        <f>RA!I7</f>
        <v>1441081.4125999999</v>
      </c>
      <c r="G3" s="16">
        <f>SUM(G4:G41)</f>
        <v>14489656.036800003</v>
      </c>
      <c r="H3" s="27">
        <f>RA!J7</f>
        <v>9.0426902297717398</v>
      </c>
      <c r="I3" s="20">
        <f>SUM(I4:I41)</f>
        <v>15930937.522513334</v>
      </c>
      <c r="J3" s="21">
        <f>SUM(J4:J41)</f>
        <v>14489655.953720367</v>
      </c>
      <c r="K3" s="22">
        <f>E3-I3</f>
        <v>-4.4043133333325386</v>
      </c>
      <c r="L3" s="22">
        <f>G3-J3</f>
        <v>8.3079636096954346E-2</v>
      </c>
    </row>
    <row r="4" spans="1:13">
      <c r="A4" s="68">
        <f>RA!A8</f>
        <v>42527</v>
      </c>
      <c r="B4" s="12">
        <v>12</v>
      </c>
      <c r="C4" s="63" t="s">
        <v>6</v>
      </c>
      <c r="D4" s="63"/>
      <c r="E4" s="15">
        <f>VLOOKUP(C4,RA!B8:D35,3,0)</f>
        <v>438054.05190000002</v>
      </c>
      <c r="F4" s="25">
        <f>VLOOKUP(C4,RA!B8:I38,8,0)</f>
        <v>113519.9451</v>
      </c>
      <c r="G4" s="16">
        <f t="shared" ref="G4:G41" si="0">E4-F4</f>
        <v>324534.10680000001</v>
      </c>
      <c r="H4" s="27">
        <f>RA!J8</f>
        <v>25.9145976638323</v>
      </c>
      <c r="I4" s="20">
        <f>VLOOKUP(B4,RMS!B:D,3,FALSE)</f>
        <v>438054.69818290602</v>
      </c>
      <c r="J4" s="21">
        <f>VLOOKUP(B4,RMS!B:E,4,FALSE)</f>
        <v>324534.11412649602</v>
      </c>
      <c r="K4" s="22">
        <f t="shared" ref="K4:K41" si="1">E4-I4</f>
        <v>-0.64628290600376204</v>
      </c>
      <c r="L4" s="22">
        <f t="shared" ref="L4:L41" si="2">G4-J4</f>
        <v>-7.3264960083179176E-3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47283.9617</v>
      </c>
      <c r="F5" s="25">
        <f>VLOOKUP(C5,RA!B9:I39,8,0)</f>
        <v>10498.981</v>
      </c>
      <c r="G5" s="16">
        <f t="shared" si="0"/>
        <v>36784.9807</v>
      </c>
      <c r="H5" s="27">
        <f>RA!J9</f>
        <v>22.2041060489227</v>
      </c>
      <c r="I5" s="20">
        <f>VLOOKUP(B5,RMS!B:D,3,FALSE)</f>
        <v>47283.982387179502</v>
      </c>
      <c r="J5" s="21">
        <f>VLOOKUP(B5,RMS!B:E,4,FALSE)</f>
        <v>36784.9797401709</v>
      </c>
      <c r="K5" s="22">
        <f t="shared" si="1"/>
        <v>-2.0687179501692299E-2</v>
      </c>
      <c r="L5" s="22">
        <f t="shared" si="2"/>
        <v>9.5982909988379106E-4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89170.2984</v>
      </c>
      <c r="F6" s="25">
        <f>VLOOKUP(C6,RA!B10:I40,8,0)</f>
        <v>24479.1234</v>
      </c>
      <c r="G6" s="16">
        <f t="shared" si="0"/>
        <v>64691.175000000003</v>
      </c>
      <c r="H6" s="27">
        <f>RA!J10</f>
        <v>27.452104388157998</v>
      </c>
      <c r="I6" s="20">
        <f>VLOOKUP(B6,RMS!B:D,3,FALSE)</f>
        <v>89172.227087920706</v>
      </c>
      <c r="J6" s="21">
        <f>VLOOKUP(B6,RMS!B:E,4,FALSE)</f>
        <v>64691.175265484897</v>
      </c>
      <c r="K6" s="22">
        <f>E6-I6</f>
        <v>-1.9286879207065795</v>
      </c>
      <c r="L6" s="22">
        <f t="shared" si="2"/>
        <v>-2.6548489404376596E-4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60454.506800000003</v>
      </c>
      <c r="F7" s="25">
        <f>VLOOKUP(C7,RA!B11:I41,8,0)</f>
        <v>14961.387699999999</v>
      </c>
      <c r="G7" s="16">
        <f t="shared" si="0"/>
        <v>45493.119100000004</v>
      </c>
      <c r="H7" s="27">
        <f>RA!J11</f>
        <v>24.748175929209602</v>
      </c>
      <c r="I7" s="20">
        <f>VLOOKUP(B7,RMS!B:D,3,FALSE)</f>
        <v>60454.524729937199</v>
      </c>
      <c r="J7" s="21">
        <f>VLOOKUP(B7,RMS!B:E,4,FALSE)</f>
        <v>45493.1189172831</v>
      </c>
      <c r="K7" s="22">
        <f t="shared" si="1"/>
        <v>-1.7929937195731327E-2</v>
      </c>
      <c r="L7" s="22">
        <f t="shared" si="2"/>
        <v>1.8271690350957215E-4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248211.02350000001</v>
      </c>
      <c r="F8" s="25">
        <f>VLOOKUP(C8,RA!B12:I42,8,0)</f>
        <v>40303.596899999997</v>
      </c>
      <c r="G8" s="16">
        <f t="shared" si="0"/>
        <v>207907.42660000001</v>
      </c>
      <c r="H8" s="27">
        <f>RA!J12</f>
        <v>16.237633740711001</v>
      </c>
      <c r="I8" s="20">
        <f>VLOOKUP(B8,RMS!B:D,3,FALSE)</f>
        <v>248211.05397777801</v>
      </c>
      <c r="J8" s="21">
        <f>VLOOKUP(B8,RMS!B:E,4,FALSE)</f>
        <v>207907.425788889</v>
      </c>
      <c r="K8" s="22">
        <f t="shared" si="1"/>
        <v>-3.0477777996566147E-2</v>
      </c>
      <c r="L8" s="22">
        <f t="shared" si="2"/>
        <v>8.1111100735142827E-4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195471.1795</v>
      </c>
      <c r="F9" s="25">
        <f>VLOOKUP(C9,RA!B13:I43,8,0)</f>
        <v>60270.278599999998</v>
      </c>
      <c r="G9" s="16">
        <f t="shared" si="0"/>
        <v>135200.90090000001</v>
      </c>
      <c r="H9" s="27">
        <f>RA!J13</f>
        <v>30.833332440192301</v>
      </c>
      <c r="I9" s="20">
        <f>VLOOKUP(B9,RMS!B:D,3,FALSE)</f>
        <v>195471.376134188</v>
      </c>
      <c r="J9" s="21">
        <f>VLOOKUP(B9,RMS!B:E,4,FALSE)</f>
        <v>135200.898391453</v>
      </c>
      <c r="K9" s="22">
        <f t="shared" si="1"/>
        <v>-0.1966341880033724</v>
      </c>
      <c r="L9" s="22">
        <f t="shared" si="2"/>
        <v>2.5085470115300268E-3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127887.5971</v>
      </c>
      <c r="F10" s="25">
        <f>VLOOKUP(C10,RA!B14:I43,8,0)</f>
        <v>27829.2781</v>
      </c>
      <c r="G10" s="16">
        <f t="shared" si="0"/>
        <v>100058.319</v>
      </c>
      <c r="H10" s="27">
        <f>RA!J14</f>
        <v>21.7607326520016</v>
      </c>
      <c r="I10" s="20">
        <f>VLOOKUP(B10,RMS!B:D,3,FALSE)</f>
        <v>127887.60666324801</v>
      </c>
      <c r="J10" s="21">
        <f>VLOOKUP(B10,RMS!B:E,4,FALSE)</f>
        <v>100058.317711966</v>
      </c>
      <c r="K10" s="22">
        <f t="shared" si="1"/>
        <v>-9.5632480079075322E-3</v>
      </c>
      <c r="L10" s="22">
        <f t="shared" si="2"/>
        <v>1.2880340073024854E-3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111299.1716</v>
      </c>
      <c r="F11" s="25">
        <f>VLOOKUP(C11,RA!B15:I44,8,0)</f>
        <v>21952.811699999998</v>
      </c>
      <c r="G11" s="16">
        <f t="shared" si="0"/>
        <v>89346.35990000001</v>
      </c>
      <c r="H11" s="27">
        <f>RA!J15</f>
        <v>19.724146536235299</v>
      </c>
      <c r="I11" s="20">
        <f>VLOOKUP(B11,RMS!B:D,3,FALSE)</f>
        <v>111299.38398803399</v>
      </c>
      <c r="J11" s="21">
        <f>VLOOKUP(B11,RMS!B:E,4,FALSE)</f>
        <v>89346.359809401707</v>
      </c>
      <c r="K11" s="22">
        <f t="shared" si="1"/>
        <v>-0.21238803399319295</v>
      </c>
      <c r="L11" s="22">
        <f t="shared" si="2"/>
        <v>9.0598303359001875E-5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878724.36479999998</v>
      </c>
      <c r="F12" s="25">
        <f>VLOOKUP(C12,RA!B16:I45,8,0)</f>
        <v>81.293800000000005</v>
      </c>
      <c r="G12" s="16">
        <f t="shared" si="0"/>
        <v>878643.071</v>
      </c>
      <c r="H12" s="27">
        <f>RA!J16</f>
        <v>9.2513424296029999E-3</v>
      </c>
      <c r="I12" s="20">
        <f>VLOOKUP(B12,RMS!B:D,3,FALSE)</f>
        <v>878723.84618290595</v>
      </c>
      <c r="J12" s="21">
        <f>VLOOKUP(B12,RMS!B:E,4,FALSE)</f>
        <v>878643.07096666703</v>
      </c>
      <c r="K12" s="22">
        <f t="shared" si="1"/>
        <v>0.51861709402874112</v>
      </c>
      <c r="L12" s="22">
        <f t="shared" si="2"/>
        <v>3.3332966268062592E-5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800707.73149999999</v>
      </c>
      <c r="F13" s="25">
        <f>VLOOKUP(C13,RA!B17:I46,8,0)</f>
        <v>73785.224199999997</v>
      </c>
      <c r="G13" s="16">
        <f t="shared" si="0"/>
        <v>726922.50729999994</v>
      </c>
      <c r="H13" s="27">
        <f>RA!J17</f>
        <v>9.2150008420394496</v>
      </c>
      <c r="I13" s="20">
        <f>VLOOKUP(B13,RMS!B:D,3,FALSE)</f>
        <v>800707.69164444401</v>
      </c>
      <c r="J13" s="21">
        <f>VLOOKUP(B13,RMS!B:E,4,FALSE)</f>
        <v>726922.508033333</v>
      </c>
      <c r="K13" s="22">
        <f t="shared" si="1"/>
        <v>3.9855555980466306E-2</v>
      </c>
      <c r="L13" s="22">
        <f t="shared" si="2"/>
        <v>-7.3333305772393942E-4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1153529.3907999999</v>
      </c>
      <c r="F14" s="25">
        <f>VLOOKUP(C14,RA!B18:I47,8,0)</f>
        <v>181828.927</v>
      </c>
      <c r="G14" s="16">
        <f t="shared" si="0"/>
        <v>971700.46379999991</v>
      </c>
      <c r="H14" s="27">
        <f>RA!J18</f>
        <v>15.7628343456336</v>
      </c>
      <c r="I14" s="20">
        <f>VLOOKUP(B14,RMS!B:D,3,FALSE)</f>
        <v>1153529.54110855</v>
      </c>
      <c r="J14" s="21">
        <f>VLOOKUP(B14,RMS!B:E,4,FALSE)</f>
        <v>971700.45907777804</v>
      </c>
      <c r="K14" s="22">
        <f t="shared" si="1"/>
        <v>-0.15030855010263622</v>
      </c>
      <c r="L14" s="22">
        <f t="shared" si="2"/>
        <v>4.722221870906651E-3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385824.27049999998</v>
      </c>
      <c r="F15" s="25">
        <f>VLOOKUP(C15,RA!B19:I48,8,0)</f>
        <v>32771.040099999998</v>
      </c>
      <c r="G15" s="16">
        <f t="shared" si="0"/>
        <v>353053.2304</v>
      </c>
      <c r="H15" s="27">
        <f>RA!J19</f>
        <v>8.4937736181114598</v>
      </c>
      <c r="I15" s="20">
        <f>VLOOKUP(B15,RMS!B:D,3,FALSE)</f>
        <v>385824.24296153802</v>
      </c>
      <c r="J15" s="21">
        <f>VLOOKUP(B15,RMS!B:E,4,FALSE)</f>
        <v>353053.230035897</v>
      </c>
      <c r="K15" s="22">
        <f t="shared" si="1"/>
        <v>2.7538461959920824E-2</v>
      </c>
      <c r="L15" s="22">
        <f t="shared" si="2"/>
        <v>3.6410300526767969E-4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930682.929</v>
      </c>
      <c r="F16" s="25">
        <f>VLOOKUP(C16,RA!B20:I49,8,0)</f>
        <v>87888.685200000007</v>
      </c>
      <c r="G16" s="16">
        <f t="shared" si="0"/>
        <v>842794.24380000005</v>
      </c>
      <c r="H16" s="27">
        <f>RA!J20</f>
        <v>9.4434616195694705</v>
      </c>
      <c r="I16" s="20">
        <f>VLOOKUP(B16,RMS!B:D,3,FALSE)</f>
        <v>930682.94110000005</v>
      </c>
      <c r="J16" s="21">
        <f>VLOOKUP(B16,RMS!B:E,4,FALSE)</f>
        <v>842794.24380000005</v>
      </c>
      <c r="K16" s="22">
        <f t="shared" si="1"/>
        <v>-1.2100000050850213E-2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247861.3167</v>
      </c>
      <c r="F17" s="25">
        <f>VLOOKUP(C17,RA!B21:I50,8,0)</f>
        <v>31335.107499999998</v>
      </c>
      <c r="G17" s="16">
        <f t="shared" si="0"/>
        <v>216526.20919999998</v>
      </c>
      <c r="H17" s="27">
        <f>RA!J21</f>
        <v>12.642193593252999</v>
      </c>
      <c r="I17" s="20">
        <f>VLOOKUP(B17,RMS!B:D,3,FALSE)</f>
        <v>247861.43687239999</v>
      </c>
      <c r="J17" s="21">
        <f>VLOOKUP(B17,RMS!B:E,4,FALSE)</f>
        <v>216526.20905430001</v>
      </c>
      <c r="K17" s="22">
        <f t="shared" si="1"/>
        <v>-0.12017239999840967</v>
      </c>
      <c r="L17" s="22">
        <f t="shared" si="2"/>
        <v>1.456999743822962E-4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1974183.3467999999</v>
      </c>
      <c r="F18" s="25">
        <f>VLOOKUP(C18,RA!B22:I51,8,0)</f>
        <v>92405.468299999993</v>
      </c>
      <c r="G18" s="16">
        <f t="shared" si="0"/>
        <v>1881777.8784999999</v>
      </c>
      <c r="H18" s="27">
        <f>RA!J22</f>
        <v>4.6806933332601597</v>
      </c>
      <c r="I18" s="20">
        <f>VLOOKUP(B18,RMS!B:D,3,FALSE)</f>
        <v>1974184.1763982901</v>
      </c>
      <c r="J18" s="21">
        <f>VLOOKUP(B18,RMS!B:E,4,FALSE)</f>
        <v>1881777.87527521</v>
      </c>
      <c r="K18" s="22">
        <f t="shared" si="1"/>
        <v>-0.82959829014725983</v>
      </c>
      <c r="L18" s="22">
        <f t="shared" si="2"/>
        <v>3.2247898634523153E-3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2000453.9476000001</v>
      </c>
      <c r="F19" s="25">
        <f>VLOOKUP(C19,RA!B23:I52,8,0)</f>
        <v>204390.45670000001</v>
      </c>
      <c r="G19" s="16">
        <f t="shared" si="0"/>
        <v>1796063.4909000001</v>
      </c>
      <c r="H19" s="27">
        <f>RA!J23</f>
        <v>10.2172037974287</v>
      </c>
      <c r="I19" s="20">
        <f>VLOOKUP(B19,RMS!B:D,3,FALSE)</f>
        <v>2000454.9881196599</v>
      </c>
      <c r="J19" s="21">
        <f>VLOOKUP(B19,RMS!B:E,4,FALSE)</f>
        <v>1796063.5132760699</v>
      </c>
      <c r="K19" s="22">
        <f t="shared" si="1"/>
        <v>-1.0405196598730981</v>
      </c>
      <c r="L19" s="22">
        <f t="shared" si="2"/>
        <v>-2.237606979906559E-2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237649.3083</v>
      </c>
      <c r="F20" s="25">
        <f>VLOOKUP(C20,RA!B24:I53,8,0)</f>
        <v>35257.634700000002</v>
      </c>
      <c r="G20" s="16">
        <f t="shared" si="0"/>
        <v>202391.67360000001</v>
      </c>
      <c r="H20" s="27">
        <f>RA!J24</f>
        <v>14.835992981512099</v>
      </c>
      <c r="I20" s="20">
        <f>VLOOKUP(B20,RMS!B:D,3,FALSE)</f>
        <v>237649.328328818</v>
      </c>
      <c r="J20" s="21">
        <f>VLOOKUP(B20,RMS!B:E,4,FALSE)</f>
        <v>202391.662127858</v>
      </c>
      <c r="K20" s="22">
        <f t="shared" si="1"/>
        <v>-2.0028817991260439E-2</v>
      </c>
      <c r="L20" s="22">
        <f t="shared" si="2"/>
        <v>1.1472142010461539E-2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208058.1508</v>
      </c>
      <c r="F21" s="25">
        <f>VLOOKUP(C21,RA!B25:I54,8,0)</f>
        <v>13658.9208</v>
      </c>
      <c r="G21" s="16">
        <f t="shared" si="0"/>
        <v>194399.23</v>
      </c>
      <c r="H21" s="27">
        <f>RA!J25</f>
        <v>6.5649534745360203</v>
      </c>
      <c r="I21" s="20">
        <f>VLOOKUP(B21,RMS!B:D,3,FALSE)</f>
        <v>208058.13306538801</v>
      </c>
      <c r="J21" s="21">
        <f>VLOOKUP(B21,RMS!B:E,4,FALSE)</f>
        <v>194399.22663949101</v>
      </c>
      <c r="K21" s="22">
        <f t="shared" si="1"/>
        <v>1.773461198899895E-2</v>
      </c>
      <c r="L21" s="22">
        <f t="shared" si="2"/>
        <v>3.3605089993216097E-3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632580.30070000002</v>
      </c>
      <c r="F22" s="25">
        <f>VLOOKUP(C22,RA!B26:I55,8,0)</f>
        <v>114449.17140000001</v>
      </c>
      <c r="G22" s="16">
        <f t="shared" si="0"/>
        <v>518131.12930000003</v>
      </c>
      <c r="H22" s="27">
        <f>RA!J26</f>
        <v>18.092433683652999</v>
      </c>
      <c r="I22" s="20">
        <f>VLOOKUP(B22,RMS!B:D,3,FALSE)</f>
        <v>632580.24207734701</v>
      </c>
      <c r="J22" s="21">
        <f>VLOOKUP(B22,RMS!B:E,4,FALSE)</f>
        <v>518131.122535059</v>
      </c>
      <c r="K22" s="22">
        <f t="shared" si="1"/>
        <v>5.8622653014026582E-2</v>
      </c>
      <c r="L22" s="22">
        <f t="shared" si="2"/>
        <v>6.7649410339072347E-3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141185.3027</v>
      </c>
      <c r="F23" s="25">
        <f>VLOOKUP(C23,RA!B27:I56,8,0)</f>
        <v>37079.002999999997</v>
      </c>
      <c r="G23" s="16">
        <f t="shared" si="0"/>
        <v>104106.2997</v>
      </c>
      <c r="H23" s="27">
        <f>RA!J27</f>
        <v>26.262650779442598</v>
      </c>
      <c r="I23" s="20">
        <f>VLOOKUP(B23,RMS!B:D,3,FALSE)</f>
        <v>141185.124303063</v>
      </c>
      <c r="J23" s="21">
        <f>VLOOKUP(B23,RMS!B:E,4,FALSE)</f>
        <v>104106.29869261599</v>
      </c>
      <c r="K23" s="22">
        <f t="shared" si="1"/>
        <v>0.17839693700079806</v>
      </c>
      <c r="L23" s="22">
        <f t="shared" si="2"/>
        <v>1.0073840094264597E-3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802224.59199999995</v>
      </c>
      <c r="F24" s="25">
        <f>VLOOKUP(C24,RA!B28:I57,8,0)</f>
        <v>24129.326700000001</v>
      </c>
      <c r="G24" s="16">
        <f t="shared" si="0"/>
        <v>778095.26529999997</v>
      </c>
      <c r="H24" s="27">
        <f>RA!J28</f>
        <v>3.0078019223823498</v>
      </c>
      <c r="I24" s="20">
        <f>VLOOKUP(B24,RMS!B:D,3,FALSE)</f>
        <v>802224.59145575203</v>
      </c>
      <c r="J24" s="21">
        <f>VLOOKUP(B24,RMS!B:E,4,FALSE)</f>
        <v>778095.26660796499</v>
      </c>
      <c r="K24" s="22">
        <f t="shared" si="1"/>
        <v>5.4424791596829891E-4</v>
      </c>
      <c r="L24" s="22">
        <f t="shared" si="2"/>
        <v>-1.3079650234431028E-3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605389.26630000002</v>
      </c>
      <c r="F25" s="25">
        <f>VLOOKUP(C25,RA!B29:I58,8,0)</f>
        <v>95677.216199999995</v>
      </c>
      <c r="G25" s="16">
        <f t="shared" si="0"/>
        <v>509712.05009999999</v>
      </c>
      <c r="H25" s="27">
        <f>RA!J29</f>
        <v>15.804247205233301</v>
      </c>
      <c r="I25" s="20">
        <f>VLOOKUP(B25,RMS!B:D,3,FALSE)</f>
        <v>605389.363458407</v>
      </c>
      <c r="J25" s="21">
        <f>VLOOKUP(B25,RMS!B:E,4,FALSE)</f>
        <v>509712.03906026098</v>
      </c>
      <c r="K25" s="22">
        <f t="shared" si="1"/>
        <v>-9.7158406977541745E-2</v>
      </c>
      <c r="L25" s="22">
        <f t="shared" si="2"/>
        <v>1.103973900899291E-2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1024626.5481</v>
      </c>
      <c r="F26" s="25">
        <f>VLOOKUP(C26,RA!B30:I59,8,0)</f>
        <v>82769.259900000005</v>
      </c>
      <c r="G26" s="16">
        <f t="shared" si="0"/>
        <v>941857.28820000007</v>
      </c>
      <c r="H26" s="27">
        <f>RA!J30</f>
        <v>8.0779929090732505</v>
      </c>
      <c r="I26" s="20">
        <f>VLOOKUP(B26,RMS!B:D,3,FALSE)</f>
        <v>1024626.55272743</v>
      </c>
      <c r="J26" s="21">
        <f>VLOOKUP(B26,RMS!B:E,4,FALSE)</f>
        <v>941857.29485892202</v>
      </c>
      <c r="K26" s="22">
        <f t="shared" si="1"/>
        <v>-4.6274299966171384E-3</v>
      </c>
      <c r="L26" s="22">
        <f t="shared" si="2"/>
        <v>-6.6589219495654106E-3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1196574.3933000001</v>
      </c>
      <c r="F27" s="25">
        <f>VLOOKUP(C27,RA!B31:I60,8,0)</f>
        <v>-3858.806</v>
      </c>
      <c r="G27" s="16">
        <f t="shared" si="0"/>
        <v>1200433.1993000002</v>
      </c>
      <c r="H27" s="27">
        <f>RA!J31</f>
        <v>-0.32248776353619801</v>
      </c>
      <c r="I27" s="20">
        <f>VLOOKUP(B27,RMS!B:D,3,FALSE)</f>
        <v>1196574.3604468999</v>
      </c>
      <c r="J27" s="21">
        <f>VLOOKUP(B27,RMS!B:E,4,FALSE)</f>
        <v>1200433.1393168101</v>
      </c>
      <c r="K27" s="22">
        <f t="shared" si="1"/>
        <v>3.2853100216016173E-2</v>
      </c>
      <c r="L27" s="22">
        <f t="shared" si="2"/>
        <v>5.9983190149068832E-2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141639.8174</v>
      </c>
      <c r="F28" s="25">
        <f>VLOOKUP(C28,RA!B32:I61,8,0)</f>
        <v>33771.122499999998</v>
      </c>
      <c r="G28" s="16">
        <f t="shared" si="0"/>
        <v>107868.6949</v>
      </c>
      <c r="H28" s="27">
        <f>RA!J32</f>
        <v>23.842958230190401</v>
      </c>
      <c r="I28" s="20">
        <f>VLOOKUP(B28,RMS!B:D,3,FALSE)</f>
        <v>141639.763940073</v>
      </c>
      <c r="J28" s="21">
        <f>VLOOKUP(B28,RMS!B:E,4,FALSE)</f>
        <v>107868.680358949</v>
      </c>
      <c r="K28" s="22">
        <f t="shared" si="1"/>
        <v>5.3459927003132179E-2</v>
      </c>
      <c r="L28" s="22">
        <f t="shared" si="2"/>
        <v>1.4541051001287997E-2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146574.31580000001</v>
      </c>
      <c r="F30" s="25">
        <f>VLOOKUP(C30,RA!B34:I64,8,0)</f>
        <v>13685.865599999999</v>
      </c>
      <c r="G30" s="16">
        <f t="shared" si="0"/>
        <v>132888.45020000002</v>
      </c>
      <c r="H30" s="27">
        <f>RA!J34</f>
        <v>9.3371512773590606</v>
      </c>
      <c r="I30" s="20">
        <f>VLOOKUP(B30,RMS!B:D,3,FALSE)</f>
        <v>146574.3138</v>
      </c>
      <c r="J30" s="21">
        <f>VLOOKUP(B30,RMS!B:E,4,FALSE)</f>
        <v>132888.45259999999</v>
      </c>
      <c r="K30" s="22">
        <f t="shared" si="1"/>
        <v>2.0000000076834112E-3</v>
      </c>
      <c r="L30" s="22">
        <f t="shared" si="2"/>
        <v>-2.3999999684747308E-3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56570.15</v>
      </c>
      <c r="F31" s="25">
        <f>VLOOKUP(C31,RA!B34:I65,8,0)</f>
        <v>2297</v>
      </c>
      <c r="G31" s="16">
        <f t="shared" si="0"/>
        <v>54273.15</v>
      </c>
      <c r="H31" s="27">
        <f>RA!J34</f>
        <v>9.3371512773590606</v>
      </c>
      <c r="I31" s="20">
        <f>VLOOKUP(B31,RMS!B:D,3,FALSE)</f>
        <v>56570.15</v>
      </c>
      <c r="J31" s="21">
        <f>VLOOKUP(B31,RMS!B:E,4,FALSE)</f>
        <v>54273.15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112794.92</v>
      </c>
      <c r="F32" s="25">
        <f>VLOOKUP(C32,RA!B34:I65,8,0)</f>
        <v>-23944.45</v>
      </c>
      <c r="G32" s="16">
        <f t="shared" si="0"/>
        <v>136739.37</v>
      </c>
      <c r="H32" s="27">
        <f>RA!J34</f>
        <v>9.3371512773590606</v>
      </c>
      <c r="I32" s="20">
        <f>VLOOKUP(B32,RMS!B:D,3,FALSE)</f>
        <v>112794.92</v>
      </c>
      <c r="J32" s="21">
        <f>VLOOKUP(B32,RMS!B:E,4,FALSE)</f>
        <v>136739.37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204679.55</v>
      </c>
      <c r="F33" s="25">
        <f>VLOOKUP(C33,RA!B34:I66,8,0)</f>
        <v>-1833.27</v>
      </c>
      <c r="G33" s="16">
        <f t="shared" si="0"/>
        <v>206512.81999999998</v>
      </c>
      <c r="H33" s="27">
        <f>RA!J35</f>
        <v>-3.5638340189905202</v>
      </c>
      <c r="I33" s="20">
        <f>VLOOKUP(B33,RMS!B:D,3,FALSE)</f>
        <v>204679.55</v>
      </c>
      <c r="J33" s="21">
        <f>VLOOKUP(B33,RMS!B:E,4,FALSE)</f>
        <v>206512.82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155210.4</v>
      </c>
      <c r="F34" s="25">
        <f>VLOOKUP(C34,RA!B34:I67,8,0)</f>
        <v>-24854.69</v>
      </c>
      <c r="G34" s="16">
        <f t="shared" si="0"/>
        <v>180065.09</v>
      </c>
      <c r="H34" s="27">
        <f>RA!J34</f>
        <v>9.3371512773590606</v>
      </c>
      <c r="I34" s="20">
        <f>VLOOKUP(B34,RMS!B:D,3,FALSE)</f>
        <v>155210.4</v>
      </c>
      <c r="J34" s="21">
        <f>VLOOKUP(B34,RMS!B:E,4,FALSE)</f>
        <v>180065.09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0.89</v>
      </c>
      <c r="F35" s="25">
        <f>VLOOKUP(C35,RA!B35:I68,8,0)</f>
        <v>-5776.89</v>
      </c>
      <c r="G35" s="16">
        <f t="shared" si="0"/>
        <v>5777.7800000000007</v>
      </c>
      <c r="H35" s="27">
        <f>RA!J35</f>
        <v>-3.5638340189905202</v>
      </c>
      <c r="I35" s="20">
        <f>VLOOKUP(B35,RMS!B:D,3,FALSE)</f>
        <v>0.89</v>
      </c>
      <c r="J35" s="21">
        <f>VLOOKUP(B35,RMS!B:E,4,FALSE)</f>
        <v>5777.78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23200.427100000001</v>
      </c>
      <c r="F36" s="25">
        <f>VLOOKUP(C36,RA!B8:I68,8,0)</f>
        <v>1586.5681999999999</v>
      </c>
      <c r="G36" s="16">
        <f t="shared" si="0"/>
        <v>21613.858899999999</v>
      </c>
      <c r="H36" s="27">
        <f>RA!J35</f>
        <v>-3.5638340189905202</v>
      </c>
      <c r="I36" s="20">
        <f>VLOOKUP(B36,RMS!B:D,3,FALSE)</f>
        <v>23200.427350427399</v>
      </c>
      <c r="J36" s="21">
        <f>VLOOKUP(B36,RMS!B:E,4,FALSE)</f>
        <v>21613.858974358998</v>
      </c>
      <c r="K36" s="22">
        <f t="shared" si="1"/>
        <v>-2.5042739798664115E-4</v>
      </c>
      <c r="L36" s="22">
        <f t="shared" si="2"/>
        <v>-7.4358998972456902E-5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449436.14049999998</v>
      </c>
      <c r="F37" s="25">
        <f>VLOOKUP(C37,RA!B8:I69,8,0)</f>
        <v>26451.837800000001</v>
      </c>
      <c r="G37" s="16">
        <f t="shared" si="0"/>
        <v>422984.3027</v>
      </c>
      <c r="H37" s="27">
        <f>RA!J36</f>
        <v>4.0604453055188996</v>
      </c>
      <c r="I37" s="20">
        <f>VLOOKUP(B37,RMS!B:D,3,FALSE)</f>
        <v>449436.13708632498</v>
      </c>
      <c r="J37" s="21">
        <f>VLOOKUP(B37,RMS!B:E,4,FALSE)</f>
        <v>422984.30105299101</v>
      </c>
      <c r="K37" s="22">
        <f t="shared" si="1"/>
        <v>3.4136750036850572E-3</v>
      </c>
      <c r="L37" s="22">
        <f t="shared" si="2"/>
        <v>1.6470089904032648E-3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54612.85</v>
      </c>
      <c r="F38" s="25">
        <f>VLOOKUP(C38,RA!B9:I70,8,0)</f>
        <v>-1770.05</v>
      </c>
      <c r="G38" s="16">
        <f t="shared" si="0"/>
        <v>56382.9</v>
      </c>
      <c r="H38" s="27">
        <f>RA!J37</f>
        <v>-21.228305317296201</v>
      </c>
      <c r="I38" s="20">
        <f>VLOOKUP(B38,RMS!B:D,3,FALSE)</f>
        <v>54612.85</v>
      </c>
      <c r="J38" s="21">
        <f>VLOOKUP(B38,RMS!B:E,4,FALSE)</f>
        <v>56382.9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34030.78</v>
      </c>
      <c r="F39" s="25">
        <f>VLOOKUP(C39,RA!B10:I71,8,0)</f>
        <v>2723.7</v>
      </c>
      <c r="G39" s="16">
        <f t="shared" si="0"/>
        <v>31307.079999999998</v>
      </c>
      <c r="H39" s="27">
        <f>RA!J38</f>
        <v>-0.89567814664435197</v>
      </c>
      <c r="I39" s="20">
        <f>VLOOKUP(B39,RMS!B:D,3,FALSE)</f>
        <v>34030.78</v>
      </c>
      <c r="J39" s="21">
        <f>VLOOKUP(B39,RMS!B:E,4,FALSE)</f>
        <v>31307.08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-16.0135467726389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14095.927</v>
      </c>
      <c r="F41" s="25">
        <f>VLOOKUP(C41,RA!B8:I72,8,0)</f>
        <v>1477.0053</v>
      </c>
      <c r="G41" s="16">
        <f t="shared" si="0"/>
        <v>12618.921699999999</v>
      </c>
      <c r="H41" s="27">
        <f>RA!J39</f>
        <v>-16.0135467726389</v>
      </c>
      <c r="I41" s="20">
        <f>VLOOKUP(B41,RMS!B:D,3,FALSE)</f>
        <v>14095.926934422499</v>
      </c>
      <c r="J41" s="21">
        <f>VLOOKUP(B41,RMS!B:E,4,FALSE)</f>
        <v>12618.921624688001</v>
      </c>
      <c r="K41" s="22">
        <f t="shared" si="1"/>
        <v>6.5577500208746642E-5</v>
      </c>
      <c r="L41" s="22">
        <f t="shared" si="2"/>
        <v>7.5311998443794437E-5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15936423.5198</v>
      </c>
      <c r="E7" s="51">
        <v>14272866.242900001</v>
      </c>
      <c r="F7" s="52">
        <v>111.655383358809</v>
      </c>
      <c r="G7" s="51">
        <v>20319537.039799999</v>
      </c>
      <c r="H7" s="52">
        <v>-21.5709320119586</v>
      </c>
      <c r="I7" s="51">
        <v>1441081.4125999999</v>
      </c>
      <c r="J7" s="52">
        <v>9.0426902297717398</v>
      </c>
      <c r="K7" s="51">
        <v>1929783.5744</v>
      </c>
      <c r="L7" s="52">
        <v>9.4971827882698392</v>
      </c>
      <c r="M7" s="52">
        <v>-0.25324195328584698</v>
      </c>
      <c r="N7" s="51">
        <v>114952956.6301</v>
      </c>
      <c r="O7" s="51">
        <v>3562445692.4177999</v>
      </c>
      <c r="P7" s="51">
        <v>790657</v>
      </c>
      <c r="Q7" s="51">
        <v>995616</v>
      </c>
      <c r="R7" s="52">
        <v>-20.586149680198002</v>
      </c>
      <c r="S7" s="51">
        <v>20.155925413675</v>
      </c>
      <c r="T7" s="51">
        <v>20.0738531671849</v>
      </c>
      <c r="U7" s="53">
        <v>0.40718669475891101</v>
      </c>
    </row>
    <row r="8" spans="1:23" ht="12" thickBot="1">
      <c r="A8" s="79">
        <v>42527</v>
      </c>
      <c r="B8" s="69" t="s">
        <v>6</v>
      </c>
      <c r="C8" s="70"/>
      <c r="D8" s="54">
        <v>438054.05190000002</v>
      </c>
      <c r="E8" s="54">
        <v>496419.34499999997</v>
      </c>
      <c r="F8" s="55">
        <v>88.242744025215202</v>
      </c>
      <c r="G8" s="54">
        <v>606290.02769999998</v>
      </c>
      <c r="H8" s="55">
        <v>-27.748431957262099</v>
      </c>
      <c r="I8" s="54">
        <v>113519.9451</v>
      </c>
      <c r="J8" s="55">
        <v>25.9145976638323</v>
      </c>
      <c r="K8" s="54">
        <v>139414.25469999999</v>
      </c>
      <c r="L8" s="55">
        <v>22.9946475004507</v>
      </c>
      <c r="M8" s="55">
        <v>-0.18573645611577499</v>
      </c>
      <c r="N8" s="54">
        <v>2967872.2596999998</v>
      </c>
      <c r="O8" s="54">
        <v>128424585.02949999</v>
      </c>
      <c r="P8" s="54">
        <v>20092</v>
      </c>
      <c r="Q8" s="54">
        <v>26289</v>
      </c>
      <c r="R8" s="55">
        <v>-23.572596903647899</v>
      </c>
      <c r="S8" s="54">
        <v>21.802411502090401</v>
      </c>
      <c r="T8" s="54">
        <v>22.3108956407623</v>
      </c>
      <c r="U8" s="56">
        <v>-2.3322380582678099</v>
      </c>
    </row>
    <row r="9" spans="1:23" ht="12" thickBot="1">
      <c r="A9" s="80"/>
      <c r="B9" s="69" t="s">
        <v>7</v>
      </c>
      <c r="C9" s="70"/>
      <c r="D9" s="54">
        <v>47283.9617</v>
      </c>
      <c r="E9" s="54">
        <v>64408.014199999998</v>
      </c>
      <c r="F9" s="55">
        <v>73.413164941203902</v>
      </c>
      <c r="G9" s="54">
        <v>118905.9302</v>
      </c>
      <c r="H9" s="55">
        <v>-60.234143393463803</v>
      </c>
      <c r="I9" s="54">
        <v>10498.981</v>
      </c>
      <c r="J9" s="55">
        <v>22.2041060489227</v>
      </c>
      <c r="K9" s="54">
        <v>27079.1816</v>
      </c>
      <c r="L9" s="55">
        <v>22.773617391876702</v>
      </c>
      <c r="M9" s="55">
        <v>-0.61228588237688797</v>
      </c>
      <c r="N9" s="54">
        <v>716083.98990000004</v>
      </c>
      <c r="O9" s="54">
        <v>18317985.192200001</v>
      </c>
      <c r="P9" s="54">
        <v>2829</v>
      </c>
      <c r="Q9" s="54">
        <v>5004</v>
      </c>
      <c r="R9" s="55">
        <v>-43.465227817745799</v>
      </c>
      <c r="S9" s="54">
        <v>16.714019688935998</v>
      </c>
      <c r="T9" s="54">
        <v>17.817334992006401</v>
      </c>
      <c r="U9" s="56">
        <v>-6.6011367917720198</v>
      </c>
    </row>
    <row r="10" spans="1:23" ht="12" thickBot="1">
      <c r="A10" s="80"/>
      <c r="B10" s="69" t="s">
        <v>8</v>
      </c>
      <c r="C10" s="70"/>
      <c r="D10" s="54">
        <v>89170.2984</v>
      </c>
      <c r="E10" s="54">
        <v>100363.21709999999</v>
      </c>
      <c r="F10" s="55">
        <v>88.847588764668998</v>
      </c>
      <c r="G10" s="54">
        <v>185626.36290000001</v>
      </c>
      <c r="H10" s="55">
        <v>-51.962481510216598</v>
      </c>
      <c r="I10" s="54">
        <v>24479.1234</v>
      </c>
      <c r="J10" s="55">
        <v>27.452104388157998</v>
      </c>
      <c r="K10" s="54">
        <v>53989.429300000003</v>
      </c>
      <c r="L10" s="55">
        <v>29.085000889170601</v>
      </c>
      <c r="M10" s="55">
        <v>-0.54659414412443097</v>
      </c>
      <c r="N10" s="54">
        <v>2257476.8764999998</v>
      </c>
      <c r="O10" s="54">
        <v>33085147.249400001</v>
      </c>
      <c r="P10" s="54">
        <v>81961</v>
      </c>
      <c r="Q10" s="54">
        <v>104434</v>
      </c>
      <c r="R10" s="55">
        <v>-21.518854013060899</v>
      </c>
      <c r="S10" s="54">
        <v>1.08796010785618</v>
      </c>
      <c r="T10" s="54">
        <v>1.44824316027347</v>
      </c>
      <c r="U10" s="56">
        <v>-33.115465338819803</v>
      </c>
    </row>
    <row r="11" spans="1:23" ht="12" thickBot="1">
      <c r="A11" s="80"/>
      <c r="B11" s="69" t="s">
        <v>9</v>
      </c>
      <c r="C11" s="70"/>
      <c r="D11" s="54">
        <v>60454.506800000003</v>
      </c>
      <c r="E11" s="54">
        <v>60786.785400000001</v>
      </c>
      <c r="F11" s="55">
        <v>99.453370337297002</v>
      </c>
      <c r="G11" s="54">
        <v>82671.333100000003</v>
      </c>
      <c r="H11" s="55">
        <v>-26.873676118330302</v>
      </c>
      <c r="I11" s="54">
        <v>14961.387699999999</v>
      </c>
      <c r="J11" s="55">
        <v>24.748175929209602</v>
      </c>
      <c r="K11" s="54">
        <v>17300.870900000002</v>
      </c>
      <c r="L11" s="55">
        <v>20.927291542610899</v>
      </c>
      <c r="M11" s="55">
        <v>-0.135223435486129</v>
      </c>
      <c r="N11" s="54">
        <v>381617.29739999998</v>
      </c>
      <c r="O11" s="54">
        <v>10541888.019099999</v>
      </c>
      <c r="P11" s="54">
        <v>2459</v>
      </c>
      <c r="Q11" s="54">
        <v>2897</v>
      </c>
      <c r="R11" s="55">
        <v>-15.119088712461201</v>
      </c>
      <c r="S11" s="54">
        <v>24.584996665311099</v>
      </c>
      <c r="T11" s="54">
        <v>22.463042423196399</v>
      </c>
      <c r="U11" s="56">
        <v>8.6310942848681602</v>
      </c>
    </row>
    <row r="12" spans="1:23" ht="12" thickBot="1">
      <c r="A12" s="80"/>
      <c r="B12" s="69" t="s">
        <v>10</v>
      </c>
      <c r="C12" s="70"/>
      <c r="D12" s="54">
        <v>248211.02350000001</v>
      </c>
      <c r="E12" s="54">
        <v>183946.6722</v>
      </c>
      <c r="F12" s="55">
        <v>134.936403323528</v>
      </c>
      <c r="G12" s="54">
        <v>238867.8008</v>
      </c>
      <c r="H12" s="55">
        <v>3.9114617661770898</v>
      </c>
      <c r="I12" s="54">
        <v>40303.596899999997</v>
      </c>
      <c r="J12" s="55">
        <v>16.237633740711001</v>
      </c>
      <c r="K12" s="54">
        <v>42867.512000000002</v>
      </c>
      <c r="L12" s="55">
        <v>17.946124114020801</v>
      </c>
      <c r="M12" s="55">
        <v>-5.9810214784567002E-2</v>
      </c>
      <c r="N12" s="54">
        <v>1907689.4077000001</v>
      </c>
      <c r="O12" s="54">
        <v>36815581.0101</v>
      </c>
      <c r="P12" s="54">
        <v>2673</v>
      </c>
      <c r="Q12" s="54">
        <v>2706</v>
      </c>
      <c r="R12" s="55">
        <v>-1.2195121951219501</v>
      </c>
      <c r="S12" s="54">
        <v>92.858594650205802</v>
      </c>
      <c r="T12" s="54">
        <v>94.239723170731693</v>
      </c>
      <c r="U12" s="56">
        <v>-1.4873459217518801</v>
      </c>
    </row>
    <row r="13" spans="1:23" ht="12" thickBot="1">
      <c r="A13" s="80"/>
      <c r="B13" s="69" t="s">
        <v>11</v>
      </c>
      <c r="C13" s="70"/>
      <c r="D13" s="54">
        <v>195471.1795</v>
      </c>
      <c r="E13" s="54">
        <v>199448.1973</v>
      </c>
      <c r="F13" s="55">
        <v>98.005989598382797</v>
      </c>
      <c r="G13" s="54">
        <v>276651.1446</v>
      </c>
      <c r="H13" s="55">
        <v>-29.343802360686102</v>
      </c>
      <c r="I13" s="54">
        <v>60270.278599999998</v>
      </c>
      <c r="J13" s="55">
        <v>30.833332440192301</v>
      </c>
      <c r="K13" s="54">
        <v>80079.477299999999</v>
      </c>
      <c r="L13" s="55">
        <v>28.946013368491201</v>
      </c>
      <c r="M13" s="55">
        <v>-0.24736923076794401</v>
      </c>
      <c r="N13" s="54">
        <v>1736975.7833</v>
      </c>
      <c r="O13" s="54">
        <v>56308922.807499997</v>
      </c>
      <c r="P13" s="54">
        <v>8637</v>
      </c>
      <c r="Q13" s="54">
        <v>10320</v>
      </c>
      <c r="R13" s="55">
        <v>-16.308139534883701</v>
      </c>
      <c r="S13" s="54">
        <v>22.631837385666302</v>
      </c>
      <c r="T13" s="54">
        <v>22.690429282945701</v>
      </c>
      <c r="U13" s="56">
        <v>-0.25889147346264102</v>
      </c>
    </row>
    <row r="14" spans="1:23" ht="12" thickBot="1">
      <c r="A14" s="80"/>
      <c r="B14" s="69" t="s">
        <v>12</v>
      </c>
      <c r="C14" s="70"/>
      <c r="D14" s="54">
        <v>127887.5971</v>
      </c>
      <c r="E14" s="54">
        <v>128478.3665</v>
      </c>
      <c r="F14" s="55">
        <v>99.540179863665998</v>
      </c>
      <c r="G14" s="54">
        <v>186846.23629999999</v>
      </c>
      <c r="H14" s="55">
        <v>-31.5546303567689</v>
      </c>
      <c r="I14" s="54">
        <v>27829.2781</v>
      </c>
      <c r="J14" s="55">
        <v>21.7607326520016</v>
      </c>
      <c r="K14" s="54">
        <v>40486.305899999999</v>
      </c>
      <c r="L14" s="55">
        <v>21.668248021327699</v>
      </c>
      <c r="M14" s="55">
        <v>-0.31262491152594901</v>
      </c>
      <c r="N14" s="54">
        <v>719675.06709999999</v>
      </c>
      <c r="O14" s="54">
        <v>25275087.775699999</v>
      </c>
      <c r="P14" s="54">
        <v>2366</v>
      </c>
      <c r="Q14" s="54">
        <v>2720</v>
      </c>
      <c r="R14" s="55">
        <v>-13.014705882352899</v>
      </c>
      <c r="S14" s="54">
        <v>54.052238841927299</v>
      </c>
      <c r="T14" s="54">
        <v>49.929415551470598</v>
      </c>
      <c r="U14" s="56">
        <v>7.6274792289616</v>
      </c>
    </row>
    <row r="15" spans="1:23" ht="12" thickBot="1">
      <c r="A15" s="80"/>
      <c r="B15" s="69" t="s">
        <v>13</v>
      </c>
      <c r="C15" s="70"/>
      <c r="D15" s="54">
        <v>111299.1716</v>
      </c>
      <c r="E15" s="54">
        <v>89599.370200000005</v>
      </c>
      <c r="F15" s="55">
        <v>124.218698581879</v>
      </c>
      <c r="G15" s="54">
        <v>133439.15900000001</v>
      </c>
      <c r="H15" s="55">
        <v>-16.591821745519201</v>
      </c>
      <c r="I15" s="54">
        <v>21952.811699999998</v>
      </c>
      <c r="J15" s="55">
        <v>19.724146536235299</v>
      </c>
      <c r="K15" s="54">
        <v>35190.276700000002</v>
      </c>
      <c r="L15" s="55">
        <v>26.371776443824899</v>
      </c>
      <c r="M15" s="55">
        <v>-0.376168255590897</v>
      </c>
      <c r="N15" s="54">
        <v>674773.51029999997</v>
      </c>
      <c r="O15" s="54">
        <v>21149194.778099999</v>
      </c>
      <c r="P15" s="54">
        <v>5247</v>
      </c>
      <c r="Q15" s="54">
        <v>6086</v>
      </c>
      <c r="R15" s="55">
        <v>-13.785737758790701</v>
      </c>
      <c r="S15" s="54">
        <v>21.211963331427501</v>
      </c>
      <c r="T15" s="54">
        <v>22.456820111731801</v>
      </c>
      <c r="U15" s="56">
        <v>-5.8686542158027901</v>
      </c>
    </row>
    <row r="16" spans="1:23" ht="12" thickBot="1">
      <c r="A16" s="80"/>
      <c r="B16" s="69" t="s">
        <v>14</v>
      </c>
      <c r="C16" s="70"/>
      <c r="D16" s="54">
        <v>878724.36479999998</v>
      </c>
      <c r="E16" s="54">
        <v>773890.19429999997</v>
      </c>
      <c r="F16" s="55">
        <v>113.54638826956899</v>
      </c>
      <c r="G16" s="54">
        <v>1048955.3777999999</v>
      </c>
      <c r="H16" s="55">
        <v>-16.228622933134599</v>
      </c>
      <c r="I16" s="54">
        <v>81.293800000000005</v>
      </c>
      <c r="J16" s="55">
        <v>9.2513424296029999E-3</v>
      </c>
      <c r="K16" s="54">
        <v>60904.376400000001</v>
      </c>
      <c r="L16" s="55">
        <v>5.8061932555926496</v>
      </c>
      <c r="M16" s="55">
        <v>-0.99866522235666499</v>
      </c>
      <c r="N16" s="54">
        <v>6036520.2616999997</v>
      </c>
      <c r="O16" s="54">
        <v>178430674.16440001</v>
      </c>
      <c r="P16" s="54">
        <v>43301</v>
      </c>
      <c r="Q16" s="54">
        <v>57019</v>
      </c>
      <c r="R16" s="55">
        <v>-24.058647117627501</v>
      </c>
      <c r="S16" s="54">
        <v>20.2933965682086</v>
      </c>
      <c r="T16" s="54">
        <v>20.5748599519458</v>
      </c>
      <c r="U16" s="56">
        <v>-1.3869703023406099</v>
      </c>
    </row>
    <row r="17" spans="1:21" ht="12" thickBot="1">
      <c r="A17" s="80"/>
      <c r="B17" s="69" t="s">
        <v>15</v>
      </c>
      <c r="C17" s="70"/>
      <c r="D17" s="54">
        <v>800707.73149999999</v>
      </c>
      <c r="E17" s="54">
        <v>508802.10470000003</v>
      </c>
      <c r="F17" s="55">
        <v>157.37115159382299</v>
      </c>
      <c r="G17" s="54">
        <v>478640.38679999998</v>
      </c>
      <c r="H17" s="55">
        <v>67.287958471957296</v>
      </c>
      <c r="I17" s="54">
        <v>73785.224199999997</v>
      </c>
      <c r="J17" s="55">
        <v>9.2150008420394496</v>
      </c>
      <c r="K17" s="54">
        <v>64761.227299999999</v>
      </c>
      <c r="L17" s="55">
        <v>13.530247151304501</v>
      </c>
      <c r="M17" s="55">
        <v>0.13934258623909701</v>
      </c>
      <c r="N17" s="54">
        <v>3646835.7906999998</v>
      </c>
      <c r="O17" s="54">
        <v>202020986.4276</v>
      </c>
      <c r="P17" s="54">
        <v>11632</v>
      </c>
      <c r="Q17" s="54">
        <v>13426</v>
      </c>
      <c r="R17" s="55">
        <v>-13.3621331744377</v>
      </c>
      <c r="S17" s="54">
        <v>68.836634413686397</v>
      </c>
      <c r="T17" s="54">
        <v>42.775427722329802</v>
      </c>
      <c r="U17" s="56">
        <v>37.859501576932097</v>
      </c>
    </row>
    <row r="18" spans="1:21" ht="12" customHeight="1" thickBot="1">
      <c r="A18" s="80"/>
      <c r="B18" s="69" t="s">
        <v>16</v>
      </c>
      <c r="C18" s="70"/>
      <c r="D18" s="54">
        <v>1153529.3907999999</v>
      </c>
      <c r="E18" s="54">
        <v>1448051.2450000001</v>
      </c>
      <c r="F18" s="55">
        <v>79.660812749758705</v>
      </c>
      <c r="G18" s="54">
        <v>1924481.3370999999</v>
      </c>
      <c r="H18" s="55">
        <v>-40.060245398988798</v>
      </c>
      <c r="I18" s="54">
        <v>181828.927</v>
      </c>
      <c r="J18" s="55">
        <v>15.7628343456336</v>
      </c>
      <c r="K18" s="54">
        <v>288748.58889999997</v>
      </c>
      <c r="L18" s="55">
        <v>15.0039692946628</v>
      </c>
      <c r="M18" s="55">
        <v>-0.37028635293877998</v>
      </c>
      <c r="N18" s="54">
        <v>9364865.1113000009</v>
      </c>
      <c r="O18" s="54">
        <v>388159374.08429998</v>
      </c>
      <c r="P18" s="54">
        <v>54621</v>
      </c>
      <c r="Q18" s="54">
        <v>80629</v>
      </c>
      <c r="R18" s="55">
        <v>-32.256384179389599</v>
      </c>
      <c r="S18" s="54">
        <v>21.118789308141601</v>
      </c>
      <c r="T18" s="54">
        <v>20.939664398665499</v>
      </c>
      <c r="U18" s="56">
        <v>0.84817792754344801</v>
      </c>
    </row>
    <row r="19" spans="1:21" ht="12" customHeight="1" thickBot="1">
      <c r="A19" s="80"/>
      <c r="B19" s="69" t="s">
        <v>17</v>
      </c>
      <c r="C19" s="70"/>
      <c r="D19" s="54">
        <v>385824.27049999998</v>
      </c>
      <c r="E19" s="54">
        <v>433337.14490000001</v>
      </c>
      <c r="F19" s="55">
        <v>89.035586965210598</v>
      </c>
      <c r="G19" s="54">
        <v>453007.45299999998</v>
      </c>
      <c r="H19" s="55">
        <v>-14.8304806146313</v>
      </c>
      <c r="I19" s="54">
        <v>32771.040099999998</v>
      </c>
      <c r="J19" s="55">
        <v>8.4937736181114598</v>
      </c>
      <c r="K19" s="54">
        <v>44123.148099999999</v>
      </c>
      <c r="L19" s="55">
        <v>9.7400490450650494</v>
      </c>
      <c r="M19" s="55">
        <v>-0.25728236739300098</v>
      </c>
      <c r="N19" s="54">
        <v>4484092.2293999996</v>
      </c>
      <c r="O19" s="54">
        <v>115152369.3893</v>
      </c>
      <c r="P19" s="54">
        <v>7295</v>
      </c>
      <c r="Q19" s="54">
        <v>9772</v>
      </c>
      <c r="R19" s="55">
        <v>-25.347932869422799</v>
      </c>
      <c r="S19" s="54">
        <v>52.888865044551103</v>
      </c>
      <c r="T19" s="54">
        <v>49.6697421817438</v>
      </c>
      <c r="U19" s="56">
        <v>6.0865795855057101</v>
      </c>
    </row>
    <row r="20" spans="1:21" ht="12" thickBot="1">
      <c r="A20" s="80"/>
      <c r="B20" s="69" t="s">
        <v>18</v>
      </c>
      <c r="C20" s="70"/>
      <c r="D20" s="54">
        <v>930682.929</v>
      </c>
      <c r="E20" s="54">
        <v>837686.32960000006</v>
      </c>
      <c r="F20" s="55">
        <v>111.101601651349</v>
      </c>
      <c r="G20" s="54">
        <v>1019839.4168</v>
      </c>
      <c r="H20" s="55">
        <v>-8.7422084625588106</v>
      </c>
      <c r="I20" s="54">
        <v>87888.685200000007</v>
      </c>
      <c r="J20" s="55">
        <v>9.4434616195694705</v>
      </c>
      <c r="K20" s="54">
        <v>82354.568499999994</v>
      </c>
      <c r="L20" s="55">
        <v>8.0752486267306605</v>
      </c>
      <c r="M20" s="55">
        <v>6.7198660630467005E-2</v>
      </c>
      <c r="N20" s="54">
        <v>5959554.6217</v>
      </c>
      <c r="O20" s="54">
        <v>202682442.34979999</v>
      </c>
      <c r="P20" s="54">
        <v>34092</v>
      </c>
      <c r="Q20" s="54">
        <v>42305</v>
      </c>
      <c r="R20" s="55">
        <v>-19.4137808769649</v>
      </c>
      <c r="S20" s="54">
        <v>27.299159010911701</v>
      </c>
      <c r="T20" s="54">
        <v>24.844155206240401</v>
      </c>
      <c r="U20" s="56">
        <v>8.9929649616311291</v>
      </c>
    </row>
    <row r="21" spans="1:21" ht="12" customHeight="1" thickBot="1">
      <c r="A21" s="80"/>
      <c r="B21" s="69" t="s">
        <v>19</v>
      </c>
      <c r="C21" s="70"/>
      <c r="D21" s="54">
        <v>247861.3167</v>
      </c>
      <c r="E21" s="54">
        <v>310288.09730000002</v>
      </c>
      <c r="F21" s="55">
        <v>79.881026329010894</v>
      </c>
      <c r="G21" s="54">
        <v>367012.15730000002</v>
      </c>
      <c r="H21" s="55">
        <v>-32.465093656994199</v>
      </c>
      <c r="I21" s="54">
        <v>31335.107499999998</v>
      </c>
      <c r="J21" s="55">
        <v>12.642193593252999</v>
      </c>
      <c r="K21" s="54">
        <v>35367.689100000003</v>
      </c>
      <c r="L21" s="55">
        <v>9.6366532815124302</v>
      </c>
      <c r="M21" s="55">
        <v>-0.114018803676942</v>
      </c>
      <c r="N21" s="54">
        <v>1770436.5581</v>
      </c>
      <c r="O21" s="54">
        <v>69133128.533700004</v>
      </c>
      <c r="P21" s="54">
        <v>20720</v>
      </c>
      <c r="Q21" s="54">
        <v>27390</v>
      </c>
      <c r="R21" s="55">
        <v>-24.351953267615901</v>
      </c>
      <c r="S21" s="54">
        <v>11.9624187596525</v>
      </c>
      <c r="T21" s="54">
        <v>11.84338966046</v>
      </c>
      <c r="U21" s="56">
        <v>0.99502535050816199</v>
      </c>
    </row>
    <row r="22" spans="1:21" ht="12" customHeight="1" thickBot="1">
      <c r="A22" s="80"/>
      <c r="B22" s="69" t="s">
        <v>20</v>
      </c>
      <c r="C22" s="70"/>
      <c r="D22" s="54">
        <v>1974183.3467999999</v>
      </c>
      <c r="E22" s="54">
        <v>1193214.922</v>
      </c>
      <c r="F22" s="55">
        <v>165.450775916461</v>
      </c>
      <c r="G22" s="54">
        <v>1681118.4535000001</v>
      </c>
      <c r="H22" s="55">
        <v>17.432733112283401</v>
      </c>
      <c r="I22" s="54">
        <v>92405.468299999993</v>
      </c>
      <c r="J22" s="55">
        <v>4.6806933332601597</v>
      </c>
      <c r="K22" s="54">
        <v>214387.32250000001</v>
      </c>
      <c r="L22" s="55">
        <v>12.7526601146788</v>
      </c>
      <c r="M22" s="55">
        <v>-0.56897885927933101</v>
      </c>
      <c r="N22" s="54">
        <v>9997907.5563999992</v>
      </c>
      <c r="O22" s="54">
        <v>228166664.222</v>
      </c>
      <c r="P22" s="54">
        <v>70516</v>
      </c>
      <c r="Q22" s="54">
        <v>90874</v>
      </c>
      <c r="R22" s="55">
        <v>-22.402447344675</v>
      </c>
      <c r="S22" s="54">
        <v>27.996246905666801</v>
      </c>
      <c r="T22" s="54">
        <v>21.299162059555002</v>
      </c>
      <c r="U22" s="56">
        <v>23.921366562731102</v>
      </c>
    </row>
    <row r="23" spans="1:21" ht="12" thickBot="1">
      <c r="A23" s="80"/>
      <c r="B23" s="69" t="s">
        <v>21</v>
      </c>
      <c r="C23" s="70"/>
      <c r="D23" s="54">
        <v>2000453.9476000001</v>
      </c>
      <c r="E23" s="54">
        <v>2229690.2851</v>
      </c>
      <c r="F23" s="55">
        <v>89.718915715250603</v>
      </c>
      <c r="G23" s="54">
        <v>3381706.9690999999</v>
      </c>
      <c r="H23" s="55">
        <v>-40.844846526356598</v>
      </c>
      <c r="I23" s="54">
        <v>204390.45670000001</v>
      </c>
      <c r="J23" s="55">
        <v>10.2172037974287</v>
      </c>
      <c r="K23" s="54">
        <v>166153.18539999999</v>
      </c>
      <c r="L23" s="55">
        <v>4.91329340236181</v>
      </c>
      <c r="M23" s="55">
        <v>0.230132640598776</v>
      </c>
      <c r="N23" s="54">
        <v>19391231.855</v>
      </c>
      <c r="O23" s="54">
        <v>511298301.15140003</v>
      </c>
      <c r="P23" s="54">
        <v>65910</v>
      </c>
      <c r="Q23" s="54">
        <v>83864</v>
      </c>
      <c r="R23" s="55">
        <v>-21.408470857578902</v>
      </c>
      <c r="S23" s="54">
        <v>30.351296428463101</v>
      </c>
      <c r="T23" s="54">
        <v>38.430254684966101</v>
      </c>
      <c r="U23" s="56">
        <v>-26.618165308176899</v>
      </c>
    </row>
    <row r="24" spans="1:21" ht="12" thickBot="1">
      <c r="A24" s="80"/>
      <c r="B24" s="69" t="s">
        <v>22</v>
      </c>
      <c r="C24" s="70"/>
      <c r="D24" s="54">
        <v>237649.3083</v>
      </c>
      <c r="E24" s="54">
        <v>211883.16889999999</v>
      </c>
      <c r="F24" s="55">
        <v>112.160540893251</v>
      </c>
      <c r="G24" s="54">
        <v>285441.83789999998</v>
      </c>
      <c r="H24" s="55">
        <v>-16.743351273103599</v>
      </c>
      <c r="I24" s="54">
        <v>35257.634700000002</v>
      </c>
      <c r="J24" s="55">
        <v>14.835992981512099</v>
      </c>
      <c r="K24" s="54">
        <v>45503.474000000002</v>
      </c>
      <c r="L24" s="55">
        <v>15.9414171148735</v>
      </c>
      <c r="M24" s="55">
        <v>-0.225166089516594</v>
      </c>
      <c r="N24" s="54">
        <v>1608439.8547</v>
      </c>
      <c r="O24" s="54">
        <v>48614384.354099996</v>
      </c>
      <c r="P24" s="54">
        <v>19930</v>
      </c>
      <c r="Q24" s="54">
        <v>28138</v>
      </c>
      <c r="R24" s="55">
        <v>-29.170516738929599</v>
      </c>
      <c r="S24" s="54">
        <v>11.924200115403901</v>
      </c>
      <c r="T24" s="54">
        <v>10.483060903404599</v>
      </c>
      <c r="U24" s="56">
        <v>12.085835511411601</v>
      </c>
    </row>
    <row r="25" spans="1:21" ht="12" thickBot="1">
      <c r="A25" s="80"/>
      <c r="B25" s="69" t="s">
        <v>23</v>
      </c>
      <c r="C25" s="70"/>
      <c r="D25" s="54">
        <v>208058.1508</v>
      </c>
      <c r="E25" s="54">
        <v>210052.76850000001</v>
      </c>
      <c r="F25" s="55">
        <v>99.050420656559893</v>
      </c>
      <c r="G25" s="54">
        <v>273022.16940000001</v>
      </c>
      <c r="H25" s="55">
        <v>-23.794411546420001</v>
      </c>
      <c r="I25" s="54">
        <v>13658.9208</v>
      </c>
      <c r="J25" s="55">
        <v>6.5649534745360203</v>
      </c>
      <c r="K25" s="54">
        <v>22983.892100000001</v>
      </c>
      <c r="L25" s="55">
        <v>8.4183244717855494</v>
      </c>
      <c r="M25" s="55">
        <v>-0.40571767651136897</v>
      </c>
      <c r="N25" s="54">
        <v>1530587.4164</v>
      </c>
      <c r="O25" s="54">
        <v>61526679.796599999</v>
      </c>
      <c r="P25" s="54">
        <v>14311</v>
      </c>
      <c r="Q25" s="54">
        <v>19178</v>
      </c>
      <c r="R25" s="55">
        <v>-25.3780373344457</v>
      </c>
      <c r="S25" s="54">
        <v>14.5383376982741</v>
      </c>
      <c r="T25" s="54">
        <v>15.0549538325164</v>
      </c>
      <c r="U25" s="56">
        <v>-3.5534745784843098</v>
      </c>
    </row>
    <row r="26" spans="1:21" ht="12" thickBot="1">
      <c r="A26" s="80"/>
      <c r="B26" s="69" t="s">
        <v>24</v>
      </c>
      <c r="C26" s="70"/>
      <c r="D26" s="54">
        <v>632580.30070000002</v>
      </c>
      <c r="E26" s="54">
        <v>534057.12690000003</v>
      </c>
      <c r="F26" s="55">
        <v>118.448058987976</v>
      </c>
      <c r="G26" s="54">
        <v>646324.39060000004</v>
      </c>
      <c r="H26" s="55">
        <v>-2.1265002682694498</v>
      </c>
      <c r="I26" s="54">
        <v>114449.17140000001</v>
      </c>
      <c r="J26" s="55">
        <v>18.092433683652999</v>
      </c>
      <c r="K26" s="54">
        <v>137182.43239999999</v>
      </c>
      <c r="L26" s="55">
        <v>21.225012454295602</v>
      </c>
      <c r="M26" s="55">
        <v>-0.16571554099371699</v>
      </c>
      <c r="N26" s="54">
        <v>3924423.2788</v>
      </c>
      <c r="O26" s="54">
        <v>115411741.0311</v>
      </c>
      <c r="P26" s="54">
        <v>41100</v>
      </c>
      <c r="Q26" s="54">
        <v>47564</v>
      </c>
      <c r="R26" s="55">
        <v>-13.590110167353499</v>
      </c>
      <c r="S26" s="54">
        <v>15.3912481922141</v>
      </c>
      <c r="T26" s="54">
        <v>15.274177264317601</v>
      </c>
      <c r="U26" s="56">
        <v>0.76063309768327703</v>
      </c>
    </row>
    <row r="27" spans="1:21" ht="12" thickBot="1">
      <c r="A27" s="80"/>
      <c r="B27" s="69" t="s">
        <v>25</v>
      </c>
      <c r="C27" s="70"/>
      <c r="D27" s="54">
        <v>141185.3027</v>
      </c>
      <c r="E27" s="54">
        <v>221456.92980000001</v>
      </c>
      <c r="F27" s="55">
        <v>63.752939602073397</v>
      </c>
      <c r="G27" s="54">
        <v>253071.17689999999</v>
      </c>
      <c r="H27" s="55">
        <v>-44.211227675371099</v>
      </c>
      <c r="I27" s="54">
        <v>37079.002999999997</v>
      </c>
      <c r="J27" s="55">
        <v>26.262650779442598</v>
      </c>
      <c r="K27" s="54">
        <v>70785.937699999995</v>
      </c>
      <c r="L27" s="55">
        <v>27.970762442050301</v>
      </c>
      <c r="M27" s="55">
        <v>-0.476181227447383</v>
      </c>
      <c r="N27" s="54">
        <v>1148804.4276999999</v>
      </c>
      <c r="O27" s="54">
        <v>39577038.633699998</v>
      </c>
      <c r="P27" s="54">
        <v>18997</v>
      </c>
      <c r="Q27" s="54">
        <v>26061</v>
      </c>
      <c r="R27" s="55">
        <v>-27.105636775257999</v>
      </c>
      <c r="S27" s="54">
        <v>7.4319788756119403</v>
      </c>
      <c r="T27" s="54">
        <v>7.5578887034265803</v>
      </c>
      <c r="U27" s="56">
        <v>-1.6941628861165301</v>
      </c>
    </row>
    <row r="28" spans="1:21" ht="12" thickBot="1">
      <c r="A28" s="80"/>
      <c r="B28" s="69" t="s">
        <v>26</v>
      </c>
      <c r="C28" s="70"/>
      <c r="D28" s="54">
        <v>802224.59199999995</v>
      </c>
      <c r="E28" s="54">
        <v>728219.04449999996</v>
      </c>
      <c r="F28" s="55">
        <v>110.16253942532001</v>
      </c>
      <c r="G28" s="54">
        <v>944267.34259999997</v>
      </c>
      <c r="H28" s="55">
        <v>-15.042641441870799</v>
      </c>
      <c r="I28" s="54">
        <v>24129.326700000001</v>
      </c>
      <c r="J28" s="55">
        <v>3.0078019223823498</v>
      </c>
      <c r="K28" s="54">
        <v>36316.942000000003</v>
      </c>
      <c r="L28" s="55">
        <v>3.8460444793105801</v>
      </c>
      <c r="M28" s="55">
        <v>-0.33559035064130699</v>
      </c>
      <c r="N28" s="54">
        <v>5396270.1955000004</v>
      </c>
      <c r="O28" s="54">
        <v>166946281.8285</v>
      </c>
      <c r="P28" s="54">
        <v>35020</v>
      </c>
      <c r="Q28" s="54">
        <v>41632</v>
      </c>
      <c r="R28" s="55">
        <v>-15.882013835511099</v>
      </c>
      <c r="S28" s="54">
        <v>22.907612564249</v>
      </c>
      <c r="T28" s="54">
        <v>24.057635991544998</v>
      </c>
      <c r="U28" s="56">
        <v>-5.0202674943558101</v>
      </c>
    </row>
    <row r="29" spans="1:21" ht="12" thickBot="1">
      <c r="A29" s="80"/>
      <c r="B29" s="69" t="s">
        <v>27</v>
      </c>
      <c r="C29" s="70"/>
      <c r="D29" s="54">
        <v>605389.26630000002</v>
      </c>
      <c r="E29" s="54">
        <v>613123.74269999994</v>
      </c>
      <c r="F29" s="55">
        <v>98.738512985007006</v>
      </c>
      <c r="G29" s="54">
        <v>667328.07149999996</v>
      </c>
      <c r="H29" s="55">
        <v>-9.2816124250214393</v>
      </c>
      <c r="I29" s="54">
        <v>95677.216199999995</v>
      </c>
      <c r="J29" s="55">
        <v>15.804247205233301</v>
      </c>
      <c r="K29" s="54">
        <v>112524.0318</v>
      </c>
      <c r="L29" s="55">
        <v>16.861875980591101</v>
      </c>
      <c r="M29" s="55">
        <v>-0.14971748994866699</v>
      </c>
      <c r="N29" s="54">
        <v>3956556.1951000001</v>
      </c>
      <c r="O29" s="54">
        <v>125982042.3029</v>
      </c>
      <c r="P29" s="54">
        <v>94227</v>
      </c>
      <c r="Q29" s="54">
        <v>106213</v>
      </c>
      <c r="R29" s="55">
        <v>-11.2848709668308</v>
      </c>
      <c r="S29" s="54">
        <v>6.4247961444172104</v>
      </c>
      <c r="T29" s="54">
        <v>6.4588601244668702</v>
      </c>
      <c r="U29" s="56">
        <v>-0.530195500121316</v>
      </c>
    </row>
    <row r="30" spans="1:21" ht="12" thickBot="1">
      <c r="A30" s="80"/>
      <c r="B30" s="69" t="s">
        <v>28</v>
      </c>
      <c r="C30" s="70"/>
      <c r="D30" s="54">
        <v>1024626.5481</v>
      </c>
      <c r="E30" s="54">
        <v>1068248.2789</v>
      </c>
      <c r="F30" s="55">
        <v>95.916517567908599</v>
      </c>
      <c r="G30" s="54">
        <v>1515063.5134999999</v>
      </c>
      <c r="H30" s="55">
        <v>-32.370719843092601</v>
      </c>
      <c r="I30" s="54">
        <v>82769.259900000005</v>
      </c>
      <c r="J30" s="55">
        <v>8.0779929090732505</v>
      </c>
      <c r="K30" s="54">
        <v>169057.60389999999</v>
      </c>
      <c r="L30" s="55">
        <v>11.1584499523359</v>
      </c>
      <c r="M30" s="55">
        <v>-0.51040794385705801</v>
      </c>
      <c r="N30" s="54">
        <v>6442936.4018000001</v>
      </c>
      <c r="O30" s="54">
        <v>188546211.53839999</v>
      </c>
      <c r="P30" s="54">
        <v>67294</v>
      </c>
      <c r="Q30" s="54">
        <v>80091</v>
      </c>
      <c r="R30" s="55">
        <v>-15.978074939756</v>
      </c>
      <c r="S30" s="54">
        <v>15.226120428270001</v>
      </c>
      <c r="T30" s="54">
        <v>15.252553281891799</v>
      </c>
      <c r="U30" s="56">
        <v>-0.173602026506956</v>
      </c>
    </row>
    <row r="31" spans="1:21" ht="12" thickBot="1">
      <c r="A31" s="80"/>
      <c r="B31" s="69" t="s">
        <v>29</v>
      </c>
      <c r="C31" s="70"/>
      <c r="D31" s="54">
        <v>1196574.3933000001</v>
      </c>
      <c r="E31" s="54">
        <v>721880.9497</v>
      </c>
      <c r="F31" s="55">
        <v>165.75785713659201</v>
      </c>
      <c r="G31" s="54">
        <v>967687.8591</v>
      </c>
      <c r="H31" s="55">
        <v>23.652930234432901</v>
      </c>
      <c r="I31" s="54">
        <v>-3858.806</v>
      </c>
      <c r="J31" s="55">
        <v>-0.32248776353619801</v>
      </c>
      <c r="K31" s="54">
        <v>43283.306199999999</v>
      </c>
      <c r="L31" s="55">
        <v>4.4728582458661501</v>
      </c>
      <c r="M31" s="55">
        <v>-1.0891522930843001</v>
      </c>
      <c r="N31" s="54">
        <v>9778854.2585000005</v>
      </c>
      <c r="O31" s="54">
        <v>209890920.2748</v>
      </c>
      <c r="P31" s="54">
        <v>33614</v>
      </c>
      <c r="Q31" s="54">
        <v>41737</v>
      </c>
      <c r="R31" s="55">
        <v>-19.462347557323199</v>
      </c>
      <c r="S31" s="54">
        <v>35.597500841911099</v>
      </c>
      <c r="T31" s="54">
        <v>38.382416189472202</v>
      </c>
      <c r="U31" s="56">
        <v>-7.8233451273135497</v>
      </c>
    </row>
    <row r="32" spans="1:21" ht="12" thickBot="1">
      <c r="A32" s="80"/>
      <c r="B32" s="69" t="s">
        <v>30</v>
      </c>
      <c r="C32" s="70"/>
      <c r="D32" s="54">
        <v>141639.8174</v>
      </c>
      <c r="E32" s="54">
        <v>116409.4881</v>
      </c>
      <c r="F32" s="55">
        <v>121.67377394386099</v>
      </c>
      <c r="G32" s="54">
        <v>139758.6874</v>
      </c>
      <c r="H32" s="55">
        <v>1.34598430694763</v>
      </c>
      <c r="I32" s="54">
        <v>33771.122499999998</v>
      </c>
      <c r="J32" s="55">
        <v>23.842958230190401</v>
      </c>
      <c r="K32" s="54">
        <v>38232.081100000003</v>
      </c>
      <c r="L32" s="55">
        <v>27.3557814624982</v>
      </c>
      <c r="M32" s="55">
        <v>-0.116681029953141</v>
      </c>
      <c r="N32" s="54">
        <v>834765.34970000002</v>
      </c>
      <c r="O32" s="54">
        <v>19698934.482700001</v>
      </c>
      <c r="P32" s="54">
        <v>18050</v>
      </c>
      <c r="Q32" s="54">
        <v>22172</v>
      </c>
      <c r="R32" s="55">
        <v>-18.5910156954718</v>
      </c>
      <c r="S32" s="54">
        <v>7.8470812963988896</v>
      </c>
      <c r="T32" s="54">
        <v>7.2523418771423396</v>
      </c>
      <c r="U32" s="56">
        <v>7.5791163209878096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0</v>
      </c>
      <c r="O33" s="54">
        <v>327.93490000000003</v>
      </c>
      <c r="P33" s="57"/>
      <c r="Q33" s="54">
        <v>2</v>
      </c>
      <c r="R33" s="57"/>
      <c r="S33" s="57"/>
      <c r="T33" s="54">
        <v>0</v>
      </c>
      <c r="U33" s="58"/>
    </row>
    <row r="34" spans="1:21" ht="12" thickBot="1">
      <c r="A34" s="80"/>
      <c r="B34" s="69" t="s">
        <v>31</v>
      </c>
      <c r="C34" s="70"/>
      <c r="D34" s="54">
        <v>146574.31580000001</v>
      </c>
      <c r="E34" s="54">
        <v>121089.5055</v>
      </c>
      <c r="F34" s="55">
        <v>121.046258463744</v>
      </c>
      <c r="G34" s="54">
        <v>160408.31150000001</v>
      </c>
      <c r="H34" s="55">
        <v>-8.6242387134659406</v>
      </c>
      <c r="I34" s="54">
        <v>13685.865599999999</v>
      </c>
      <c r="J34" s="55">
        <v>9.3371512773590606</v>
      </c>
      <c r="K34" s="54">
        <v>25938.709299999999</v>
      </c>
      <c r="L34" s="55">
        <v>16.1704272412343</v>
      </c>
      <c r="M34" s="55">
        <v>-0.47237676934063899</v>
      </c>
      <c r="N34" s="54">
        <v>1047884.2549000001</v>
      </c>
      <c r="O34" s="54">
        <v>32691057.149999999</v>
      </c>
      <c r="P34" s="54">
        <v>10190</v>
      </c>
      <c r="Q34" s="54">
        <v>12961</v>
      </c>
      <c r="R34" s="55">
        <v>-21.379523184939401</v>
      </c>
      <c r="S34" s="54">
        <v>14.3841330520118</v>
      </c>
      <c r="T34" s="54">
        <v>14.6849792608595</v>
      </c>
      <c r="U34" s="56">
        <v>-2.0915143634996598</v>
      </c>
    </row>
    <row r="35" spans="1:21" ht="12" customHeight="1" thickBot="1">
      <c r="A35" s="80"/>
      <c r="B35" s="69" t="s">
        <v>73</v>
      </c>
      <c r="C35" s="70"/>
      <c r="D35" s="54">
        <v>5490.4016000000001</v>
      </c>
      <c r="E35" s="57"/>
      <c r="F35" s="57"/>
      <c r="G35" s="57"/>
      <c r="H35" s="57"/>
      <c r="I35" s="54">
        <v>-195.6688</v>
      </c>
      <c r="J35" s="55">
        <v>-3.5638340189905202</v>
      </c>
      <c r="K35" s="57"/>
      <c r="L35" s="57"/>
      <c r="M35" s="57"/>
      <c r="N35" s="54">
        <v>42363.0311</v>
      </c>
      <c r="O35" s="54">
        <v>264643.08100000001</v>
      </c>
      <c r="P35" s="54">
        <v>886</v>
      </c>
      <c r="Q35" s="54">
        <v>1440</v>
      </c>
      <c r="R35" s="55">
        <v>-38.4722222222222</v>
      </c>
      <c r="S35" s="54">
        <v>6.1968415349887103</v>
      </c>
      <c r="T35" s="54">
        <v>6.3827769444444398</v>
      </c>
      <c r="U35" s="56">
        <v>-3.0004867545167802</v>
      </c>
    </row>
    <row r="36" spans="1:21" ht="12" customHeight="1" thickBot="1">
      <c r="A36" s="80"/>
      <c r="B36" s="69" t="s">
        <v>64</v>
      </c>
      <c r="C36" s="70"/>
      <c r="D36" s="54">
        <v>56570.15</v>
      </c>
      <c r="E36" s="57"/>
      <c r="F36" s="57"/>
      <c r="G36" s="54">
        <v>82409.41</v>
      </c>
      <c r="H36" s="55">
        <v>-31.354744561331</v>
      </c>
      <c r="I36" s="54">
        <v>2297</v>
      </c>
      <c r="J36" s="55">
        <v>4.0604453055188996</v>
      </c>
      <c r="K36" s="54">
        <v>2652.37</v>
      </c>
      <c r="L36" s="55">
        <v>3.21852807828621</v>
      </c>
      <c r="M36" s="55">
        <v>-0.13398206132628601</v>
      </c>
      <c r="N36" s="54">
        <v>492882.42</v>
      </c>
      <c r="O36" s="54">
        <v>26190826.239999998</v>
      </c>
      <c r="P36" s="54">
        <v>52</v>
      </c>
      <c r="Q36" s="54">
        <v>73</v>
      </c>
      <c r="R36" s="55">
        <v>-28.7671232876712</v>
      </c>
      <c r="S36" s="54">
        <v>1087.8875</v>
      </c>
      <c r="T36" s="54">
        <v>1260.59136986301</v>
      </c>
      <c r="U36" s="56">
        <v>-15.875158953753401</v>
      </c>
    </row>
    <row r="37" spans="1:21" ht="12" thickBot="1">
      <c r="A37" s="80"/>
      <c r="B37" s="69" t="s">
        <v>35</v>
      </c>
      <c r="C37" s="70"/>
      <c r="D37" s="54">
        <v>112794.92</v>
      </c>
      <c r="E37" s="57"/>
      <c r="F37" s="57"/>
      <c r="G37" s="54">
        <v>329745.34000000003</v>
      </c>
      <c r="H37" s="55">
        <v>-65.793324023927099</v>
      </c>
      <c r="I37" s="54">
        <v>-23944.45</v>
      </c>
      <c r="J37" s="55">
        <v>-21.228305317296201</v>
      </c>
      <c r="K37" s="54">
        <v>-57126.6</v>
      </c>
      <c r="L37" s="55">
        <v>-17.324460142484501</v>
      </c>
      <c r="M37" s="55">
        <v>-0.58085287764368998</v>
      </c>
      <c r="N37" s="54">
        <v>830472.11</v>
      </c>
      <c r="O37" s="54">
        <v>70296965.480000004</v>
      </c>
      <c r="P37" s="54">
        <v>65</v>
      </c>
      <c r="Q37" s="54">
        <v>99</v>
      </c>
      <c r="R37" s="55">
        <v>-34.343434343434303</v>
      </c>
      <c r="S37" s="54">
        <v>1735.3064615384601</v>
      </c>
      <c r="T37" s="54">
        <v>1822.4212121212099</v>
      </c>
      <c r="U37" s="56">
        <v>-5.0201363570972903</v>
      </c>
    </row>
    <row r="38" spans="1:21" ht="12" thickBot="1">
      <c r="A38" s="80"/>
      <c r="B38" s="69" t="s">
        <v>36</v>
      </c>
      <c r="C38" s="70"/>
      <c r="D38" s="54">
        <v>204679.55</v>
      </c>
      <c r="E38" s="57"/>
      <c r="F38" s="57"/>
      <c r="G38" s="54">
        <v>605097.35</v>
      </c>
      <c r="H38" s="55">
        <v>-66.174112314324304</v>
      </c>
      <c r="I38" s="54">
        <v>-1833.27</v>
      </c>
      <c r="J38" s="55">
        <v>-0.89567814664435197</v>
      </c>
      <c r="K38" s="54">
        <v>-79789.259999999995</v>
      </c>
      <c r="L38" s="55">
        <v>-13.186185660869301</v>
      </c>
      <c r="M38" s="55">
        <v>-0.97702359941676398</v>
      </c>
      <c r="N38" s="54">
        <v>1622134.65</v>
      </c>
      <c r="O38" s="54">
        <v>42837123.390000001</v>
      </c>
      <c r="P38" s="54">
        <v>83</v>
      </c>
      <c r="Q38" s="54">
        <v>157</v>
      </c>
      <c r="R38" s="55">
        <v>-47.133757961783402</v>
      </c>
      <c r="S38" s="54">
        <v>2466.0186746988002</v>
      </c>
      <c r="T38" s="54">
        <v>2634.1887898089199</v>
      </c>
      <c r="U38" s="56">
        <v>-6.8194988479015697</v>
      </c>
    </row>
    <row r="39" spans="1:21" ht="12" thickBot="1">
      <c r="A39" s="80"/>
      <c r="B39" s="69" t="s">
        <v>37</v>
      </c>
      <c r="C39" s="70"/>
      <c r="D39" s="54">
        <v>155210.4</v>
      </c>
      <c r="E39" s="57"/>
      <c r="F39" s="57"/>
      <c r="G39" s="54">
        <v>355193.37</v>
      </c>
      <c r="H39" s="55">
        <v>-56.302562742091702</v>
      </c>
      <c r="I39" s="54">
        <v>-24854.69</v>
      </c>
      <c r="J39" s="55">
        <v>-16.0135467726389</v>
      </c>
      <c r="K39" s="54">
        <v>-68660.84</v>
      </c>
      <c r="L39" s="55">
        <v>-19.3305522566483</v>
      </c>
      <c r="M39" s="55">
        <v>-0.63800777852411905</v>
      </c>
      <c r="N39" s="54">
        <v>888200.69</v>
      </c>
      <c r="O39" s="54">
        <v>43608229.090000004</v>
      </c>
      <c r="P39" s="54">
        <v>92</v>
      </c>
      <c r="Q39" s="54">
        <v>107</v>
      </c>
      <c r="R39" s="55">
        <v>-14.018691588785</v>
      </c>
      <c r="S39" s="54">
        <v>1687.0695652173899</v>
      </c>
      <c r="T39" s="54">
        <v>1757.8092523364501</v>
      </c>
      <c r="U39" s="56">
        <v>-4.1930509907540099</v>
      </c>
    </row>
    <row r="40" spans="1:21" ht="12" thickBot="1">
      <c r="A40" s="80"/>
      <c r="B40" s="69" t="s">
        <v>66</v>
      </c>
      <c r="C40" s="70"/>
      <c r="D40" s="54">
        <v>0.89</v>
      </c>
      <c r="E40" s="57"/>
      <c r="F40" s="57"/>
      <c r="G40" s="54">
        <v>20.51</v>
      </c>
      <c r="H40" s="55">
        <v>-95.660653339834198</v>
      </c>
      <c r="I40" s="54">
        <v>-5776.89</v>
      </c>
      <c r="J40" s="55">
        <v>-649088.76404494396</v>
      </c>
      <c r="K40" s="54">
        <v>19.309999999999999</v>
      </c>
      <c r="L40" s="55">
        <v>94.149195514383194</v>
      </c>
      <c r="M40" s="55">
        <v>-300.165717244951</v>
      </c>
      <c r="N40" s="54">
        <v>6.77</v>
      </c>
      <c r="O40" s="54">
        <v>1260.03</v>
      </c>
      <c r="P40" s="54">
        <v>2</v>
      </c>
      <c r="Q40" s="54">
        <v>1</v>
      </c>
      <c r="R40" s="55">
        <v>100</v>
      </c>
      <c r="S40" s="54">
        <v>0.44500000000000001</v>
      </c>
      <c r="T40" s="54">
        <v>0.01</v>
      </c>
      <c r="U40" s="56">
        <v>97.752808988764002</v>
      </c>
    </row>
    <row r="41" spans="1:21" ht="12" customHeight="1" thickBot="1">
      <c r="A41" s="80"/>
      <c r="B41" s="69" t="s">
        <v>32</v>
      </c>
      <c r="C41" s="70"/>
      <c r="D41" s="54">
        <v>23200.427100000001</v>
      </c>
      <c r="E41" s="57"/>
      <c r="F41" s="57"/>
      <c r="G41" s="54">
        <v>152739.31580000001</v>
      </c>
      <c r="H41" s="55">
        <v>-84.810441909809796</v>
      </c>
      <c r="I41" s="54">
        <v>1586.5681999999999</v>
      </c>
      <c r="J41" s="55">
        <v>6.8385301406800396</v>
      </c>
      <c r="K41" s="54">
        <v>8142.9014999999999</v>
      </c>
      <c r="L41" s="55">
        <v>5.3312413096458302</v>
      </c>
      <c r="M41" s="55">
        <v>-0.80515935259686</v>
      </c>
      <c r="N41" s="54">
        <v>346163.6741</v>
      </c>
      <c r="O41" s="54">
        <v>13518276.0536</v>
      </c>
      <c r="P41" s="54">
        <v>74</v>
      </c>
      <c r="Q41" s="54">
        <v>109</v>
      </c>
      <c r="R41" s="55">
        <v>-32.110091743119298</v>
      </c>
      <c r="S41" s="54">
        <v>313.51928513513502</v>
      </c>
      <c r="T41" s="54">
        <v>628.73049357798197</v>
      </c>
      <c r="U41" s="56">
        <v>-100.539655258203</v>
      </c>
    </row>
    <row r="42" spans="1:21" ht="12" thickBot="1">
      <c r="A42" s="80"/>
      <c r="B42" s="69" t="s">
        <v>33</v>
      </c>
      <c r="C42" s="70"/>
      <c r="D42" s="54">
        <v>449436.14049999998</v>
      </c>
      <c r="E42" s="54">
        <v>668034.9486</v>
      </c>
      <c r="F42" s="55">
        <v>67.277339522712495</v>
      </c>
      <c r="G42" s="54">
        <v>486834.45689999999</v>
      </c>
      <c r="H42" s="55">
        <v>-7.68193702601498</v>
      </c>
      <c r="I42" s="54">
        <v>26451.837800000001</v>
      </c>
      <c r="J42" s="55">
        <v>5.8855609098485502</v>
      </c>
      <c r="K42" s="54">
        <v>29838.5965</v>
      </c>
      <c r="L42" s="55">
        <v>6.1291052999827196</v>
      </c>
      <c r="M42" s="55">
        <v>-0.113502613971807</v>
      </c>
      <c r="N42" s="54">
        <v>2314195.1625999999</v>
      </c>
      <c r="O42" s="54">
        <v>79405273.7051</v>
      </c>
      <c r="P42" s="54">
        <v>2239</v>
      </c>
      <c r="Q42" s="54">
        <v>2019</v>
      </c>
      <c r="R42" s="55">
        <v>10.8964834076275</v>
      </c>
      <c r="S42" s="54">
        <v>200.73074609200501</v>
      </c>
      <c r="T42" s="54">
        <v>206.805616047548</v>
      </c>
      <c r="U42" s="56">
        <v>-3.02637741044339</v>
      </c>
    </row>
    <row r="43" spans="1:21" ht="12" thickBot="1">
      <c r="A43" s="80"/>
      <c r="B43" s="69" t="s">
        <v>38</v>
      </c>
      <c r="C43" s="70"/>
      <c r="D43" s="54">
        <v>54612.85</v>
      </c>
      <c r="E43" s="57"/>
      <c r="F43" s="57"/>
      <c r="G43" s="54">
        <v>163340.19</v>
      </c>
      <c r="H43" s="55">
        <v>-66.564964813619994</v>
      </c>
      <c r="I43" s="54">
        <v>-1770.05</v>
      </c>
      <c r="J43" s="55">
        <v>-3.2410870335461301</v>
      </c>
      <c r="K43" s="54">
        <v>-14621.41</v>
      </c>
      <c r="L43" s="55">
        <v>-8.95150789282172</v>
      </c>
      <c r="M43" s="55">
        <v>-0.87894122386281504</v>
      </c>
      <c r="N43" s="54">
        <v>404966.06</v>
      </c>
      <c r="O43" s="54">
        <v>33882250.119999997</v>
      </c>
      <c r="P43" s="54">
        <v>35</v>
      </c>
      <c r="Q43" s="54">
        <v>62</v>
      </c>
      <c r="R43" s="55">
        <v>-43.548387096774199</v>
      </c>
      <c r="S43" s="54">
        <v>1560.3671428571399</v>
      </c>
      <c r="T43" s="54">
        <v>1306.7693548387099</v>
      </c>
      <c r="U43" s="56">
        <v>16.252443482889401</v>
      </c>
    </row>
    <row r="44" spans="1:21" ht="12" thickBot="1">
      <c r="A44" s="80"/>
      <c r="B44" s="69" t="s">
        <v>39</v>
      </c>
      <c r="C44" s="70"/>
      <c r="D44" s="54">
        <v>34030.78</v>
      </c>
      <c r="E44" s="57"/>
      <c r="F44" s="57"/>
      <c r="G44" s="54">
        <v>98484.63</v>
      </c>
      <c r="H44" s="55">
        <v>-65.445592880838404</v>
      </c>
      <c r="I44" s="54">
        <v>2723.7</v>
      </c>
      <c r="J44" s="55">
        <v>8.0036367077098998</v>
      </c>
      <c r="K44" s="54">
        <v>13073.37</v>
      </c>
      <c r="L44" s="55">
        <v>13.2745282182611</v>
      </c>
      <c r="M44" s="55">
        <v>-0.79166045174274102</v>
      </c>
      <c r="N44" s="54">
        <v>261542.93</v>
      </c>
      <c r="O44" s="54">
        <v>13794783.83</v>
      </c>
      <c r="P44" s="54">
        <v>24</v>
      </c>
      <c r="Q44" s="54">
        <v>43</v>
      </c>
      <c r="R44" s="55">
        <v>-44.1860465116279</v>
      </c>
      <c r="S44" s="54">
        <v>1417.94916666667</v>
      </c>
      <c r="T44" s="54">
        <v>1055.23813953488</v>
      </c>
      <c r="U44" s="56">
        <v>25.579973927023701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14095.927</v>
      </c>
      <c r="E46" s="60"/>
      <c r="F46" s="60"/>
      <c r="G46" s="59">
        <v>9239.5607</v>
      </c>
      <c r="H46" s="61">
        <v>52.5605757425242</v>
      </c>
      <c r="I46" s="59">
        <v>1477.0053</v>
      </c>
      <c r="J46" s="61">
        <v>10.478241693504801</v>
      </c>
      <c r="K46" s="59">
        <v>1239.3113000000001</v>
      </c>
      <c r="L46" s="61">
        <v>13.4130976595024</v>
      </c>
      <c r="M46" s="61">
        <v>0.191795233368727</v>
      </c>
      <c r="N46" s="59">
        <v>66899.323000000004</v>
      </c>
      <c r="O46" s="59">
        <v>4797890.4844000004</v>
      </c>
      <c r="P46" s="59">
        <v>21</v>
      </c>
      <c r="Q46" s="59">
        <v>22</v>
      </c>
      <c r="R46" s="61">
        <v>-4.5454545454545396</v>
      </c>
      <c r="S46" s="59">
        <v>671.23461904761905</v>
      </c>
      <c r="T46" s="59">
        <v>542.52326363636405</v>
      </c>
      <c r="U46" s="62">
        <v>19.175315420095199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0:C30"/>
    <mergeCell ref="B19:C19"/>
    <mergeCell ref="B20:C20"/>
    <mergeCell ref="B21:C21"/>
    <mergeCell ref="B22:C22"/>
    <mergeCell ref="B23:C23"/>
    <mergeCell ref="B24:C24"/>
    <mergeCell ref="B18:C18"/>
    <mergeCell ref="B25:C25"/>
    <mergeCell ref="B26:C26"/>
    <mergeCell ref="B27:C27"/>
    <mergeCell ref="B43:C43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44:C44"/>
    <mergeCell ref="B45:C45"/>
    <mergeCell ref="B46:C46"/>
    <mergeCell ref="B37:C37"/>
    <mergeCell ref="B38:C3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54317</v>
      </c>
      <c r="D2" s="37">
        <v>438054.69818290602</v>
      </c>
      <c r="E2" s="37">
        <v>324534.11412649602</v>
      </c>
      <c r="F2" s="37">
        <v>113520.58405641001</v>
      </c>
      <c r="G2" s="37">
        <v>324534.11412649602</v>
      </c>
      <c r="H2" s="37">
        <v>0.25914705293038698</v>
      </c>
    </row>
    <row r="3" spans="1:8">
      <c r="A3" s="37">
        <v>2</v>
      </c>
      <c r="B3" s="37">
        <v>13</v>
      </c>
      <c r="C3" s="37">
        <v>4906</v>
      </c>
      <c r="D3" s="37">
        <v>47283.982387179502</v>
      </c>
      <c r="E3" s="37">
        <v>36784.9797401709</v>
      </c>
      <c r="F3" s="37">
        <v>10499.002647008499</v>
      </c>
      <c r="G3" s="37">
        <v>36784.9797401709</v>
      </c>
      <c r="H3" s="37">
        <v>0.22204142115270001</v>
      </c>
    </row>
    <row r="4" spans="1:8">
      <c r="A4" s="37">
        <v>3</v>
      </c>
      <c r="B4" s="37">
        <v>14</v>
      </c>
      <c r="C4" s="37">
        <v>95835</v>
      </c>
      <c r="D4" s="37">
        <v>89172.227087920706</v>
      </c>
      <c r="E4" s="37">
        <v>64691.175265484897</v>
      </c>
      <c r="F4" s="37">
        <v>24481.051822435798</v>
      </c>
      <c r="G4" s="37">
        <v>64691.175265484897</v>
      </c>
      <c r="H4" s="37">
        <v>0.27453673214080798</v>
      </c>
    </row>
    <row r="5" spans="1:8">
      <c r="A5" s="37">
        <v>4</v>
      </c>
      <c r="B5" s="37">
        <v>15</v>
      </c>
      <c r="C5" s="37">
        <v>3056</v>
      </c>
      <c r="D5" s="37">
        <v>60454.524729937199</v>
      </c>
      <c r="E5" s="37">
        <v>45493.1189172831</v>
      </c>
      <c r="F5" s="37">
        <v>14961.4058126541</v>
      </c>
      <c r="G5" s="37">
        <v>45493.1189172831</v>
      </c>
      <c r="H5" s="37">
        <v>0.24748198550050299</v>
      </c>
    </row>
    <row r="6" spans="1:8">
      <c r="A6" s="37">
        <v>5</v>
      </c>
      <c r="B6" s="37">
        <v>16</v>
      </c>
      <c r="C6" s="37">
        <v>4030</v>
      </c>
      <c r="D6" s="37">
        <v>248211.05397777801</v>
      </c>
      <c r="E6" s="37">
        <v>207907.425788889</v>
      </c>
      <c r="F6" s="37">
        <v>40303.628188888899</v>
      </c>
      <c r="G6" s="37">
        <v>207907.425788889</v>
      </c>
      <c r="H6" s="37">
        <v>0.162376443526553</v>
      </c>
    </row>
    <row r="7" spans="1:8">
      <c r="A7" s="37">
        <v>6</v>
      </c>
      <c r="B7" s="37">
        <v>17</v>
      </c>
      <c r="C7" s="37">
        <v>17618</v>
      </c>
      <c r="D7" s="37">
        <v>195471.376134188</v>
      </c>
      <c r="E7" s="37">
        <v>135200.898391453</v>
      </c>
      <c r="F7" s="37">
        <v>60270.477742734998</v>
      </c>
      <c r="G7" s="37">
        <v>135200.898391453</v>
      </c>
      <c r="H7" s="37">
        <v>0.30833403301647699</v>
      </c>
    </row>
    <row r="8" spans="1:8">
      <c r="A8" s="37">
        <v>7</v>
      </c>
      <c r="B8" s="37">
        <v>18</v>
      </c>
      <c r="C8" s="37">
        <v>44907</v>
      </c>
      <c r="D8" s="37">
        <v>127887.60666324801</v>
      </c>
      <c r="E8" s="37">
        <v>100058.317711966</v>
      </c>
      <c r="F8" s="37">
        <v>27829.288951282098</v>
      </c>
      <c r="G8" s="37">
        <v>100058.317711966</v>
      </c>
      <c r="H8" s="37">
        <v>0.217607395097805</v>
      </c>
    </row>
    <row r="9" spans="1:8">
      <c r="A9" s="37">
        <v>8</v>
      </c>
      <c r="B9" s="37">
        <v>19</v>
      </c>
      <c r="C9" s="37">
        <v>20668</v>
      </c>
      <c r="D9" s="37">
        <v>111299.38398803399</v>
      </c>
      <c r="E9" s="37">
        <v>89346.359809401707</v>
      </c>
      <c r="F9" s="37">
        <v>21953.024178632499</v>
      </c>
      <c r="G9" s="37">
        <v>89346.359809401707</v>
      </c>
      <c r="H9" s="37">
        <v>0.197242998047434</v>
      </c>
    </row>
    <row r="10" spans="1:8">
      <c r="A10" s="37">
        <v>9</v>
      </c>
      <c r="B10" s="37">
        <v>21</v>
      </c>
      <c r="C10" s="37">
        <v>204546</v>
      </c>
      <c r="D10" s="37">
        <v>878723.84618290595</v>
      </c>
      <c r="E10" s="37">
        <v>878643.07096666703</v>
      </c>
      <c r="F10" s="37">
        <v>80.775216239316194</v>
      </c>
      <c r="G10" s="37">
        <v>878643.07096666703</v>
      </c>
      <c r="H10" s="82">
        <v>9.1923323340087094E-5</v>
      </c>
    </row>
    <row r="11" spans="1:8">
      <c r="A11" s="37">
        <v>10</v>
      </c>
      <c r="B11" s="37">
        <v>22</v>
      </c>
      <c r="C11" s="37">
        <v>73451</v>
      </c>
      <c r="D11" s="37">
        <v>800707.69164444401</v>
      </c>
      <c r="E11" s="37">
        <v>726922.508033333</v>
      </c>
      <c r="F11" s="37">
        <v>73785.183611111104</v>
      </c>
      <c r="G11" s="37">
        <v>726922.508033333</v>
      </c>
      <c r="H11" s="37">
        <v>9.2149962315930298E-2</v>
      </c>
    </row>
    <row r="12" spans="1:8">
      <c r="A12" s="37">
        <v>11</v>
      </c>
      <c r="B12" s="37">
        <v>23</v>
      </c>
      <c r="C12" s="37">
        <v>134861.75099999999</v>
      </c>
      <c r="D12" s="37">
        <v>1153529.54110855</v>
      </c>
      <c r="E12" s="37">
        <v>971700.45907777804</v>
      </c>
      <c r="F12" s="37">
        <v>181829.082030769</v>
      </c>
      <c r="G12" s="37">
        <v>971700.45907777804</v>
      </c>
      <c r="H12" s="37">
        <v>0.157628457313742</v>
      </c>
    </row>
    <row r="13" spans="1:8">
      <c r="A13" s="37">
        <v>12</v>
      </c>
      <c r="B13" s="37">
        <v>24</v>
      </c>
      <c r="C13" s="37">
        <v>14792</v>
      </c>
      <c r="D13" s="37">
        <v>385824.24296153802</v>
      </c>
      <c r="E13" s="37">
        <v>353053.230035897</v>
      </c>
      <c r="F13" s="37">
        <v>32771.012925641</v>
      </c>
      <c r="G13" s="37">
        <v>353053.230035897</v>
      </c>
      <c r="H13" s="37">
        <v>8.4937671811638499E-2</v>
      </c>
    </row>
    <row r="14" spans="1:8">
      <c r="A14" s="37">
        <v>13</v>
      </c>
      <c r="B14" s="37">
        <v>25</v>
      </c>
      <c r="C14" s="37">
        <v>71039</v>
      </c>
      <c r="D14" s="37">
        <v>930682.94110000005</v>
      </c>
      <c r="E14" s="37">
        <v>842794.24380000005</v>
      </c>
      <c r="F14" s="37">
        <v>87888.6973</v>
      </c>
      <c r="G14" s="37">
        <v>842794.24380000005</v>
      </c>
      <c r="H14" s="37">
        <v>9.4434627969136195E-2</v>
      </c>
    </row>
    <row r="15" spans="1:8">
      <c r="A15" s="37">
        <v>14</v>
      </c>
      <c r="B15" s="37">
        <v>26</v>
      </c>
      <c r="C15" s="37">
        <v>40674</v>
      </c>
      <c r="D15" s="37">
        <v>247861.43687239999</v>
      </c>
      <c r="E15" s="37">
        <v>216526.20905430001</v>
      </c>
      <c r="F15" s="37">
        <v>31335.2278181</v>
      </c>
      <c r="G15" s="37">
        <v>216526.20905430001</v>
      </c>
      <c r="H15" s="37">
        <v>0.12642236006334301</v>
      </c>
    </row>
    <row r="16" spans="1:8">
      <c r="A16" s="37">
        <v>15</v>
      </c>
      <c r="B16" s="37">
        <v>27</v>
      </c>
      <c r="C16" s="37">
        <v>187027.80300000001</v>
      </c>
      <c r="D16" s="37">
        <v>1974184.1763982901</v>
      </c>
      <c r="E16" s="37">
        <v>1881777.87527521</v>
      </c>
      <c r="F16" s="37">
        <v>92406.301123076904</v>
      </c>
      <c r="G16" s="37">
        <v>1881777.87527521</v>
      </c>
      <c r="H16" s="37">
        <v>4.6807335520064497E-2</v>
      </c>
    </row>
    <row r="17" spans="1:8">
      <c r="A17" s="37">
        <v>16</v>
      </c>
      <c r="B17" s="37">
        <v>29</v>
      </c>
      <c r="C17" s="37">
        <v>150105</v>
      </c>
      <c r="D17" s="37">
        <v>2000454.9881196599</v>
      </c>
      <c r="E17" s="37">
        <v>1796063.5132760699</v>
      </c>
      <c r="F17" s="37">
        <v>204391.47484359</v>
      </c>
      <c r="G17" s="37">
        <v>1796063.5132760699</v>
      </c>
      <c r="H17" s="37">
        <v>0.10217249378638101</v>
      </c>
    </row>
    <row r="18" spans="1:8">
      <c r="A18" s="37">
        <v>17</v>
      </c>
      <c r="B18" s="37">
        <v>31</v>
      </c>
      <c r="C18" s="37">
        <v>24629.022000000001</v>
      </c>
      <c r="D18" s="37">
        <v>237649.328328818</v>
      </c>
      <c r="E18" s="37">
        <v>202391.662127858</v>
      </c>
      <c r="F18" s="37">
        <v>35257.6662009598</v>
      </c>
      <c r="G18" s="37">
        <v>202391.662127858</v>
      </c>
      <c r="H18" s="37">
        <v>0.148360049863791</v>
      </c>
    </row>
    <row r="19" spans="1:8">
      <c r="A19" s="37">
        <v>18</v>
      </c>
      <c r="B19" s="37">
        <v>32</v>
      </c>
      <c r="C19" s="37">
        <v>12280.800999999999</v>
      </c>
      <c r="D19" s="37">
        <v>208058.13306538801</v>
      </c>
      <c r="E19" s="37">
        <v>194399.22663949101</v>
      </c>
      <c r="F19" s="37">
        <v>13658.906425897399</v>
      </c>
      <c r="G19" s="37">
        <v>194399.22663949101</v>
      </c>
      <c r="H19" s="37">
        <v>6.5649471254289493E-2</v>
      </c>
    </row>
    <row r="20" spans="1:8">
      <c r="A20" s="37">
        <v>19</v>
      </c>
      <c r="B20" s="37">
        <v>33</v>
      </c>
      <c r="C20" s="37">
        <v>57074.559999999998</v>
      </c>
      <c r="D20" s="37">
        <v>632580.24207734701</v>
      </c>
      <c r="E20" s="37">
        <v>518131.122535059</v>
      </c>
      <c r="F20" s="37">
        <v>114449.119542288</v>
      </c>
      <c r="G20" s="37">
        <v>518131.122535059</v>
      </c>
      <c r="H20" s="37">
        <v>0.18092427162512301</v>
      </c>
    </row>
    <row r="21" spans="1:8">
      <c r="A21" s="37">
        <v>20</v>
      </c>
      <c r="B21" s="37">
        <v>34</v>
      </c>
      <c r="C21" s="37">
        <v>25951.507000000001</v>
      </c>
      <c r="D21" s="37">
        <v>141185.124303063</v>
      </c>
      <c r="E21" s="37">
        <v>104106.29869261599</v>
      </c>
      <c r="F21" s="37">
        <v>37078.8256104471</v>
      </c>
      <c r="G21" s="37">
        <v>104106.29869261599</v>
      </c>
      <c r="H21" s="37">
        <v>0.26262558320843299</v>
      </c>
    </row>
    <row r="22" spans="1:8">
      <c r="A22" s="37">
        <v>21</v>
      </c>
      <c r="B22" s="37">
        <v>35</v>
      </c>
      <c r="C22" s="37">
        <v>24849.289000000001</v>
      </c>
      <c r="D22" s="37">
        <v>802224.59145575203</v>
      </c>
      <c r="E22" s="37">
        <v>778095.26660796499</v>
      </c>
      <c r="F22" s="37">
        <v>24129.3248477876</v>
      </c>
      <c r="G22" s="37">
        <v>778095.26660796499</v>
      </c>
      <c r="H22" s="37">
        <v>3.0078016935383999E-2</v>
      </c>
    </row>
    <row r="23" spans="1:8">
      <c r="A23" s="37">
        <v>22</v>
      </c>
      <c r="B23" s="37">
        <v>36</v>
      </c>
      <c r="C23" s="37">
        <v>140769.91699999999</v>
      </c>
      <c r="D23" s="37">
        <v>605389.363458407</v>
      </c>
      <c r="E23" s="37">
        <v>509712.03906026098</v>
      </c>
      <c r="F23" s="37">
        <v>95677.324398145895</v>
      </c>
      <c r="G23" s="37">
        <v>509712.03906026098</v>
      </c>
      <c r="H23" s="37">
        <v>0.158042625413123</v>
      </c>
    </row>
    <row r="24" spans="1:8">
      <c r="A24" s="37">
        <v>23</v>
      </c>
      <c r="B24" s="37">
        <v>37</v>
      </c>
      <c r="C24" s="37">
        <v>134718.89300000001</v>
      </c>
      <c r="D24" s="37">
        <v>1024626.55272743</v>
      </c>
      <c r="E24" s="37">
        <v>941857.29485892202</v>
      </c>
      <c r="F24" s="37">
        <v>82769.2578685115</v>
      </c>
      <c r="G24" s="37">
        <v>941857.29485892202</v>
      </c>
      <c r="H24" s="37">
        <v>8.0779926743250602E-2</v>
      </c>
    </row>
    <row r="25" spans="1:8">
      <c r="A25" s="37">
        <v>24</v>
      </c>
      <c r="B25" s="37">
        <v>38</v>
      </c>
      <c r="C25" s="37">
        <v>335421.83100000001</v>
      </c>
      <c r="D25" s="37">
        <v>1196574.3604468999</v>
      </c>
      <c r="E25" s="37">
        <v>1200433.1393168101</v>
      </c>
      <c r="F25" s="37">
        <v>-3858.7788699114999</v>
      </c>
      <c r="G25" s="37">
        <v>1200433.1393168101</v>
      </c>
      <c r="H25" s="37">
        <v>-3.2248550507720298E-3</v>
      </c>
    </row>
    <row r="26" spans="1:8">
      <c r="A26" s="37">
        <v>25</v>
      </c>
      <c r="B26" s="37">
        <v>39</v>
      </c>
      <c r="C26" s="37">
        <v>62700.078999999998</v>
      </c>
      <c r="D26" s="37">
        <v>141639.763940073</v>
      </c>
      <c r="E26" s="37">
        <v>107868.680358949</v>
      </c>
      <c r="F26" s="37">
        <v>33771.083581123799</v>
      </c>
      <c r="G26" s="37">
        <v>107868.680358949</v>
      </c>
      <c r="H26" s="37">
        <v>0.23842939752012199</v>
      </c>
    </row>
    <row r="27" spans="1:8">
      <c r="A27" s="37">
        <v>26</v>
      </c>
      <c r="B27" s="37">
        <v>42</v>
      </c>
      <c r="C27" s="37">
        <v>8205.92</v>
      </c>
      <c r="D27" s="37">
        <v>146574.3138</v>
      </c>
      <c r="E27" s="37">
        <v>132888.45259999999</v>
      </c>
      <c r="F27" s="37">
        <v>13685.861199999999</v>
      </c>
      <c r="G27" s="37">
        <v>132888.45259999999</v>
      </c>
      <c r="H27" s="37">
        <v>9.3371484028738502E-2</v>
      </c>
    </row>
    <row r="28" spans="1:8">
      <c r="A28" s="37">
        <v>27</v>
      </c>
      <c r="B28" s="37">
        <v>43</v>
      </c>
      <c r="C28" s="37">
        <v>1708.702</v>
      </c>
      <c r="D28" s="37">
        <v>5490.3931000000002</v>
      </c>
      <c r="E28" s="37">
        <v>5686.0712999999996</v>
      </c>
      <c r="F28" s="37">
        <v>-195.6782</v>
      </c>
      <c r="G28" s="37">
        <v>5686.0712999999996</v>
      </c>
      <c r="H28" s="37">
        <v>-3.5640107445129902E-2</v>
      </c>
    </row>
    <row r="29" spans="1:8">
      <c r="A29" s="37">
        <v>28</v>
      </c>
      <c r="B29" s="37">
        <v>75</v>
      </c>
      <c r="C29" s="37">
        <v>83</v>
      </c>
      <c r="D29" s="37">
        <v>23200.427350427399</v>
      </c>
      <c r="E29" s="37">
        <v>21613.858974358998</v>
      </c>
      <c r="F29" s="37">
        <v>1586.5683760683801</v>
      </c>
      <c r="G29" s="37">
        <v>21613.858974358998</v>
      </c>
      <c r="H29" s="37">
        <v>6.8385308257658095E-2</v>
      </c>
    </row>
    <row r="30" spans="1:8">
      <c r="A30" s="37">
        <v>29</v>
      </c>
      <c r="B30" s="37">
        <v>76</v>
      </c>
      <c r="C30" s="37">
        <v>2439</v>
      </c>
      <c r="D30" s="37">
        <v>449436.13708632498</v>
      </c>
      <c r="E30" s="37">
        <v>422984.30105299101</v>
      </c>
      <c r="F30" s="37">
        <v>26451.8360333333</v>
      </c>
      <c r="G30" s="37">
        <v>422984.30105299101</v>
      </c>
      <c r="H30" s="37">
        <v>5.8855605614669598E-2</v>
      </c>
    </row>
    <row r="31" spans="1:8">
      <c r="A31" s="30">
        <v>30</v>
      </c>
      <c r="B31" s="39">
        <v>99</v>
      </c>
      <c r="C31" s="40">
        <v>19</v>
      </c>
      <c r="D31" s="40">
        <v>14095.926934422499</v>
      </c>
      <c r="E31" s="40">
        <v>12618.921624688001</v>
      </c>
      <c r="F31" s="40">
        <v>1477.0053097345101</v>
      </c>
      <c r="G31" s="40">
        <v>12618.921624688001</v>
      </c>
      <c r="H31" s="40">
        <v>0.10478241811311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52</v>
      </c>
      <c r="D34" s="34">
        <v>56570.15</v>
      </c>
      <c r="E34" s="34">
        <v>54273.15</v>
      </c>
      <c r="F34" s="30"/>
      <c r="G34" s="30"/>
      <c r="H34" s="30"/>
    </row>
    <row r="35" spans="1:8">
      <c r="A35" s="30"/>
      <c r="B35" s="33">
        <v>71</v>
      </c>
      <c r="C35" s="34">
        <v>61</v>
      </c>
      <c r="D35" s="34">
        <v>112794.92</v>
      </c>
      <c r="E35" s="34">
        <v>136739.37</v>
      </c>
      <c r="F35" s="30"/>
      <c r="G35" s="30"/>
      <c r="H35" s="30"/>
    </row>
    <row r="36" spans="1:8">
      <c r="A36" s="30"/>
      <c r="B36" s="33">
        <v>72</v>
      </c>
      <c r="C36" s="34">
        <v>79</v>
      </c>
      <c r="D36" s="34">
        <v>204679.55</v>
      </c>
      <c r="E36" s="34">
        <v>206512.82</v>
      </c>
      <c r="F36" s="30"/>
      <c r="G36" s="30"/>
      <c r="H36" s="30"/>
    </row>
    <row r="37" spans="1:8">
      <c r="A37" s="30"/>
      <c r="B37" s="33">
        <v>73</v>
      </c>
      <c r="C37" s="34">
        <v>86</v>
      </c>
      <c r="D37" s="34">
        <v>155210.4</v>
      </c>
      <c r="E37" s="34">
        <v>180065.09</v>
      </c>
      <c r="F37" s="30"/>
      <c r="G37" s="30"/>
      <c r="H37" s="30"/>
    </row>
    <row r="38" spans="1:8">
      <c r="A38" s="30"/>
      <c r="B38" s="33">
        <v>74</v>
      </c>
      <c r="C38" s="34">
        <v>104</v>
      </c>
      <c r="D38" s="34">
        <v>0.89</v>
      </c>
      <c r="E38" s="34">
        <v>5777.78</v>
      </c>
      <c r="F38" s="30"/>
      <c r="G38" s="30"/>
      <c r="H38" s="30"/>
    </row>
    <row r="39" spans="1:8">
      <c r="A39" s="30"/>
      <c r="B39" s="33">
        <v>77</v>
      </c>
      <c r="C39" s="34">
        <v>31</v>
      </c>
      <c r="D39" s="34">
        <v>54612.85</v>
      </c>
      <c r="E39" s="34">
        <v>56382.9</v>
      </c>
      <c r="F39" s="34"/>
      <c r="G39" s="30"/>
      <c r="H39" s="30"/>
    </row>
    <row r="40" spans="1:8">
      <c r="A40" s="30"/>
      <c r="B40" s="33">
        <v>78</v>
      </c>
      <c r="C40" s="34">
        <v>24</v>
      </c>
      <c r="D40" s="34">
        <v>34030.78</v>
      </c>
      <c r="E40" s="34">
        <v>31307.08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2016-06-07T00:16:06Z</dcterms:modified>
</cp:coreProperties>
</file>