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1" i="2" l="1"/>
  <c r="I31" i="2"/>
  <c r="H31" i="2"/>
  <c r="F31" i="2"/>
  <c r="E31" i="2"/>
  <c r="G31" i="2" s="1"/>
  <c r="H34" i="2"/>
  <c r="H30" i="2"/>
  <c r="J41" i="2"/>
  <c r="I41" i="2"/>
  <c r="H41" i="2"/>
  <c r="F41" i="2"/>
  <c r="E41" i="2"/>
  <c r="L31" i="2" l="1"/>
  <c r="K31" i="2"/>
  <c r="G41" i="2"/>
  <c r="L41" i="2" s="1"/>
  <c r="K41" i="2"/>
  <c r="E4" i="2"/>
  <c r="J36" i="2" l="1"/>
  <c r="I36" i="2"/>
  <c r="H36" i="2"/>
  <c r="F36" i="2"/>
  <c r="E36" i="2"/>
  <c r="J32" i="2"/>
  <c r="I32" i="2"/>
  <c r="H32" i="2"/>
  <c r="F32" i="2"/>
  <c r="E32" i="2"/>
  <c r="K32" i="2" l="1"/>
  <c r="K36" i="2"/>
  <c r="G36" i="2"/>
  <c r="L36" i="2" s="1"/>
  <c r="G32" i="2"/>
  <c r="L32" i="2" s="1"/>
  <c r="J39" i="2"/>
  <c r="J40" i="2"/>
  <c r="J33" i="2"/>
  <c r="J34" i="2"/>
  <c r="J35" i="2"/>
  <c r="I39" i="2"/>
  <c r="I40" i="2"/>
  <c r="I33" i="2"/>
  <c r="I34" i="2"/>
  <c r="I35" i="2"/>
  <c r="H33" i="2" l="1"/>
  <c r="H42" i="2" l="1"/>
  <c r="J8" i="2" l="1"/>
  <c r="F39" i="2" l="1"/>
  <c r="F40" i="2"/>
  <c r="F34" i="2"/>
  <c r="F35" i="2"/>
  <c r="E39" i="2"/>
  <c r="K39" i="2" s="1"/>
  <c r="E40" i="2"/>
  <c r="K40" i="2" s="1"/>
  <c r="E35" i="2"/>
  <c r="K35" i="2" s="1"/>
  <c r="E34" i="2"/>
  <c r="K34" i="2" s="1"/>
  <c r="F42" i="2"/>
  <c r="E13" i="2"/>
  <c r="F38" i="2"/>
  <c r="F3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3" i="2"/>
  <c r="F4" i="2"/>
  <c r="E42" i="2"/>
  <c r="E38" i="2"/>
  <c r="E37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K33" i="2" s="1"/>
  <c r="E5" i="2"/>
  <c r="I30" i="2"/>
  <c r="I37" i="2"/>
  <c r="I38" i="2"/>
  <c r="I42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7" i="2"/>
  <c r="J38" i="2"/>
  <c r="J42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<sst xmlns="http://schemas.openxmlformats.org/spreadsheetml/2006/main" count="120" uniqueCount="79">
  <si>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</si>
  <si>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</si>
  <si>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</si>
  <si>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</si>
  <si>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</si>
  <si>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</si>
  <si>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</si>
  <si>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</si>
  <si>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</si>
  <si>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</si>
  <si>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</si>
  <si>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</si>
  <si>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</si>
  <si>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</si>
  <si>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</si>
  <si>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</si>
  <si>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</si>
  <si>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</si>
  <si>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</si>
  <si>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</si>
  <si>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</si>
  <si>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</si>
  <si>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</si>
  <si>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</si>
  <si>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</si>
  <si>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</si>
  <si>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</si>
  <si>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</si>
  <si>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</si>
  <si>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</si>
  <si>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</si>
  <si>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</si>
  <si>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</si>
  <si>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</si>
  <si>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</si>
  <si>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</si>
  <si>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</si>
  <si>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</si>
  <si>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</si>
  <si>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</si>
  <si>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</si>
  <si>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</si>
  <si>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</si>
  <si>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</si>
  <si>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</si>
  <si>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</si>
  <si>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</si>
  <si>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</si>
  <si>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</si>
  <si>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</si>
  <si>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</si>
  <si>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</si>
  <si>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</si>
  <si>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</si>
  <si>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</si>
  <si>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</si>
  <si>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</si>
  <si>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</si>
  <si>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</si>
  <si>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</si>
  <si>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</si>
  <si>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</si>
  <si>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</si>
  <si>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</si>
  <si>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</si>
  <si>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</si>
  <si>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</si>
  <si>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</si>
  <si>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</si>
  <si>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</si>
  <si>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</si>
  <si>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</si>
  <si>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</si>
  <si>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</si>
  <si>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</si>
  <si>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</si>
  <si>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</si>
  <si>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4" type="noConversion"/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</si>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</sst>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0" fontId="47" fillId="0" borderId="0" xfId="0" applyFont="1" applyAlignment="1">
      <alignment horizontal="left" wrapText="1"/>
    </xf>
    <xf numFmtId="0" fontId="53" fillId="0" borderId="19" xfId="0" applyFont="1" applyBorder="1" applyAlignment="1">
      <alignment horizontal="left" vertical="center" wrapText="1"/>
    </xf>
    <xf numFmtId="0" fontId="42" fillId="0" borderId="10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11" xfId="0" applyFont="1" applyBorder="1" applyAlignment="1">
      <alignment horizontal="right" vertical="center" wrapText="1"/>
    </xf>
    <xf numFmtId="49" fontId="42" fillId="33" borderId="10" xfId="0" applyNumberFormat="1" applyFont="1" applyFill="1" applyBorder="1" applyAlignment="1">
      <alignment vertical="center" wrapText="1"/>
    </xf>
    <xf numFmtId="49" fontId="42" fillId="33" borderId="12" xfId="0" applyNumberFormat="1" applyFont="1" applyFill="1" applyBorder="1" applyAlignment="1">
      <alignment vertical="center" wrapText="1"/>
    </xf>
    <xf numFmtId="0" fontId="42" fillId="33" borderId="10" xfId="0" applyFont="1" applyFill="1" applyBorder="1" applyAlignment="1">
      <alignment vertical="center" wrapText="1"/>
    </xf>
    <xf numFmtId="0" fontId="42" fillId="33" borderId="12" xfId="0" applyFont="1" applyFill="1" applyBorder="1" applyAlignment="1">
      <alignment vertical="center" wrapText="1"/>
    </xf>
    <xf numFmtId="4" fontId="43" fillId="34" borderId="10" xfId="0" applyNumberFormat="1" applyFont="1" applyFill="1" applyBorder="1" applyAlignment="1">
      <alignment horizontal="right" vertical="top" wrapText="1"/>
    </xf>
    <xf numFmtId="176" fontId="43" fillId="34" borderId="10" xfId="0" applyNumberFormat="1" applyFont="1" applyFill="1" applyBorder="1" applyAlignment="1">
      <alignment horizontal="right" vertical="top" wrapText="1"/>
    </xf>
    <xf numFmtId="176" fontId="43" fillId="34" borderId="12" xfId="0" applyNumberFormat="1" applyFont="1" applyFill="1" applyBorder="1" applyAlignment="1">
      <alignment horizontal="right" vertical="top" wrapText="1"/>
    </xf>
    <xf numFmtId="4" fontId="42" fillId="35" borderId="10" xfId="0" applyNumberFormat="1" applyFont="1" applyFill="1" applyBorder="1" applyAlignment="1">
      <alignment horizontal="right" vertical="top" wrapText="1"/>
    </xf>
    <xf numFmtId="176" fontId="42" fillId="35" borderId="10" xfId="0" applyNumberFormat="1" applyFont="1" applyFill="1" applyBorder="1" applyAlignment="1">
      <alignment horizontal="right" vertical="top" wrapText="1"/>
    </xf>
    <xf numFmtId="176" fontId="42" fillId="35" borderId="12" xfId="0" applyNumberFormat="1" applyFont="1" applyFill="1" applyBorder="1" applyAlignment="1">
      <alignment horizontal="right" vertical="top" wrapText="1"/>
    </xf>
    <xf numFmtId="0" fontId="42" fillId="35" borderId="10" xfId="0" applyFont="1" applyFill="1" applyBorder="1" applyAlignment="1">
      <alignment horizontal="right" vertical="top" wrapText="1"/>
    </xf>
    <xf numFmtId="0" fontId="42" fillId="35" borderId="12" xfId="0" applyFont="1" applyFill="1" applyBorder="1" applyAlignment="1">
      <alignment horizontal="right" vertical="top" wrapText="1"/>
    </xf>
    <xf numFmtId="4" fontId="42" fillId="35" borderId="13" xfId="0" applyNumberFormat="1" applyFont="1" applyFill="1" applyBorder="1" applyAlignment="1">
      <alignment horizontal="right" vertical="top" wrapText="1"/>
    </xf>
    <xf numFmtId="0" fontId="42" fillId="35" borderId="13" xfId="0" applyFont="1" applyFill="1" applyBorder="1" applyAlignment="1">
      <alignment horizontal="right" vertical="top" wrapText="1"/>
    </xf>
    <xf numFmtId="176" fontId="42" fillId="35" borderId="13" xfId="0" applyNumberFormat="1" applyFont="1" applyFill="1" applyBorder="1" applyAlignment="1">
      <alignment horizontal="right" vertical="top" wrapText="1"/>
    </xf>
    <xf numFmtId="176" fontId="42" fillId="35" borderId="20" xfId="0" applyNumberFormat="1" applyFont="1" applyFill="1" applyBorder="1" applyAlignment="1">
      <alignment horizontal="right" vertical="top" wrapText="1"/>
    </xf>
    <xf numFmtId="49" fontId="42" fillId="33" borderId="0" xfId="0" applyNumberFormat="1" applyFont="1" applyFill="1" applyBorder="1" applyAlignment="1">
      <alignment horizontal="left" vertical="top" wrapText="1"/>
    </xf>
    <xf numFmtId="49" fontId="42" fillId="33" borderId="0" xfId="0" applyNumberFormat="1" applyFont="1" applyFill="1" applyBorder="1" applyAlignment="1">
      <alignment horizontal="left" vertical="top"/>
    </xf>
    <xf numFmtId="0" fontId="42" fillId="33" borderId="18" xfId="0" applyFont="1" applyFill="1" applyBorder="1" applyAlignment="1">
      <alignment vertical="center" wrapText="1"/>
    </xf>
    <xf numFmtId="49" fontId="42" fillId="33" borderId="18" xfId="0" applyNumberFormat="1" applyFont="1" applyFill="1" applyBorder="1" applyAlignment="1">
      <alignment horizontal="lef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1" fillId="0" borderId="0" xfId="0" applyFont="1" applyAlignment="1">
      <alignment wrapText="1"/>
    </xf>
    <xf numFmtId="0" fontId="41" fillId="0" borderId="19" xfId="0" applyFont="1" applyBorder="1" applyAlignment="1">
      <alignment wrapText="1"/>
    </xf>
    <xf numFmtId="0" fontId="41" fillId="0" borderId="0" xfId="0" applyFont="1" applyAlignment="1">
      <alignment horizontal="right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4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14" fontId="42" fillId="33" borderId="12" xfId="0" applyNumberFormat="1" applyFont="1" applyFill="1" applyBorder="1" applyAlignment="1">
      <alignment vertical="center" wrapText="1"/>
    </xf>
    <xf numFmtId="14" fontId="42" fillId="33" borderId="16" xfId="0" applyNumberFormat="1" applyFont="1" applyFill="1" applyBorder="1" applyAlignment="1">
      <alignment vertical="center" wrapText="1"/>
    </xf>
    <xf numFmtId="14" fontId="42" fillId="33" borderId="17" xfId="0" applyNumberFormat="1" applyFont="1" applyFill="1" applyBorder="1" applyAlignment="1">
      <alignment vertical="center" wrapText="1"/>
    </xf>
  </cellXfs>
  <cellStyles count="49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637" Type="http://schemas.openxmlformats.org/officeDocument/2006/relationships/hyperlink" Target="cid:2a8273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67" t="s">
        <v>5</v>
      </c>
      <c r="B3" s="67"/>
      <c r="C3" s="67"/>
      <c r="D3" s="67"/>
      <c r="E3" s="15">
        <f>SUM(E4:E42)</f>
        <v>19236031.133600008</v>
      </c>
      <c r="F3" s="25">
        <f>RA!I7</f>
        <v>1613907.8396999999</v>
      </c>
      <c r="G3" s="16">
        <f>SUM(G4:G42)</f>
        <v>17622123.293899998</v>
      </c>
      <c r="H3" s="27">
        <f>RA!J7</f>
        <v>8.3900250966060792</v>
      </c>
      <c r="I3" s="20">
        <f>SUM(I4:I42)</f>
        <v>19236035.804429885</v>
      </c>
      <c r="J3" s="21">
        <f>SUM(J4:J42)</f>
        <v>17622123.145059746</v>
      </c>
      <c r="K3" s="22">
        <f>E3-I3</f>
        <v>-4.6708298772573471</v>
      </c>
      <c r="L3" s="22">
        <f>G3-J3</f>
        <v>0.14884025231003761</v>
      </c>
    </row>
    <row r="4" spans="1:13" x14ac:dyDescent="0.2">
      <c r="A4" s="68">
        <f>RA!A8</f>
        <v>42528</v>
      </c>
      <c r="B4" s="12">
        <v>12</v>
      </c>
      <c r="C4" s="66" t="s">
        <v>6</v>
      </c>
      <c r="D4" s="66"/>
      <c r="E4" s="15">
        <f>VLOOKUP(C4,RA!B8:D35,3,0)</f>
        <v>452264.03480000002</v>
      </c>
      <c r="F4" s="25">
        <f>VLOOKUP(C4,RA!B8:I38,8,0)</f>
        <v>111141.236</v>
      </c>
      <c r="G4" s="16">
        <f t="shared" ref="G4:G42" si="0">E4-F4</f>
        <v>341122.79879999999</v>
      </c>
      <c r="H4" s="27">
        <f>RA!J8</f>
        <v>24.5744139370155</v>
      </c>
      <c r="I4" s="20">
        <f>VLOOKUP(B4,RMS!B:D,3,FALSE)</f>
        <v>452264.66829914501</v>
      </c>
      <c r="J4" s="21">
        <f>VLOOKUP(B4,RMS!B:E,4,FALSE)</f>
        <v>341122.80624615401</v>
      </c>
      <c r="K4" s="22">
        <f t="shared" ref="K4:K42" si="1">E4-I4</f>
        <v>-0.63349914498394355</v>
      </c>
      <c r="L4" s="22">
        <f t="shared" ref="L4:L42" si="2">G4-J4</f>
        <v>-7.4461540207266808E-3</v>
      </c>
    </row>
    <row r="5" spans="1:13" x14ac:dyDescent="0.2">
      <c r="A5" s="68"/>
      <c r="B5" s="12">
        <v>13</v>
      </c>
      <c r="C5" s="66" t="s">
        <v>7</v>
      </c>
      <c r="D5" s="66"/>
      <c r="E5" s="15">
        <f>VLOOKUP(C5,RA!B8:D36,3,0)</f>
        <v>48594.9018</v>
      </c>
      <c r="F5" s="25">
        <f>VLOOKUP(C5,RA!B9:I39,8,0)</f>
        <v>10690.7237</v>
      </c>
      <c r="G5" s="16">
        <f t="shared" si="0"/>
        <v>37904.178099999997</v>
      </c>
      <c r="H5" s="27">
        <f>RA!J9</f>
        <v>21.999681662079201</v>
      </c>
      <c r="I5" s="20">
        <f>VLOOKUP(B5,RMS!B:D,3,FALSE)</f>
        <v>48594.920090598302</v>
      </c>
      <c r="J5" s="21">
        <f>VLOOKUP(B5,RMS!B:E,4,FALSE)</f>
        <v>37904.178466666701</v>
      </c>
      <c r="K5" s="22">
        <f t="shared" si="1"/>
        <v>-1.829059830197366E-2</v>
      </c>
      <c r="L5" s="22">
        <f t="shared" si="2"/>
        <v>-3.6666670348495245E-4</v>
      </c>
      <c r="M5" s="32"/>
    </row>
    <row r="6" spans="1:13" x14ac:dyDescent="0.2">
      <c r="A6" s="68"/>
      <c r="B6" s="12">
        <v>14</v>
      </c>
      <c r="C6" s="66" t="s">
        <v>8</v>
      </c>
      <c r="D6" s="66"/>
      <c r="E6" s="15">
        <f>VLOOKUP(C6,RA!B10:D37,3,0)</f>
        <v>99784.681899999996</v>
      </c>
      <c r="F6" s="25">
        <f>VLOOKUP(C6,RA!B10:I40,8,0)</f>
        <v>27966.0602</v>
      </c>
      <c r="G6" s="16">
        <f t="shared" si="0"/>
        <v>71818.621699999989</v>
      </c>
      <c r="H6" s="27">
        <f>RA!J10</f>
        <v>28.026406125167</v>
      </c>
      <c r="I6" s="20">
        <f>VLOOKUP(B6,RMS!B:D,3,FALSE)</f>
        <v>99786.655855343794</v>
      </c>
      <c r="J6" s="21">
        <f>VLOOKUP(B6,RMS!B:E,4,FALSE)</f>
        <v>71818.620230735294</v>
      </c>
      <c r="K6" s="22">
        <f>E6-I6</f>
        <v>-1.9739553437975701</v>
      </c>
      <c r="L6" s="22">
        <f t="shared" si="2"/>
        <v>1.469264694605954E-3</v>
      </c>
      <c r="M6" s="32"/>
    </row>
    <row r="7" spans="1:13" x14ac:dyDescent="0.2">
      <c r="A7" s="68"/>
      <c r="B7" s="12">
        <v>15</v>
      </c>
      <c r="C7" s="66" t="s">
        <v>9</v>
      </c>
      <c r="D7" s="66"/>
      <c r="E7" s="15">
        <f>VLOOKUP(C7,RA!B10:D38,3,0)</f>
        <v>67401.355200000005</v>
      </c>
      <c r="F7" s="25">
        <f>VLOOKUP(C7,RA!B11:I41,8,0)</f>
        <v>15611.7665</v>
      </c>
      <c r="G7" s="16">
        <f t="shared" si="0"/>
        <v>51789.588700000008</v>
      </c>
      <c r="H7" s="27">
        <f>RA!J11</f>
        <v>23.162392586432698</v>
      </c>
      <c r="I7" s="20">
        <f>VLOOKUP(B7,RMS!B:D,3,FALSE)</f>
        <v>67401.374739263294</v>
      </c>
      <c r="J7" s="21">
        <f>VLOOKUP(B7,RMS!B:E,4,FALSE)</f>
        <v>51789.588422350796</v>
      </c>
      <c r="K7" s="22">
        <f t="shared" si="1"/>
        <v>-1.953926328860689E-2</v>
      </c>
      <c r="L7" s="22">
        <f t="shared" si="2"/>
        <v>2.7764921105699614E-4</v>
      </c>
      <c r="M7" s="32"/>
    </row>
    <row r="8" spans="1:13" x14ac:dyDescent="0.2">
      <c r="A8" s="68"/>
      <c r="B8" s="12">
        <v>16</v>
      </c>
      <c r="C8" s="66" t="s">
        <v>10</v>
      </c>
      <c r="D8" s="66"/>
      <c r="E8" s="15">
        <f>VLOOKUP(C8,RA!B12:D38,3,0)</f>
        <v>260685.8763</v>
      </c>
      <c r="F8" s="25">
        <f>VLOOKUP(C8,RA!B12:I42,8,0)</f>
        <v>40441.314200000001</v>
      </c>
      <c r="G8" s="16">
        <f t="shared" si="0"/>
        <v>220244.56210000001</v>
      </c>
      <c r="H8" s="27">
        <f>RA!J12</f>
        <v>15.513427414632799</v>
      </c>
      <c r="I8" s="20">
        <f>VLOOKUP(B8,RMS!B:D,3,FALSE)</f>
        <v>260685.912826496</v>
      </c>
      <c r="J8" s="21">
        <f>VLOOKUP(B8,RMS!B:E,4,FALSE)</f>
        <v>220244.56342734999</v>
      </c>
      <c r="K8" s="22">
        <f t="shared" si="1"/>
        <v>-3.6526495998259634E-2</v>
      </c>
      <c r="L8" s="22">
        <f t="shared" si="2"/>
        <v>-1.3273499789647758E-3</v>
      </c>
      <c r="M8" s="32"/>
    </row>
    <row r="9" spans="1:13" x14ac:dyDescent="0.2">
      <c r="A9" s="68"/>
      <c r="B9" s="12">
        <v>17</v>
      </c>
      <c r="C9" s="66" t="s">
        <v>11</v>
      </c>
      <c r="D9" s="66"/>
      <c r="E9" s="15">
        <f>VLOOKUP(C9,RA!B12:D39,3,0)</f>
        <v>205992.8609</v>
      </c>
      <c r="F9" s="25">
        <f>VLOOKUP(C9,RA!B13:I43,8,0)</f>
        <v>61642.095099999999</v>
      </c>
      <c r="G9" s="16">
        <f t="shared" si="0"/>
        <v>144350.76579999999</v>
      </c>
      <c r="H9" s="27">
        <f>RA!J13</f>
        <v>29.924384190151301</v>
      </c>
      <c r="I9" s="20">
        <f>VLOOKUP(B9,RMS!B:D,3,FALSE)</f>
        <v>205993.04352393199</v>
      </c>
      <c r="J9" s="21">
        <f>VLOOKUP(B9,RMS!B:E,4,FALSE)</f>
        <v>144350.762141026</v>
      </c>
      <c r="K9" s="22">
        <f t="shared" si="1"/>
        <v>-0.18262393199256621</v>
      </c>
      <c r="L9" s="22">
        <f t="shared" si="2"/>
        <v>3.6589739902410656E-3</v>
      </c>
      <c r="M9" s="32"/>
    </row>
    <row r="10" spans="1:13" x14ac:dyDescent="0.2">
      <c r="A10" s="68"/>
      <c r="B10" s="12">
        <v>18</v>
      </c>
      <c r="C10" s="66" t="s">
        <v>12</v>
      </c>
      <c r="D10" s="66"/>
      <c r="E10" s="15">
        <f>VLOOKUP(C10,RA!B14:D40,3,0)</f>
        <v>148356.65919999999</v>
      </c>
      <c r="F10" s="25">
        <f>VLOOKUP(C10,RA!B14:I43,8,0)</f>
        <v>30602.485100000002</v>
      </c>
      <c r="G10" s="16">
        <f t="shared" si="0"/>
        <v>117754.17409999999</v>
      </c>
      <c r="H10" s="27">
        <f>RA!J14</f>
        <v>20.6276450716949</v>
      </c>
      <c r="I10" s="20">
        <f>VLOOKUP(B10,RMS!B:D,3,FALSE)</f>
        <v>148356.665644444</v>
      </c>
      <c r="J10" s="21">
        <f>VLOOKUP(B10,RMS!B:E,4,FALSE)</f>
        <v>117754.170852991</v>
      </c>
      <c r="K10" s="22">
        <f t="shared" si="1"/>
        <v>-6.4444440067745745E-3</v>
      </c>
      <c r="L10" s="22">
        <f t="shared" si="2"/>
        <v>3.2470089936396107E-3</v>
      </c>
      <c r="M10" s="32"/>
    </row>
    <row r="11" spans="1:13" x14ac:dyDescent="0.2">
      <c r="A11" s="68"/>
      <c r="B11" s="12">
        <v>19</v>
      </c>
      <c r="C11" s="66" t="s">
        <v>13</v>
      </c>
      <c r="D11" s="66"/>
      <c r="E11" s="15">
        <f>VLOOKUP(C11,RA!B14:D41,3,0)</f>
        <v>115624.247</v>
      </c>
      <c r="F11" s="25">
        <f>VLOOKUP(C11,RA!B15:I44,8,0)</f>
        <v>21998.419000000002</v>
      </c>
      <c r="G11" s="16">
        <f t="shared" si="0"/>
        <v>93625.828000000009</v>
      </c>
      <c r="H11" s="27">
        <f>RA!J15</f>
        <v>19.025783579805701</v>
      </c>
      <c r="I11" s="20">
        <f>VLOOKUP(B11,RMS!B:D,3,FALSE)</f>
        <v>115624.472710256</v>
      </c>
      <c r="J11" s="21">
        <f>VLOOKUP(B11,RMS!B:E,4,FALSE)</f>
        <v>93625.827189743606</v>
      </c>
      <c r="K11" s="22">
        <f t="shared" si="1"/>
        <v>-0.22571025599609129</v>
      </c>
      <c r="L11" s="22">
        <f t="shared" si="2"/>
        <v>8.1025640247389674E-4</v>
      </c>
      <c r="M11" s="32"/>
    </row>
    <row r="12" spans="1:13" x14ac:dyDescent="0.2">
      <c r="A12" s="68"/>
      <c r="B12" s="12">
        <v>21</v>
      </c>
      <c r="C12" s="66" t="s">
        <v>14</v>
      </c>
      <c r="D12" s="66"/>
      <c r="E12" s="15">
        <f>VLOOKUP(C12,RA!B16:D42,3,0)</f>
        <v>1017211.6933</v>
      </c>
      <c r="F12" s="25">
        <f>VLOOKUP(C12,RA!B16:I45,8,0)</f>
        <v>-5786.2759999999998</v>
      </c>
      <c r="G12" s="16">
        <f t="shared" si="0"/>
        <v>1022997.9693</v>
      </c>
      <c r="H12" s="27">
        <f>RA!J16</f>
        <v>-0.56883695283017999</v>
      </c>
      <c r="I12" s="20">
        <f>VLOOKUP(B12,RMS!B:D,3,FALSE)</f>
        <v>1017211.1517923099</v>
      </c>
      <c r="J12" s="21">
        <f>VLOOKUP(B12,RMS!B:E,4,FALSE)</f>
        <v>1022997.9693</v>
      </c>
      <c r="K12" s="22">
        <f t="shared" si="1"/>
        <v>0.54150769009720534</v>
      </c>
      <c r="L12" s="22">
        <f t="shared" si="2"/>
        <v>0</v>
      </c>
      <c r="M12" s="32"/>
    </row>
    <row r="13" spans="1:13" x14ac:dyDescent="0.2">
      <c r="A13" s="68"/>
      <c r="B13" s="12">
        <v>22</v>
      </c>
      <c r="C13" s="66" t="s">
        <v>15</v>
      </c>
      <c r="D13" s="66"/>
      <c r="E13" s="15">
        <f>VLOOKUP(C13,RA!B16:D43,3,0)</f>
        <v>861251.66709999996</v>
      </c>
      <c r="F13" s="25">
        <f>VLOOKUP(C13,RA!B17:I46,8,0)</f>
        <v>97898.760699999999</v>
      </c>
      <c r="G13" s="16">
        <f t="shared" si="0"/>
        <v>763352.90639999998</v>
      </c>
      <c r="H13" s="27">
        <f>RA!J17</f>
        <v>11.367032940515999</v>
      </c>
      <c r="I13" s="20">
        <f>VLOOKUP(B13,RMS!B:D,3,FALSE)</f>
        <v>861251.63360341894</v>
      </c>
      <c r="J13" s="21">
        <f>VLOOKUP(B13,RMS!B:E,4,FALSE)</f>
        <v>763352.90708717902</v>
      </c>
      <c r="K13" s="22">
        <f t="shared" si="1"/>
        <v>3.3496581017971039E-2</v>
      </c>
      <c r="L13" s="22">
        <f t="shared" si="2"/>
        <v>-6.8717903923243284E-4</v>
      </c>
      <c r="M13" s="32"/>
    </row>
    <row r="14" spans="1:13" x14ac:dyDescent="0.2">
      <c r="A14" s="68"/>
      <c r="B14" s="12">
        <v>23</v>
      </c>
      <c r="C14" s="66" t="s">
        <v>16</v>
      </c>
      <c r="D14" s="66"/>
      <c r="E14" s="15">
        <f>VLOOKUP(C14,RA!B18:D43,3,0)</f>
        <v>1381281.1779</v>
      </c>
      <c r="F14" s="25">
        <f>VLOOKUP(C14,RA!B18:I47,8,0)</f>
        <v>199724.2206</v>
      </c>
      <c r="G14" s="16">
        <f t="shared" si="0"/>
        <v>1181556.9572999999</v>
      </c>
      <c r="H14" s="27">
        <f>RA!J18</f>
        <v>14.4593456998847</v>
      </c>
      <c r="I14" s="20">
        <f>VLOOKUP(B14,RMS!B:D,3,FALSE)</f>
        <v>1381281.3614461501</v>
      </c>
      <c r="J14" s="21">
        <f>VLOOKUP(B14,RMS!B:E,4,FALSE)</f>
        <v>1181556.86240342</v>
      </c>
      <c r="K14" s="22">
        <f t="shared" si="1"/>
        <v>-0.1835461501032114</v>
      </c>
      <c r="L14" s="22">
        <f t="shared" si="2"/>
        <v>9.4896579859778285E-2</v>
      </c>
      <c r="M14" s="32"/>
    </row>
    <row r="15" spans="1:13" x14ac:dyDescent="0.2">
      <c r="A15" s="68"/>
      <c r="B15" s="12">
        <v>24</v>
      </c>
      <c r="C15" s="66" t="s">
        <v>17</v>
      </c>
      <c r="D15" s="66"/>
      <c r="E15" s="15">
        <f>VLOOKUP(C15,RA!B18:D44,3,0)</f>
        <v>516526.05330000003</v>
      </c>
      <c r="F15" s="25">
        <f>VLOOKUP(C15,RA!B19:I48,8,0)</f>
        <v>37148.273999999998</v>
      </c>
      <c r="G15" s="16">
        <f t="shared" si="0"/>
        <v>479377.77930000005</v>
      </c>
      <c r="H15" s="27">
        <f>RA!J19</f>
        <v>7.1919458394529698</v>
      </c>
      <c r="I15" s="20">
        <f>VLOOKUP(B15,RMS!B:D,3,FALSE)</f>
        <v>516526.02005299099</v>
      </c>
      <c r="J15" s="21">
        <f>VLOOKUP(B15,RMS!B:E,4,FALSE)</f>
        <v>479377.78046068398</v>
      </c>
      <c r="K15" s="22">
        <f t="shared" si="1"/>
        <v>3.3247009036131203E-2</v>
      </c>
      <c r="L15" s="22">
        <f t="shared" si="2"/>
        <v>-1.1606839252635837E-3</v>
      </c>
      <c r="M15" s="32"/>
    </row>
    <row r="16" spans="1:13" x14ac:dyDescent="0.2">
      <c r="A16" s="68"/>
      <c r="B16" s="12">
        <v>25</v>
      </c>
      <c r="C16" s="66" t="s">
        <v>18</v>
      </c>
      <c r="D16" s="66"/>
      <c r="E16" s="15">
        <f>VLOOKUP(C16,RA!B20:D45,3,0)</f>
        <v>1007799.272</v>
      </c>
      <c r="F16" s="25">
        <f>VLOOKUP(C16,RA!B20:I49,8,0)</f>
        <v>103881.2006</v>
      </c>
      <c r="G16" s="16">
        <f t="shared" si="0"/>
        <v>903918.07140000002</v>
      </c>
      <c r="H16" s="27">
        <f>RA!J20</f>
        <v>10.307727291154499</v>
      </c>
      <c r="I16" s="20">
        <f>VLOOKUP(B16,RMS!B:D,3,FALSE)</f>
        <v>1007799.3358999999</v>
      </c>
      <c r="J16" s="21">
        <f>VLOOKUP(B16,RMS!B:E,4,FALSE)</f>
        <v>903918.07140000002</v>
      </c>
      <c r="K16" s="22">
        <f t="shared" si="1"/>
        <v>-6.389999995008111E-2</v>
      </c>
      <c r="L16" s="22">
        <f t="shared" si="2"/>
        <v>0</v>
      </c>
      <c r="M16" s="32"/>
    </row>
    <row r="17" spans="1:13" x14ac:dyDescent="0.2">
      <c r="A17" s="68"/>
      <c r="B17" s="12">
        <v>26</v>
      </c>
      <c r="C17" s="66" t="s">
        <v>19</v>
      </c>
      <c r="D17" s="66"/>
      <c r="E17" s="15">
        <f>VLOOKUP(C17,RA!B20:D46,3,0)</f>
        <v>302612.46149999998</v>
      </c>
      <c r="F17" s="25">
        <f>VLOOKUP(C17,RA!B21:I50,8,0)</f>
        <v>36163.828800000003</v>
      </c>
      <c r="G17" s="16">
        <f t="shared" si="0"/>
        <v>266448.63269999996</v>
      </c>
      <c r="H17" s="27">
        <f>RA!J21</f>
        <v>11.950541831867</v>
      </c>
      <c r="I17" s="20">
        <f>VLOOKUP(B17,RMS!B:D,3,FALSE)</f>
        <v>302612.58570158802</v>
      </c>
      <c r="J17" s="21">
        <f>VLOOKUP(B17,RMS!B:E,4,FALSE)</f>
        <v>266448.63255119103</v>
      </c>
      <c r="K17" s="22">
        <f t="shared" si="1"/>
        <v>-0.12420158804161474</v>
      </c>
      <c r="L17" s="22">
        <f t="shared" si="2"/>
        <v>1.4880893286317587E-4</v>
      </c>
      <c r="M17" s="32"/>
    </row>
    <row r="18" spans="1:13" x14ac:dyDescent="0.2">
      <c r="A18" s="68"/>
      <c r="B18" s="12">
        <v>27</v>
      </c>
      <c r="C18" s="66" t="s">
        <v>20</v>
      </c>
      <c r="D18" s="66"/>
      <c r="E18" s="15">
        <f>VLOOKUP(C18,RA!B22:D47,3,0)</f>
        <v>2735835.4567999998</v>
      </c>
      <c r="F18" s="25">
        <f>VLOOKUP(C18,RA!B22:I51,8,0)</f>
        <v>174346.6551</v>
      </c>
      <c r="G18" s="16">
        <f t="shared" si="0"/>
        <v>2561488.8016999997</v>
      </c>
      <c r="H18" s="27">
        <f>RA!J22</f>
        <v>6.3727025200531102</v>
      </c>
      <c r="I18" s="20">
        <f>VLOOKUP(B18,RMS!B:D,3,FALSE)</f>
        <v>2735836.35406239</v>
      </c>
      <c r="J18" s="21">
        <f>VLOOKUP(B18,RMS!B:E,4,FALSE)</f>
        <v>2561488.7995880302</v>
      </c>
      <c r="K18" s="22">
        <f t="shared" si="1"/>
        <v>-0.89726239023730159</v>
      </c>
      <c r="L18" s="22">
        <f t="shared" si="2"/>
        <v>2.1119695156812668E-3</v>
      </c>
      <c r="M18" s="32"/>
    </row>
    <row r="19" spans="1:13" x14ac:dyDescent="0.2">
      <c r="A19" s="68"/>
      <c r="B19" s="12">
        <v>29</v>
      </c>
      <c r="C19" s="66" t="s">
        <v>21</v>
      </c>
      <c r="D19" s="66"/>
      <c r="E19" s="15">
        <f>VLOOKUP(C19,RA!B22:D48,3,0)</f>
        <v>2267265.8585999999</v>
      </c>
      <c r="F19" s="25">
        <f>VLOOKUP(C19,RA!B23:I52,8,0)</f>
        <v>184734.11379999999</v>
      </c>
      <c r="G19" s="16">
        <f t="shared" si="0"/>
        <v>2082531.7448</v>
      </c>
      <c r="H19" s="27">
        <f>RA!J23</f>
        <v>8.1478805451633391</v>
      </c>
      <c r="I19" s="20">
        <f>VLOOKUP(B19,RMS!B:D,3,FALSE)</f>
        <v>2267266.9663974401</v>
      </c>
      <c r="J19" s="21">
        <f>VLOOKUP(B19,RMS!B:E,4,FALSE)</f>
        <v>2082531.7668829099</v>
      </c>
      <c r="K19" s="22">
        <f t="shared" si="1"/>
        <v>-1.1077974401414394</v>
      </c>
      <c r="L19" s="22">
        <f t="shared" si="2"/>
        <v>-2.2082909941673279E-2</v>
      </c>
      <c r="M19" s="32"/>
    </row>
    <row r="20" spans="1:13" x14ac:dyDescent="0.2">
      <c r="A20" s="68"/>
      <c r="B20" s="12">
        <v>31</v>
      </c>
      <c r="C20" s="66" t="s">
        <v>22</v>
      </c>
      <c r="D20" s="66"/>
      <c r="E20" s="15">
        <f>VLOOKUP(C20,RA!B24:D49,3,0)</f>
        <v>298576.66940000001</v>
      </c>
      <c r="F20" s="25">
        <f>VLOOKUP(C20,RA!B24:I53,8,0)</f>
        <v>44220.777800000003</v>
      </c>
      <c r="G20" s="16">
        <f t="shared" si="0"/>
        <v>254355.8916</v>
      </c>
      <c r="H20" s="27">
        <f>RA!J24</f>
        <v>14.8105268535761</v>
      </c>
      <c r="I20" s="20">
        <f>VLOOKUP(B20,RMS!B:D,3,FALSE)</f>
        <v>298576.70276413998</v>
      </c>
      <c r="J20" s="21">
        <f>VLOOKUP(B20,RMS!B:E,4,FALSE)</f>
        <v>254355.87121121501</v>
      </c>
      <c r="K20" s="22">
        <f t="shared" si="1"/>
        <v>-3.3364139962941408E-2</v>
      </c>
      <c r="L20" s="22">
        <f t="shared" si="2"/>
        <v>2.0388784992974252E-2</v>
      </c>
      <c r="M20" s="32"/>
    </row>
    <row r="21" spans="1:13" x14ac:dyDescent="0.2">
      <c r="A21" s="68"/>
      <c r="B21" s="12">
        <v>32</v>
      </c>
      <c r="C21" s="66" t="s">
        <v>23</v>
      </c>
      <c r="D21" s="66"/>
      <c r="E21" s="15">
        <f>VLOOKUP(C21,RA!B24:D50,3,0)</f>
        <v>326627.32189999998</v>
      </c>
      <c r="F21" s="25">
        <f>VLOOKUP(C21,RA!B25:I54,8,0)</f>
        <v>13919.7011</v>
      </c>
      <c r="G21" s="16">
        <f t="shared" si="0"/>
        <v>312707.62079999998</v>
      </c>
      <c r="H21" s="27">
        <f>RA!J25</f>
        <v>4.2616462759541101</v>
      </c>
      <c r="I21" s="20">
        <f>VLOOKUP(B21,RMS!B:D,3,FALSE)</f>
        <v>326627.29618101497</v>
      </c>
      <c r="J21" s="21">
        <f>VLOOKUP(B21,RMS!B:E,4,FALSE)</f>
        <v>312707.62001997302</v>
      </c>
      <c r="K21" s="22">
        <f t="shared" si="1"/>
        <v>2.5718985009007156E-2</v>
      </c>
      <c r="L21" s="22">
        <f t="shared" si="2"/>
        <v>7.8002695227041841E-4</v>
      </c>
      <c r="M21" s="32"/>
    </row>
    <row r="22" spans="1:13" x14ac:dyDescent="0.2">
      <c r="A22" s="68"/>
      <c r="B22" s="12">
        <v>33</v>
      </c>
      <c r="C22" s="66" t="s">
        <v>24</v>
      </c>
      <c r="D22" s="66"/>
      <c r="E22" s="15">
        <f>VLOOKUP(C22,RA!B26:D51,3,0)</f>
        <v>706685.6361</v>
      </c>
      <c r="F22" s="25">
        <f>VLOOKUP(C22,RA!B26:I55,8,0)</f>
        <v>120483.5028</v>
      </c>
      <c r="G22" s="16">
        <f t="shared" si="0"/>
        <v>586202.13329999999</v>
      </c>
      <c r="H22" s="27">
        <f>RA!J26</f>
        <v>17.049094625003899</v>
      </c>
      <c r="I22" s="20">
        <f>VLOOKUP(B22,RMS!B:D,3,FALSE)</f>
        <v>706685.56793527002</v>
      </c>
      <c r="J22" s="21">
        <f>VLOOKUP(B22,RMS!B:E,4,FALSE)</f>
        <v>586202.15002995299</v>
      </c>
      <c r="K22" s="22">
        <f t="shared" si="1"/>
        <v>6.8164729978889227E-2</v>
      </c>
      <c r="L22" s="22">
        <f t="shared" si="2"/>
        <v>-1.6729953000321984E-2</v>
      </c>
      <c r="M22" s="32"/>
    </row>
    <row r="23" spans="1:13" x14ac:dyDescent="0.2">
      <c r="A23" s="68"/>
      <c r="B23" s="12">
        <v>34</v>
      </c>
      <c r="C23" s="66" t="s">
        <v>25</v>
      </c>
      <c r="D23" s="66"/>
      <c r="E23" s="15">
        <f>VLOOKUP(C23,RA!B26:D52,3,0)</f>
        <v>168032.9656</v>
      </c>
      <c r="F23" s="25">
        <f>VLOOKUP(C23,RA!B27:I56,8,0)</f>
        <v>40809.408100000001</v>
      </c>
      <c r="G23" s="16">
        <f t="shared" si="0"/>
        <v>127223.5575</v>
      </c>
      <c r="H23" s="27">
        <f>RA!J27</f>
        <v>24.2865487461229</v>
      </c>
      <c r="I23" s="20">
        <f>VLOOKUP(B23,RMS!B:D,3,FALSE)</f>
        <v>168032.767786385</v>
      </c>
      <c r="J23" s="21">
        <f>VLOOKUP(B23,RMS!B:E,4,FALSE)</f>
        <v>127223.566853575</v>
      </c>
      <c r="K23" s="22">
        <f t="shared" si="1"/>
        <v>0.19781361499917693</v>
      </c>
      <c r="L23" s="22">
        <f t="shared" si="2"/>
        <v>-9.3535750056616962E-3</v>
      </c>
      <c r="M23" s="32"/>
    </row>
    <row r="24" spans="1:13" x14ac:dyDescent="0.2">
      <c r="A24" s="68"/>
      <c r="B24" s="12">
        <v>35</v>
      </c>
      <c r="C24" s="66" t="s">
        <v>26</v>
      </c>
      <c r="D24" s="66"/>
      <c r="E24" s="15">
        <f>VLOOKUP(C24,RA!B28:D53,3,0)</f>
        <v>993316.65330000001</v>
      </c>
      <c r="F24" s="25">
        <f>VLOOKUP(C24,RA!B28:I57,8,0)</f>
        <v>27017.872299999999</v>
      </c>
      <c r="G24" s="16">
        <f t="shared" si="0"/>
        <v>966298.78099999996</v>
      </c>
      <c r="H24" s="27">
        <f>RA!J28</f>
        <v>2.7199657038106801</v>
      </c>
      <c r="I24" s="20">
        <f>VLOOKUP(B24,RMS!B:D,3,FALSE)</f>
        <v>993316.65350973501</v>
      </c>
      <c r="J24" s="21">
        <f>VLOOKUP(B24,RMS!B:E,4,FALSE)</f>
        <v>966298.76953982306</v>
      </c>
      <c r="K24" s="22">
        <f t="shared" si="1"/>
        <v>-2.0973500795662403E-4</v>
      </c>
      <c r="L24" s="22">
        <f t="shared" si="2"/>
        <v>1.1460176901891828E-2</v>
      </c>
      <c r="M24" s="32"/>
    </row>
    <row r="25" spans="1:13" x14ac:dyDescent="0.2">
      <c r="A25" s="68"/>
      <c r="B25" s="12">
        <v>36</v>
      </c>
      <c r="C25" s="66" t="s">
        <v>27</v>
      </c>
      <c r="D25" s="66"/>
      <c r="E25" s="15">
        <f>VLOOKUP(C25,RA!B28:D54,3,0)</f>
        <v>635152.4743</v>
      </c>
      <c r="F25" s="25">
        <f>VLOOKUP(C25,RA!B29:I58,8,0)</f>
        <v>96800.733800000002</v>
      </c>
      <c r="G25" s="16">
        <f t="shared" si="0"/>
        <v>538351.74049999996</v>
      </c>
      <c r="H25" s="27">
        <f>RA!J29</f>
        <v>15.240550531852</v>
      </c>
      <c r="I25" s="20">
        <f>VLOOKUP(B25,RMS!B:D,3,FALSE)</f>
        <v>635152.62298849598</v>
      </c>
      <c r="J25" s="21">
        <f>VLOOKUP(B25,RMS!B:E,4,FALSE)</f>
        <v>538351.726601767</v>
      </c>
      <c r="K25" s="22">
        <f t="shared" si="1"/>
        <v>-0.14868849597405642</v>
      </c>
      <c r="L25" s="22">
        <f t="shared" si="2"/>
        <v>1.3898232951760292E-2</v>
      </c>
      <c r="M25" s="32"/>
    </row>
    <row r="26" spans="1:13" x14ac:dyDescent="0.2">
      <c r="A26" s="68"/>
      <c r="B26" s="12">
        <v>37</v>
      </c>
      <c r="C26" s="66" t="s">
        <v>67</v>
      </c>
      <c r="D26" s="66"/>
      <c r="E26" s="15">
        <f>VLOOKUP(C26,RA!B30:D55,3,0)</f>
        <v>1426558.2283000001</v>
      </c>
      <c r="F26" s="25">
        <f>VLOOKUP(C26,RA!B30:I59,8,0)</f>
        <v>71893.589800000002</v>
      </c>
      <c r="G26" s="16">
        <f t="shared" si="0"/>
        <v>1354664.6385000001</v>
      </c>
      <c r="H26" s="27">
        <f>RA!J30</f>
        <v>5.03965336806995</v>
      </c>
      <c r="I26" s="20">
        <f>VLOOKUP(B26,RMS!B:D,3,FALSE)</f>
        <v>1426558.2196831901</v>
      </c>
      <c r="J26" s="21">
        <f>VLOOKUP(B26,RMS!B:E,4,FALSE)</f>
        <v>1354664.6183696</v>
      </c>
      <c r="K26" s="22">
        <f t="shared" si="1"/>
        <v>8.6168099660426378E-3</v>
      </c>
      <c r="L26" s="22">
        <f t="shared" si="2"/>
        <v>2.0130400080233812E-2</v>
      </c>
      <c r="M26" s="32"/>
    </row>
    <row r="27" spans="1:13" x14ac:dyDescent="0.2">
      <c r="A27" s="68"/>
      <c r="B27" s="12">
        <v>38</v>
      </c>
      <c r="C27" s="66" t="s">
        <v>29</v>
      </c>
      <c r="D27" s="66"/>
      <c r="E27" s="15">
        <f>VLOOKUP(C27,RA!B30:D56,3,0)</f>
        <v>1537485.3403</v>
      </c>
      <c r="F27" s="25">
        <f>VLOOKUP(C27,RA!B31:I60,8,0)</f>
        <v>-11929.3711</v>
      </c>
      <c r="G27" s="16">
        <f t="shared" si="0"/>
        <v>1549414.7114000001</v>
      </c>
      <c r="H27" s="27">
        <f>RA!J31</f>
        <v>-0.77590145332197402</v>
      </c>
      <c r="I27" s="20">
        <f>VLOOKUP(B27,RMS!B:D,3,FALSE)</f>
        <v>1537485.2216451301</v>
      </c>
      <c r="J27" s="21">
        <f>VLOOKUP(B27,RMS!B:E,4,FALSE)</f>
        <v>1549414.67979735</v>
      </c>
      <c r="K27" s="22">
        <f t="shared" si="1"/>
        <v>0.11865486996248364</v>
      </c>
      <c r="L27" s="22">
        <f t="shared" si="2"/>
        <v>3.1602650182321668E-2</v>
      </c>
      <c r="M27" s="32"/>
    </row>
    <row r="28" spans="1:13" x14ac:dyDescent="0.2">
      <c r="A28" s="68"/>
      <c r="B28" s="12">
        <v>39</v>
      </c>
      <c r="C28" s="66" t="s">
        <v>30</v>
      </c>
      <c r="D28" s="66"/>
      <c r="E28" s="15">
        <f>VLOOKUP(C28,RA!B32:D57,3,0)</f>
        <v>227743.375</v>
      </c>
      <c r="F28" s="25">
        <f>VLOOKUP(C28,RA!B32:I61,8,0)</f>
        <v>53147.137300000002</v>
      </c>
      <c r="G28" s="16">
        <f t="shared" si="0"/>
        <v>174596.2377</v>
      </c>
      <c r="H28" s="27">
        <f>RA!J32</f>
        <v>23.336414198656701</v>
      </c>
      <c r="I28" s="20">
        <f>VLOOKUP(B28,RMS!B:D,3,FALSE)</f>
        <v>227743.42364166901</v>
      </c>
      <c r="J28" s="21">
        <f>VLOOKUP(B28,RMS!B:E,4,FALSE)</f>
        <v>174596.22775389801</v>
      </c>
      <c r="K28" s="22">
        <f t="shared" si="1"/>
        <v>-4.8641669010976329E-2</v>
      </c>
      <c r="L28" s="22">
        <f t="shared" si="2"/>
        <v>9.9461019854061306E-3</v>
      </c>
      <c r="M28" s="32"/>
    </row>
    <row r="29" spans="1:13" x14ac:dyDescent="0.2">
      <c r="A29" s="68"/>
      <c r="B29" s="12">
        <v>40</v>
      </c>
      <c r="C29" s="66" t="s">
        <v>69</v>
      </c>
      <c r="D29" s="66"/>
      <c r="E29" s="15">
        <f>VLOOKUP(C29,RA!B32:D58,3,0)</f>
        <v>8.2905999999999995</v>
      </c>
      <c r="F29" s="25">
        <f>VLOOKUP(C29,RA!B33:I62,8,0)</f>
        <v>0</v>
      </c>
      <c r="G29" s="16">
        <f t="shared" si="0"/>
        <v>8.2905999999999995</v>
      </c>
      <c r="H29" s="27">
        <f>RA!J33</f>
        <v>0</v>
      </c>
      <c r="I29" s="20">
        <f>VLOOKUP(B29,RMS!B:D,3,FALSE)</f>
        <v>8.2905999999999995</v>
      </c>
      <c r="J29" s="21">
        <f>VLOOKUP(B29,RMS!B:E,4,FALSE)</f>
        <v>8.2905999999999995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68"/>
      <c r="B30" s="12">
        <v>42</v>
      </c>
      <c r="C30" s="66" t="s">
        <v>31</v>
      </c>
      <c r="D30" s="66"/>
      <c r="E30" s="15">
        <f>VLOOKUP(C30,RA!B34:D60,3,0)</f>
        <v>217315.31280000001</v>
      </c>
      <c r="F30" s="25">
        <f>VLOOKUP(C30,RA!B34:I64,8,0)</f>
        <v>17439.018899999999</v>
      </c>
      <c r="G30" s="16">
        <f t="shared" si="0"/>
        <v>199876.29390000002</v>
      </c>
      <c r="H30" s="27">
        <f>RA!J34</f>
        <v>8.0247538359386201</v>
      </c>
      <c r="I30" s="20">
        <f>VLOOKUP(B30,RMS!B:D,3,FALSE)</f>
        <v>217315.3112</v>
      </c>
      <c r="J30" s="21">
        <f>VLOOKUP(B30,RMS!B:E,4,FALSE)</f>
        <v>199876.3015</v>
      </c>
      <c r="K30" s="22">
        <f t="shared" si="1"/>
        <v>1.6000000177882612E-3</v>
      </c>
      <c r="L30" s="22">
        <f t="shared" si="2"/>
        <v>-7.599999982630834E-3</v>
      </c>
      <c r="M30" s="32"/>
    </row>
    <row r="31" spans="1:13" s="36" customFormat="1" ht="12" thickBot="1" x14ac:dyDescent="0.25">
      <c r="A31" s="68"/>
      <c r="B31" s="12">
        <v>43</v>
      </c>
      <c r="C31" s="64" t="s">
        <v>77</v>
      </c>
      <c r="D31" s="63"/>
      <c r="E31" s="15">
        <f>VLOOKUP(C31,RA!B35:D61,3,0)</f>
        <v>6393.5562</v>
      </c>
      <c r="F31" s="25">
        <f>VLOOKUP(C31,RA!B35:I65,8,0)</f>
        <v>212.55549999999999</v>
      </c>
      <c r="G31" s="16">
        <f t="shared" si="0"/>
        <v>6181.0006999999996</v>
      </c>
      <c r="H31" s="27">
        <f>RA!J35</f>
        <v>3.3245269666981301</v>
      </c>
      <c r="I31" s="20">
        <f>VLOOKUP(B31,RMS!B:D,3,FALSE)</f>
        <v>6393.5541000000003</v>
      </c>
      <c r="J31" s="21">
        <f>VLOOKUP(B31,RMS!B:E,4,FALSE)</f>
        <v>6181.0010000000002</v>
      </c>
      <c r="K31" s="22">
        <f t="shared" si="1"/>
        <v>2.0999999997002305E-3</v>
      </c>
      <c r="L31" s="22">
        <f t="shared" si="2"/>
        <v>-3.0000000060681487E-4</v>
      </c>
    </row>
    <row r="32" spans="1:13" s="35" customFormat="1" ht="12" thickBot="1" x14ac:dyDescent="0.25">
      <c r="A32" s="68"/>
      <c r="B32" s="12">
        <v>70</v>
      </c>
      <c r="C32" s="69" t="s">
        <v>64</v>
      </c>
      <c r="D32" s="70"/>
      <c r="E32" s="15">
        <f>VLOOKUP(C32,RA!B34:D61,3,0)</f>
        <v>57870.17</v>
      </c>
      <c r="F32" s="25">
        <f>VLOOKUP(C32,RA!B34:I65,8,0)</f>
        <v>62.41</v>
      </c>
      <c r="G32" s="16">
        <f t="shared" si="0"/>
        <v>57807.759999999995</v>
      </c>
      <c r="H32" s="27">
        <f>RA!J34</f>
        <v>8.0247538359386201</v>
      </c>
      <c r="I32" s="20">
        <f>VLOOKUP(B32,RMS!B:D,3,FALSE)</f>
        <v>57870.17</v>
      </c>
      <c r="J32" s="21">
        <f>VLOOKUP(B32,RMS!B:E,4,FALSE)</f>
        <v>57807.76</v>
      </c>
      <c r="K32" s="22">
        <f t="shared" si="1"/>
        <v>0</v>
      </c>
      <c r="L32" s="22">
        <f t="shared" si="2"/>
        <v>0</v>
      </c>
    </row>
    <row r="33" spans="1:13" x14ac:dyDescent="0.2">
      <c r="A33" s="68"/>
      <c r="B33" s="12">
        <v>71</v>
      </c>
      <c r="C33" s="66" t="s">
        <v>35</v>
      </c>
      <c r="D33" s="66"/>
      <c r="E33" s="15">
        <f>VLOOKUP(C33,RA!B34:D61,3,0)</f>
        <v>106335.11</v>
      </c>
      <c r="F33" s="25">
        <f>VLOOKUP(C33,RA!B34:I65,8,0)</f>
        <v>-8079.05</v>
      </c>
      <c r="G33" s="16">
        <f t="shared" si="0"/>
        <v>114414.16</v>
      </c>
      <c r="H33" s="27">
        <f>RA!J34</f>
        <v>8.0247538359386201</v>
      </c>
      <c r="I33" s="20">
        <f>VLOOKUP(B33,RMS!B:D,3,FALSE)</f>
        <v>106335.11</v>
      </c>
      <c r="J33" s="21">
        <f>VLOOKUP(B33,RMS!B:E,4,FALSE)</f>
        <v>114414.16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68"/>
      <c r="B34" s="12">
        <v>72</v>
      </c>
      <c r="C34" s="66" t="s">
        <v>36</v>
      </c>
      <c r="D34" s="66"/>
      <c r="E34" s="15">
        <f>VLOOKUP(C34,RA!B34:D62,3,0)</f>
        <v>318512.09999999998</v>
      </c>
      <c r="F34" s="25">
        <f>VLOOKUP(C34,RA!B34:I66,8,0)</f>
        <v>-5597.41</v>
      </c>
      <c r="G34" s="16">
        <f t="shared" si="0"/>
        <v>324109.50999999995</v>
      </c>
      <c r="H34" s="27">
        <f>RA!J35</f>
        <v>3.3245269666981301</v>
      </c>
      <c r="I34" s="20">
        <f>VLOOKUP(B34,RMS!B:D,3,FALSE)</f>
        <v>318512.09999999998</v>
      </c>
      <c r="J34" s="21">
        <f>VLOOKUP(B34,RMS!B:E,4,FALSE)</f>
        <v>324109.51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68"/>
      <c r="B35" s="12">
        <v>73</v>
      </c>
      <c r="C35" s="66" t="s">
        <v>37</v>
      </c>
      <c r="D35" s="66"/>
      <c r="E35" s="15">
        <f>VLOOKUP(C35,RA!B34:D63,3,0)</f>
        <v>122942.88</v>
      </c>
      <c r="F35" s="25">
        <f>VLOOKUP(C35,RA!B34:I67,8,0)</f>
        <v>-10440.82</v>
      </c>
      <c r="G35" s="16">
        <f t="shared" si="0"/>
        <v>133383.70000000001</v>
      </c>
      <c r="H35" s="27">
        <f>RA!J34</f>
        <v>8.0247538359386201</v>
      </c>
      <c r="I35" s="20">
        <f>VLOOKUP(B35,RMS!B:D,3,FALSE)</f>
        <v>122942.88</v>
      </c>
      <c r="J35" s="21">
        <f>VLOOKUP(B35,RMS!B:E,4,FALSE)</f>
        <v>133383.70000000001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68"/>
      <c r="B36" s="12">
        <v>74</v>
      </c>
      <c r="C36" s="66" t="s">
        <v>65</v>
      </c>
      <c r="D36" s="66"/>
      <c r="E36" s="15">
        <f>VLOOKUP(C36,RA!B35:D64,3,0)</f>
        <v>1.22</v>
      </c>
      <c r="F36" s="25">
        <f>VLOOKUP(C36,RA!B35:I68,8,0)</f>
        <v>-7943.23</v>
      </c>
      <c r="G36" s="16">
        <f t="shared" si="0"/>
        <v>7944.45</v>
      </c>
      <c r="H36" s="27">
        <f>RA!J35</f>
        <v>3.3245269666981301</v>
      </c>
      <c r="I36" s="20">
        <f>VLOOKUP(B36,RMS!B:D,3,FALSE)</f>
        <v>1.22</v>
      </c>
      <c r="J36" s="21">
        <f>VLOOKUP(B36,RMS!B:E,4,FALSE)</f>
        <v>7944.45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68"/>
      <c r="B37" s="12">
        <v>75</v>
      </c>
      <c r="C37" s="66" t="s">
        <v>32</v>
      </c>
      <c r="D37" s="66"/>
      <c r="E37" s="15">
        <f>VLOOKUP(C37,RA!B8:D64,3,0)</f>
        <v>33008.546799999996</v>
      </c>
      <c r="F37" s="25">
        <f>VLOOKUP(C37,RA!B8:I68,8,0)</f>
        <v>1741.4918</v>
      </c>
      <c r="G37" s="16">
        <f t="shared" si="0"/>
        <v>31267.054999999997</v>
      </c>
      <c r="H37" s="27">
        <f>RA!J35</f>
        <v>3.3245269666981301</v>
      </c>
      <c r="I37" s="20">
        <f>VLOOKUP(B37,RMS!B:D,3,FALSE)</f>
        <v>33008.547008547001</v>
      </c>
      <c r="J37" s="21">
        <f>VLOOKUP(B37,RMS!B:E,4,FALSE)</f>
        <v>31267.055555555598</v>
      </c>
      <c r="K37" s="22">
        <f t="shared" si="1"/>
        <v>-2.0854700414929539E-4</v>
      </c>
      <c r="L37" s="22">
        <f t="shared" si="2"/>
        <v>-5.5555560174980201E-4</v>
      </c>
      <c r="M37" s="32"/>
    </row>
    <row r="38" spans="1:13" x14ac:dyDescent="0.2">
      <c r="A38" s="68"/>
      <c r="B38" s="12">
        <v>76</v>
      </c>
      <c r="C38" s="66" t="s">
        <v>33</v>
      </c>
      <c r="D38" s="66"/>
      <c r="E38" s="15">
        <f>VLOOKUP(C38,RA!B8:D65,3,0)</f>
        <v>469741.14230000001</v>
      </c>
      <c r="F38" s="25">
        <f>VLOOKUP(C38,RA!B8:I69,8,0)</f>
        <v>22550.2703</v>
      </c>
      <c r="G38" s="16">
        <f t="shared" si="0"/>
        <v>447190.87200000003</v>
      </c>
      <c r="H38" s="27">
        <f>RA!J36</f>
        <v>0.10784485340202001</v>
      </c>
      <c r="I38" s="20">
        <f>VLOOKUP(B38,RMS!B:D,3,FALSE)</f>
        <v>469741.13965982897</v>
      </c>
      <c r="J38" s="21">
        <f>VLOOKUP(B38,RMS!B:E,4,FALSE)</f>
        <v>447190.87065897399</v>
      </c>
      <c r="K38" s="22">
        <f t="shared" si="1"/>
        <v>2.6401710347272456E-3</v>
      </c>
      <c r="L38" s="22">
        <f t="shared" si="2"/>
        <v>1.3410260435193777E-3</v>
      </c>
      <c r="M38" s="32"/>
    </row>
    <row r="39" spans="1:13" x14ac:dyDescent="0.2">
      <c r="A39" s="68"/>
      <c r="B39" s="12">
        <v>77</v>
      </c>
      <c r="C39" s="66" t="s">
        <v>38</v>
      </c>
      <c r="D39" s="66"/>
      <c r="E39" s="15">
        <f>VLOOKUP(C39,RA!B9:D66,3,0)</f>
        <v>58762.42</v>
      </c>
      <c r="F39" s="25">
        <f>VLOOKUP(C39,RA!B9:I70,8,0)</f>
        <v>-5063.26</v>
      </c>
      <c r="G39" s="16">
        <f t="shared" si="0"/>
        <v>63825.68</v>
      </c>
      <c r="H39" s="27">
        <f>RA!J37</f>
        <v>-7.5977257182505404</v>
      </c>
      <c r="I39" s="20">
        <f>VLOOKUP(B39,RMS!B:D,3,FALSE)</f>
        <v>58762.42</v>
      </c>
      <c r="J39" s="21">
        <f>VLOOKUP(B39,RMS!B:E,4,FALSE)</f>
        <v>63825.68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68"/>
      <c r="B40" s="12">
        <v>78</v>
      </c>
      <c r="C40" s="66" t="s">
        <v>39</v>
      </c>
      <c r="D40" s="66"/>
      <c r="E40" s="15">
        <f>VLOOKUP(C40,RA!B10:D67,3,0)</f>
        <v>25055.59</v>
      </c>
      <c r="F40" s="25">
        <f>VLOOKUP(C40,RA!B10:I71,8,0)</f>
        <v>3490.87</v>
      </c>
      <c r="G40" s="16">
        <f t="shared" si="0"/>
        <v>21564.720000000001</v>
      </c>
      <c r="H40" s="27">
        <f>RA!J38</f>
        <v>-1.75736180823272</v>
      </c>
      <c r="I40" s="20">
        <f>VLOOKUP(B40,RMS!B:D,3,FALSE)</f>
        <v>25055.59</v>
      </c>
      <c r="J40" s="21">
        <f>VLOOKUP(B40,RMS!B:E,4,FALSE)</f>
        <v>21564.720000000001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-8.4924153395462998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68"/>
      <c r="B42" s="12">
        <v>99</v>
      </c>
      <c r="C42" s="66" t="s">
        <v>34</v>
      </c>
      <c r="D42" s="66"/>
      <c r="E42" s="15">
        <f>VLOOKUP(C42,RA!B8:D68,3,0)</f>
        <v>11417.873100000001</v>
      </c>
      <c r="F42" s="25">
        <f>VLOOKUP(C42,RA!B8:I72,8,0)</f>
        <v>966.76390000000004</v>
      </c>
      <c r="G42" s="16">
        <f t="shared" si="0"/>
        <v>10451.109200000001</v>
      </c>
      <c r="H42" s="27">
        <f>RA!J39</f>
        <v>-8.4924153395462998</v>
      </c>
      <c r="I42" s="20">
        <f>VLOOKUP(B42,RMS!B:D,3,FALSE)</f>
        <v>11417.8730807049</v>
      </c>
      <c r="J42" s="21">
        <f>VLOOKUP(B42,RMS!B:E,4,FALSE)</f>
        <v>10451.108917631</v>
      </c>
      <c r="K42" s="22">
        <f t="shared" si="1"/>
        <v>1.9295101083116606E-5</v>
      </c>
      <c r="L42" s="22">
        <f t="shared" si="2"/>
        <v>2.8236900107003748E-4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XFD1048576"/>
    </sheetView>
  </sheetViews>
  <sheetFormatPr defaultRowHeight="11.25" x14ac:dyDescent="0.2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2" t="s">
        <v>45</v>
      </c>
      <c r="W1" s="75"/>
    </row>
    <row r="2" spans="1:23" ht="12.75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2"/>
      <c r="W2" s="75"/>
    </row>
    <row r="3" spans="1:23" ht="23.25" thickBo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3" t="s">
        <v>46</v>
      </c>
      <c r="W3" s="75"/>
    </row>
    <row r="4" spans="1:23" ht="12.75" thickTop="1" thickBot="1" x14ac:dyDescent="0.2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 x14ac:dyDescent="0.25">
      <c r="A5" s="44"/>
      <c r="B5" s="45"/>
      <c r="C5" s="46"/>
      <c r="D5" s="47" t="s">
        <v>0</v>
      </c>
      <c r="E5" s="47" t="s">
        <v>73</v>
      </c>
      <c r="F5" s="47" t="s">
        <v>74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75</v>
      </c>
      <c r="Q5" s="47" t="s">
        <v>76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 x14ac:dyDescent="0.25">
      <c r="A6" s="49" t="s">
        <v>3</v>
      </c>
      <c r="B6" s="76" t="s">
        <v>4</v>
      </c>
      <c r="C6" s="77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 x14ac:dyDescent="0.25">
      <c r="A7" s="78" t="s">
        <v>5</v>
      </c>
      <c r="B7" s="79"/>
      <c r="C7" s="80"/>
      <c r="D7" s="51">
        <v>19236031.1336</v>
      </c>
      <c r="E7" s="51">
        <v>19041997.359000001</v>
      </c>
      <c r="F7" s="52">
        <v>101.01897805646</v>
      </c>
      <c r="G7" s="51">
        <v>19563347.239100002</v>
      </c>
      <c r="H7" s="52">
        <v>-1.67310890871382</v>
      </c>
      <c r="I7" s="51">
        <v>1613907.8396999999</v>
      </c>
      <c r="J7" s="52">
        <v>8.3900250966060792</v>
      </c>
      <c r="K7" s="51">
        <v>2087494.2028999999</v>
      </c>
      <c r="L7" s="52">
        <v>10.670434754272801</v>
      </c>
      <c r="M7" s="52">
        <v>-0.22686834892383501</v>
      </c>
      <c r="N7" s="51">
        <v>134232137.1232</v>
      </c>
      <c r="O7" s="51">
        <v>3581724872.9109001</v>
      </c>
      <c r="P7" s="51">
        <v>847701</v>
      </c>
      <c r="Q7" s="51">
        <v>790657</v>
      </c>
      <c r="R7" s="52">
        <v>7.21475937100411</v>
      </c>
      <c r="S7" s="51">
        <v>22.692000049073901</v>
      </c>
      <c r="T7" s="51">
        <v>20.155925413675</v>
      </c>
      <c r="U7" s="53">
        <v>11.176073637909401</v>
      </c>
    </row>
    <row r="8" spans="1:23" ht="12" thickBot="1" x14ac:dyDescent="0.25">
      <c r="A8" s="81">
        <v>42528</v>
      </c>
      <c r="B8" s="69" t="s">
        <v>6</v>
      </c>
      <c r="C8" s="70"/>
      <c r="D8" s="54">
        <v>452264.03480000002</v>
      </c>
      <c r="E8" s="54">
        <v>557690.66449999996</v>
      </c>
      <c r="F8" s="55">
        <v>81.095858975060906</v>
      </c>
      <c r="G8" s="54">
        <v>611778.33559999999</v>
      </c>
      <c r="H8" s="55">
        <v>-26.073872106562401</v>
      </c>
      <c r="I8" s="54">
        <v>111141.236</v>
      </c>
      <c r="J8" s="55">
        <v>24.5744139370155</v>
      </c>
      <c r="K8" s="54">
        <v>152729.5399</v>
      </c>
      <c r="L8" s="55">
        <v>24.964849360056402</v>
      </c>
      <c r="M8" s="55">
        <v>-0.27230032858888997</v>
      </c>
      <c r="N8" s="54">
        <v>3420517.9174000002</v>
      </c>
      <c r="O8" s="54">
        <v>128877230.68719999</v>
      </c>
      <c r="P8" s="54">
        <v>20434</v>
      </c>
      <c r="Q8" s="54">
        <v>20092</v>
      </c>
      <c r="R8" s="55">
        <v>1.7021700179175701</v>
      </c>
      <c r="S8" s="54">
        <v>22.1329174317314</v>
      </c>
      <c r="T8" s="54">
        <v>21.802411502090401</v>
      </c>
      <c r="U8" s="56">
        <v>1.49327774189953</v>
      </c>
    </row>
    <row r="9" spans="1:23" ht="12" thickBot="1" x14ac:dyDescent="0.25">
      <c r="A9" s="82"/>
      <c r="B9" s="69" t="s">
        <v>7</v>
      </c>
      <c r="C9" s="70"/>
      <c r="D9" s="54">
        <v>48594.9018</v>
      </c>
      <c r="E9" s="54">
        <v>72769.498300000007</v>
      </c>
      <c r="F9" s="55">
        <v>66.779217852598606</v>
      </c>
      <c r="G9" s="54">
        <v>108323.077</v>
      </c>
      <c r="H9" s="55">
        <v>-55.138920398282302</v>
      </c>
      <c r="I9" s="54">
        <v>10690.7237</v>
      </c>
      <c r="J9" s="55">
        <v>21.999681662079201</v>
      </c>
      <c r="K9" s="54">
        <v>24931.7569</v>
      </c>
      <c r="L9" s="55">
        <v>23.0161084696662</v>
      </c>
      <c r="M9" s="55">
        <v>-0.57120054784426399</v>
      </c>
      <c r="N9" s="54">
        <v>764698.72069999995</v>
      </c>
      <c r="O9" s="54">
        <v>18366599.923</v>
      </c>
      <c r="P9" s="54">
        <v>2814</v>
      </c>
      <c r="Q9" s="54">
        <v>2829</v>
      </c>
      <c r="R9" s="55">
        <v>-0.53022269353127904</v>
      </c>
      <c r="S9" s="54">
        <v>17.2689771855011</v>
      </c>
      <c r="T9" s="54">
        <v>16.714019688935998</v>
      </c>
      <c r="U9" s="56">
        <v>3.2136095299899101</v>
      </c>
    </row>
    <row r="10" spans="1:23" ht="12" thickBot="1" x14ac:dyDescent="0.25">
      <c r="A10" s="82"/>
      <c r="B10" s="69" t="s">
        <v>8</v>
      </c>
      <c r="C10" s="70"/>
      <c r="D10" s="54">
        <v>99784.681899999996</v>
      </c>
      <c r="E10" s="54">
        <v>147504.62590000001</v>
      </c>
      <c r="F10" s="55">
        <v>67.648510201740095</v>
      </c>
      <c r="G10" s="54">
        <v>175032.5232</v>
      </c>
      <c r="H10" s="55">
        <v>-42.9907767563965</v>
      </c>
      <c r="I10" s="54">
        <v>27966.0602</v>
      </c>
      <c r="J10" s="55">
        <v>28.026406125167</v>
      </c>
      <c r="K10" s="54">
        <v>50323.975100000003</v>
      </c>
      <c r="L10" s="55">
        <v>28.7512138772619</v>
      </c>
      <c r="M10" s="55">
        <v>-0.44427958752407898</v>
      </c>
      <c r="N10" s="54">
        <v>2357287.4523</v>
      </c>
      <c r="O10" s="54">
        <v>33184957.825199999</v>
      </c>
      <c r="P10" s="54">
        <v>87339</v>
      </c>
      <c r="Q10" s="54">
        <v>81961</v>
      </c>
      <c r="R10" s="55">
        <v>6.5616573736289299</v>
      </c>
      <c r="S10" s="54">
        <v>1.14249856192537</v>
      </c>
      <c r="T10" s="54">
        <v>1.08796010785618</v>
      </c>
      <c r="U10" s="56">
        <v>4.7736124916679099</v>
      </c>
    </row>
    <row r="11" spans="1:23" ht="12" thickBot="1" x14ac:dyDescent="0.25">
      <c r="A11" s="82"/>
      <c r="B11" s="69" t="s">
        <v>9</v>
      </c>
      <c r="C11" s="70"/>
      <c r="D11" s="54">
        <v>67401.355200000005</v>
      </c>
      <c r="E11" s="54">
        <v>64322.485500000003</v>
      </c>
      <c r="F11" s="55">
        <v>104.78661493887699</v>
      </c>
      <c r="G11" s="54">
        <v>82779.334799999997</v>
      </c>
      <c r="H11" s="55">
        <v>-18.5770755915763</v>
      </c>
      <c r="I11" s="54">
        <v>15611.7665</v>
      </c>
      <c r="J11" s="55">
        <v>23.162392586432698</v>
      </c>
      <c r="K11" s="54">
        <v>18864.496200000001</v>
      </c>
      <c r="L11" s="55">
        <v>22.788895616977101</v>
      </c>
      <c r="M11" s="55">
        <v>-0.17242600414635001</v>
      </c>
      <c r="N11" s="54">
        <v>449182.24239999999</v>
      </c>
      <c r="O11" s="54">
        <v>10609452.9641</v>
      </c>
      <c r="P11" s="54">
        <v>2615</v>
      </c>
      <c r="Q11" s="54">
        <v>2459</v>
      </c>
      <c r="R11" s="55">
        <v>6.3440422936152903</v>
      </c>
      <c r="S11" s="54">
        <v>25.7748968260038</v>
      </c>
      <c r="T11" s="54">
        <v>24.584996665311099</v>
      </c>
      <c r="U11" s="56">
        <v>4.61650794850999</v>
      </c>
    </row>
    <row r="12" spans="1:23" ht="12" thickBot="1" x14ac:dyDescent="0.25">
      <c r="A12" s="82"/>
      <c r="B12" s="69" t="s">
        <v>10</v>
      </c>
      <c r="C12" s="70"/>
      <c r="D12" s="54">
        <v>260685.8763</v>
      </c>
      <c r="E12" s="54">
        <v>277843.33409999998</v>
      </c>
      <c r="F12" s="55">
        <v>93.824772562718806</v>
      </c>
      <c r="G12" s="54">
        <v>221785.0287</v>
      </c>
      <c r="H12" s="55">
        <v>17.539888886106802</v>
      </c>
      <c r="I12" s="54">
        <v>40441.314200000001</v>
      </c>
      <c r="J12" s="55">
        <v>15.513427414632799</v>
      </c>
      <c r="K12" s="54">
        <v>42057.844599999997</v>
      </c>
      <c r="L12" s="55">
        <v>18.963337988376999</v>
      </c>
      <c r="M12" s="55">
        <v>-3.8435883136055997E-2</v>
      </c>
      <c r="N12" s="54">
        <v>2168785.7283999999</v>
      </c>
      <c r="O12" s="54">
        <v>37076677.330799997</v>
      </c>
      <c r="P12" s="54">
        <v>2880</v>
      </c>
      <c r="Q12" s="54">
        <v>2673</v>
      </c>
      <c r="R12" s="55">
        <v>7.7441077441077404</v>
      </c>
      <c r="S12" s="54">
        <v>90.515929270833297</v>
      </c>
      <c r="T12" s="54">
        <v>92.858594650205802</v>
      </c>
      <c r="U12" s="56">
        <v>-2.5881249833528401</v>
      </c>
    </row>
    <row r="13" spans="1:23" ht="12" thickBot="1" x14ac:dyDescent="0.25">
      <c r="A13" s="82"/>
      <c r="B13" s="69" t="s">
        <v>11</v>
      </c>
      <c r="C13" s="70"/>
      <c r="D13" s="54">
        <v>205992.8609</v>
      </c>
      <c r="E13" s="54">
        <v>278833.00530000002</v>
      </c>
      <c r="F13" s="55">
        <v>73.876785382121298</v>
      </c>
      <c r="G13" s="54">
        <v>283241.20500000002</v>
      </c>
      <c r="H13" s="55">
        <v>-27.272989500238801</v>
      </c>
      <c r="I13" s="54">
        <v>61642.095099999999</v>
      </c>
      <c r="J13" s="55">
        <v>29.924384190151301</v>
      </c>
      <c r="K13" s="54">
        <v>85213.983900000007</v>
      </c>
      <c r="L13" s="55">
        <v>30.085306232191702</v>
      </c>
      <c r="M13" s="55">
        <v>-0.27661995979042597</v>
      </c>
      <c r="N13" s="54">
        <v>1943135.9945</v>
      </c>
      <c r="O13" s="54">
        <v>56515083.018700004</v>
      </c>
      <c r="P13" s="54">
        <v>8947</v>
      </c>
      <c r="Q13" s="54">
        <v>8637</v>
      </c>
      <c r="R13" s="55">
        <v>3.58920921616301</v>
      </c>
      <c r="S13" s="54">
        <v>23.023679546216599</v>
      </c>
      <c r="T13" s="54">
        <v>22.631837385666302</v>
      </c>
      <c r="U13" s="56">
        <v>1.70190937449302</v>
      </c>
    </row>
    <row r="14" spans="1:23" ht="12" thickBot="1" x14ac:dyDescent="0.25">
      <c r="A14" s="82"/>
      <c r="B14" s="69" t="s">
        <v>12</v>
      </c>
      <c r="C14" s="70"/>
      <c r="D14" s="54">
        <v>148356.65919999999</v>
      </c>
      <c r="E14" s="54">
        <v>195876.66399999999</v>
      </c>
      <c r="F14" s="55">
        <v>75.739833510744305</v>
      </c>
      <c r="G14" s="54">
        <v>193083.76029999999</v>
      </c>
      <c r="H14" s="55">
        <v>-23.164610545447299</v>
      </c>
      <c r="I14" s="54">
        <v>30602.485100000002</v>
      </c>
      <c r="J14" s="55">
        <v>20.6276450716949</v>
      </c>
      <c r="K14" s="54">
        <v>42300.614500000003</v>
      </c>
      <c r="L14" s="55">
        <v>21.907908999843499</v>
      </c>
      <c r="M14" s="55">
        <v>-0.27654750500137498</v>
      </c>
      <c r="N14" s="54">
        <v>868091.21340000001</v>
      </c>
      <c r="O14" s="54">
        <v>25423503.921999998</v>
      </c>
      <c r="P14" s="54">
        <v>2742</v>
      </c>
      <c r="Q14" s="54">
        <v>2366</v>
      </c>
      <c r="R14" s="55">
        <v>15.891800507185099</v>
      </c>
      <c r="S14" s="54">
        <v>54.105273231218099</v>
      </c>
      <c r="T14" s="54">
        <v>54.052238841927299</v>
      </c>
      <c r="U14" s="56">
        <v>9.8020740167324996E-2</v>
      </c>
    </row>
    <row r="15" spans="1:23" ht="12" thickBot="1" x14ac:dyDescent="0.25">
      <c r="A15" s="82"/>
      <c r="B15" s="69" t="s">
        <v>13</v>
      </c>
      <c r="C15" s="70"/>
      <c r="D15" s="54">
        <v>115624.247</v>
      </c>
      <c r="E15" s="54">
        <v>150126.47039999999</v>
      </c>
      <c r="F15" s="55">
        <v>77.017894773605505</v>
      </c>
      <c r="G15" s="54">
        <v>127162.48450000001</v>
      </c>
      <c r="H15" s="55">
        <v>-9.0736175416579101</v>
      </c>
      <c r="I15" s="54">
        <v>21998.419000000002</v>
      </c>
      <c r="J15" s="55">
        <v>19.025783579805701</v>
      </c>
      <c r="K15" s="54">
        <v>33225.814299999998</v>
      </c>
      <c r="L15" s="55">
        <v>26.128629391477499</v>
      </c>
      <c r="M15" s="55">
        <v>-0.33791181755927602</v>
      </c>
      <c r="N15" s="54">
        <v>790451.77410000004</v>
      </c>
      <c r="O15" s="54">
        <v>21264873.041900001</v>
      </c>
      <c r="P15" s="54">
        <v>5535</v>
      </c>
      <c r="Q15" s="54">
        <v>5247</v>
      </c>
      <c r="R15" s="55">
        <v>5.4888507718696502</v>
      </c>
      <c r="S15" s="54">
        <v>20.889656187895199</v>
      </c>
      <c r="T15" s="54">
        <v>21.211963331427501</v>
      </c>
      <c r="U15" s="56">
        <v>-1.54290305514476</v>
      </c>
    </row>
    <row r="16" spans="1:23" ht="12" thickBot="1" x14ac:dyDescent="0.25">
      <c r="A16" s="82"/>
      <c r="B16" s="69" t="s">
        <v>14</v>
      </c>
      <c r="C16" s="70"/>
      <c r="D16" s="54">
        <v>1017211.6933</v>
      </c>
      <c r="E16" s="54">
        <v>1081317.6606000001</v>
      </c>
      <c r="F16" s="55">
        <v>94.071495395309697</v>
      </c>
      <c r="G16" s="54">
        <v>986865.28659999999</v>
      </c>
      <c r="H16" s="55">
        <v>3.0750303118423501</v>
      </c>
      <c r="I16" s="54">
        <v>-5786.2759999999998</v>
      </c>
      <c r="J16" s="55">
        <v>-0.56883695283017999</v>
      </c>
      <c r="K16" s="54">
        <v>52919.4179</v>
      </c>
      <c r="L16" s="55">
        <v>5.3623750494174098</v>
      </c>
      <c r="M16" s="55">
        <v>-1.1093412631812001</v>
      </c>
      <c r="N16" s="54">
        <v>7056247.4231000002</v>
      </c>
      <c r="O16" s="54">
        <v>179450401.3258</v>
      </c>
      <c r="P16" s="54">
        <v>43601</v>
      </c>
      <c r="Q16" s="54">
        <v>43301</v>
      </c>
      <c r="R16" s="55">
        <v>0.69282464608206895</v>
      </c>
      <c r="S16" s="54">
        <v>23.330008332377702</v>
      </c>
      <c r="T16" s="54">
        <v>20.2933965682086</v>
      </c>
      <c r="U16" s="56">
        <v>13.015905184889499</v>
      </c>
    </row>
    <row r="17" spans="1:21" ht="12" thickBot="1" x14ac:dyDescent="0.25">
      <c r="A17" s="82"/>
      <c r="B17" s="69" t="s">
        <v>15</v>
      </c>
      <c r="C17" s="70"/>
      <c r="D17" s="54">
        <v>861251.66709999996</v>
      </c>
      <c r="E17" s="54">
        <v>1077576.0881000001</v>
      </c>
      <c r="F17" s="55">
        <v>79.924905221177795</v>
      </c>
      <c r="G17" s="54">
        <v>412116.03110000002</v>
      </c>
      <c r="H17" s="55">
        <v>108.982811176063</v>
      </c>
      <c r="I17" s="54">
        <v>97898.760699999999</v>
      </c>
      <c r="J17" s="55">
        <v>11.367032940515999</v>
      </c>
      <c r="K17" s="54">
        <v>56593.596799999999</v>
      </c>
      <c r="L17" s="55">
        <v>13.732442450477601</v>
      </c>
      <c r="M17" s="55">
        <v>0.72985578290722797</v>
      </c>
      <c r="N17" s="54">
        <v>4509449.8505999995</v>
      </c>
      <c r="O17" s="54">
        <v>202883600.48750001</v>
      </c>
      <c r="P17" s="54">
        <v>12304</v>
      </c>
      <c r="Q17" s="54">
        <v>11632</v>
      </c>
      <c r="R17" s="55">
        <v>5.7771664374140403</v>
      </c>
      <c r="S17" s="54">
        <v>69.997697261053304</v>
      </c>
      <c r="T17" s="54">
        <v>68.836634413686397</v>
      </c>
      <c r="U17" s="56">
        <v>1.6587157760873199</v>
      </c>
    </row>
    <row r="18" spans="1:21" ht="12" thickBot="1" x14ac:dyDescent="0.25">
      <c r="A18" s="82"/>
      <c r="B18" s="69" t="s">
        <v>16</v>
      </c>
      <c r="C18" s="70"/>
      <c r="D18" s="54">
        <v>1381281.1779</v>
      </c>
      <c r="E18" s="54">
        <v>1991855.7990999999</v>
      </c>
      <c r="F18" s="55">
        <v>69.346444583193104</v>
      </c>
      <c r="G18" s="54">
        <v>1811830.9528000001</v>
      </c>
      <c r="H18" s="55">
        <v>-23.7632420527218</v>
      </c>
      <c r="I18" s="54">
        <v>199724.2206</v>
      </c>
      <c r="J18" s="55">
        <v>14.4593456998847</v>
      </c>
      <c r="K18" s="54">
        <v>281154.67589999997</v>
      </c>
      <c r="L18" s="55">
        <v>15.517710163053801</v>
      </c>
      <c r="M18" s="55">
        <v>-0.28962867161762201</v>
      </c>
      <c r="N18" s="54">
        <v>10748172.8849</v>
      </c>
      <c r="O18" s="54">
        <v>389542681.85790002</v>
      </c>
      <c r="P18" s="54">
        <v>57791</v>
      </c>
      <c r="Q18" s="54">
        <v>54621</v>
      </c>
      <c r="R18" s="55">
        <v>5.8036286409988804</v>
      </c>
      <c r="S18" s="54">
        <v>23.9013198923708</v>
      </c>
      <c r="T18" s="54">
        <v>21.118789308141601</v>
      </c>
      <c r="U18" s="56">
        <v>11.6417444591309</v>
      </c>
    </row>
    <row r="19" spans="1:21" ht="12" thickBot="1" x14ac:dyDescent="0.25">
      <c r="A19" s="82"/>
      <c r="B19" s="69" t="s">
        <v>17</v>
      </c>
      <c r="C19" s="70"/>
      <c r="D19" s="54">
        <v>516526.05330000003</v>
      </c>
      <c r="E19" s="54">
        <v>783030.85019999999</v>
      </c>
      <c r="F19" s="55">
        <v>65.964968451507403</v>
      </c>
      <c r="G19" s="54">
        <v>489357.29609999998</v>
      </c>
      <c r="H19" s="55">
        <v>5.5519264587501098</v>
      </c>
      <c r="I19" s="54">
        <v>37148.273999999998</v>
      </c>
      <c r="J19" s="55">
        <v>7.1919458394529698</v>
      </c>
      <c r="K19" s="54">
        <v>47838.251799999998</v>
      </c>
      <c r="L19" s="55">
        <v>9.7757307761125691</v>
      </c>
      <c r="M19" s="55">
        <v>-0.223460879061638</v>
      </c>
      <c r="N19" s="54">
        <v>5000794.6074000001</v>
      </c>
      <c r="O19" s="54">
        <v>115669071.76729999</v>
      </c>
      <c r="P19" s="54">
        <v>8442</v>
      </c>
      <c r="Q19" s="54">
        <v>7295</v>
      </c>
      <c r="R19" s="55">
        <v>15.7230980123372</v>
      </c>
      <c r="S19" s="54">
        <v>61.1852704690832</v>
      </c>
      <c r="T19" s="54">
        <v>52.888865044551103</v>
      </c>
      <c r="U19" s="56">
        <v>13.5594814910956</v>
      </c>
    </row>
    <row r="20" spans="1:21" ht="12" thickBot="1" x14ac:dyDescent="0.25">
      <c r="A20" s="82"/>
      <c r="B20" s="69" t="s">
        <v>18</v>
      </c>
      <c r="C20" s="70"/>
      <c r="D20" s="54">
        <v>1007799.272</v>
      </c>
      <c r="E20" s="54">
        <v>1108432.1024</v>
      </c>
      <c r="F20" s="55">
        <v>90.921155190100706</v>
      </c>
      <c r="G20" s="54">
        <v>1005662.0696</v>
      </c>
      <c r="H20" s="55">
        <v>0.21251695421404801</v>
      </c>
      <c r="I20" s="54">
        <v>103881.2006</v>
      </c>
      <c r="J20" s="55">
        <v>10.307727291154499</v>
      </c>
      <c r="K20" s="54">
        <v>89178.123500000002</v>
      </c>
      <c r="L20" s="55">
        <v>8.8676033625759008</v>
      </c>
      <c r="M20" s="55">
        <v>0.16487313842166701</v>
      </c>
      <c r="N20" s="54">
        <v>6970961.6116000004</v>
      </c>
      <c r="O20" s="54">
        <v>203693849.33970001</v>
      </c>
      <c r="P20" s="54">
        <v>35977</v>
      </c>
      <c r="Q20" s="54">
        <v>34092</v>
      </c>
      <c r="R20" s="55">
        <v>5.5291564003285201</v>
      </c>
      <c r="S20" s="54">
        <v>28.012320982850198</v>
      </c>
      <c r="T20" s="54">
        <v>27.299159010911701</v>
      </c>
      <c r="U20" s="56">
        <v>2.5458867630965698</v>
      </c>
    </row>
    <row r="21" spans="1:21" ht="12" thickBot="1" x14ac:dyDescent="0.25">
      <c r="A21" s="82"/>
      <c r="B21" s="69" t="s">
        <v>19</v>
      </c>
      <c r="C21" s="70"/>
      <c r="D21" s="54">
        <v>302612.46149999998</v>
      </c>
      <c r="E21" s="54">
        <v>406174.25809999998</v>
      </c>
      <c r="F21" s="55">
        <v>74.503111771671399</v>
      </c>
      <c r="G21" s="54">
        <v>368694.57530000003</v>
      </c>
      <c r="H21" s="55">
        <v>-17.923267177508698</v>
      </c>
      <c r="I21" s="54">
        <v>36163.828800000003</v>
      </c>
      <c r="J21" s="55">
        <v>11.950541831867</v>
      </c>
      <c r="K21" s="54">
        <v>33513.224699999999</v>
      </c>
      <c r="L21" s="55">
        <v>9.0896983425185702</v>
      </c>
      <c r="M21" s="55">
        <v>7.9091287804363003E-2</v>
      </c>
      <c r="N21" s="54">
        <v>2073621.5739</v>
      </c>
      <c r="O21" s="54">
        <v>69436313.549500003</v>
      </c>
      <c r="P21" s="54">
        <v>21518</v>
      </c>
      <c r="Q21" s="54">
        <v>20720</v>
      </c>
      <c r="R21" s="55">
        <v>3.85135135135135</v>
      </c>
      <c r="S21" s="54">
        <v>14.0632243470583</v>
      </c>
      <c r="T21" s="54">
        <v>11.9624187596525</v>
      </c>
      <c r="U21" s="56">
        <v>14.9382924965228</v>
      </c>
    </row>
    <row r="22" spans="1:21" ht="12" thickBot="1" x14ac:dyDescent="0.25">
      <c r="A22" s="82"/>
      <c r="B22" s="69" t="s">
        <v>20</v>
      </c>
      <c r="C22" s="70"/>
      <c r="D22" s="54">
        <v>2735835.4567999998</v>
      </c>
      <c r="E22" s="54">
        <v>1658617.9654999999</v>
      </c>
      <c r="F22" s="55">
        <v>164.94669138443001</v>
      </c>
      <c r="G22" s="54">
        <v>1599745.1324</v>
      </c>
      <c r="H22" s="55">
        <v>71.016957725984298</v>
      </c>
      <c r="I22" s="54">
        <v>174346.6551</v>
      </c>
      <c r="J22" s="55">
        <v>6.3727025200531102</v>
      </c>
      <c r="K22" s="54">
        <v>197968.86189999999</v>
      </c>
      <c r="L22" s="55">
        <v>12.3750251143443</v>
      </c>
      <c r="M22" s="55">
        <v>-0.119322839830904</v>
      </c>
      <c r="N22" s="54">
        <v>12736079.171499999</v>
      </c>
      <c r="O22" s="54">
        <v>230904835.8371</v>
      </c>
      <c r="P22" s="54">
        <v>75518</v>
      </c>
      <c r="Q22" s="54">
        <v>70516</v>
      </c>
      <c r="R22" s="55">
        <v>7.0934256055363401</v>
      </c>
      <c r="S22" s="54">
        <v>36.227594173574502</v>
      </c>
      <c r="T22" s="54">
        <v>27.996246905666801</v>
      </c>
      <c r="U22" s="56">
        <v>22.721208668920902</v>
      </c>
    </row>
    <row r="23" spans="1:21" ht="12" thickBot="1" x14ac:dyDescent="0.25">
      <c r="A23" s="82"/>
      <c r="B23" s="69" t="s">
        <v>21</v>
      </c>
      <c r="C23" s="70"/>
      <c r="D23" s="54">
        <v>2267265.8585999999</v>
      </c>
      <c r="E23" s="54">
        <v>2857702.0734999999</v>
      </c>
      <c r="F23" s="55">
        <v>79.338776411466299</v>
      </c>
      <c r="G23" s="54">
        <v>3094848.1329000001</v>
      </c>
      <c r="H23" s="55">
        <v>-26.7406424729643</v>
      </c>
      <c r="I23" s="54">
        <v>184734.11379999999</v>
      </c>
      <c r="J23" s="55">
        <v>8.1478805451633391</v>
      </c>
      <c r="K23" s="54">
        <v>317229.49959999998</v>
      </c>
      <c r="L23" s="55">
        <v>10.2502444700814</v>
      </c>
      <c r="M23" s="55">
        <v>-0.41766413895008397</v>
      </c>
      <c r="N23" s="54">
        <v>21662270.103700001</v>
      </c>
      <c r="O23" s="54">
        <v>513569339.40009999</v>
      </c>
      <c r="P23" s="54">
        <v>67218</v>
      </c>
      <c r="Q23" s="54">
        <v>65910</v>
      </c>
      <c r="R23" s="55">
        <v>1.98452435138825</v>
      </c>
      <c r="S23" s="54">
        <v>33.730040444523802</v>
      </c>
      <c r="T23" s="54">
        <v>30.351296428463101</v>
      </c>
      <c r="U23" s="56">
        <v>10.017017387268799</v>
      </c>
    </row>
    <row r="24" spans="1:21" ht="12" thickBot="1" x14ac:dyDescent="0.25">
      <c r="A24" s="82"/>
      <c r="B24" s="69" t="s">
        <v>22</v>
      </c>
      <c r="C24" s="70"/>
      <c r="D24" s="54">
        <v>298576.66940000001</v>
      </c>
      <c r="E24" s="54">
        <v>268211.02299999999</v>
      </c>
      <c r="F24" s="55">
        <v>111.32155049421701</v>
      </c>
      <c r="G24" s="54">
        <v>276396.10090000002</v>
      </c>
      <c r="H24" s="55">
        <v>8.0249209116104208</v>
      </c>
      <c r="I24" s="54">
        <v>44220.777800000003</v>
      </c>
      <c r="J24" s="55">
        <v>14.8105268535761</v>
      </c>
      <c r="K24" s="54">
        <v>45449.210200000001</v>
      </c>
      <c r="L24" s="55">
        <v>16.4435062766835</v>
      </c>
      <c r="M24" s="55">
        <v>-2.7028685308155002E-2</v>
      </c>
      <c r="N24" s="54">
        <v>1908573.4575</v>
      </c>
      <c r="O24" s="54">
        <v>48914517.956900001</v>
      </c>
      <c r="P24" s="54">
        <v>22600</v>
      </c>
      <c r="Q24" s="54">
        <v>19930</v>
      </c>
      <c r="R24" s="55">
        <v>13.3968891118916</v>
      </c>
      <c r="S24" s="54">
        <v>13.2113570530973</v>
      </c>
      <c r="T24" s="54">
        <v>11.924200115403901</v>
      </c>
      <c r="U24" s="56">
        <v>9.7428063787865202</v>
      </c>
    </row>
    <row r="25" spans="1:21" ht="12" thickBot="1" x14ac:dyDescent="0.25">
      <c r="A25" s="82"/>
      <c r="B25" s="69" t="s">
        <v>23</v>
      </c>
      <c r="C25" s="70"/>
      <c r="D25" s="54">
        <v>326627.32189999998</v>
      </c>
      <c r="E25" s="54">
        <v>213268.60509999999</v>
      </c>
      <c r="F25" s="55">
        <v>153.153025850592</v>
      </c>
      <c r="G25" s="54">
        <v>284567.25880000001</v>
      </c>
      <c r="H25" s="55">
        <v>14.780359229436399</v>
      </c>
      <c r="I25" s="54">
        <v>13919.7011</v>
      </c>
      <c r="J25" s="55">
        <v>4.2616462759541101</v>
      </c>
      <c r="K25" s="54">
        <v>24424.883600000001</v>
      </c>
      <c r="L25" s="55">
        <v>8.5831671932315796</v>
      </c>
      <c r="M25" s="55">
        <v>-0.43010164027967002</v>
      </c>
      <c r="N25" s="54">
        <v>1857719.9256</v>
      </c>
      <c r="O25" s="54">
        <v>61853812.305799998</v>
      </c>
      <c r="P25" s="54">
        <v>17747</v>
      </c>
      <c r="Q25" s="54">
        <v>14311</v>
      </c>
      <c r="R25" s="55">
        <v>24.009503179372501</v>
      </c>
      <c r="S25" s="54">
        <v>18.404649907026499</v>
      </c>
      <c r="T25" s="54">
        <v>14.5383376982741</v>
      </c>
      <c r="U25" s="56">
        <v>21.0072575587347</v>
      </c>
    </row>
    <row r="26" spans="1:21" ht="12" thickBot="1" x14ac:dyDescent="0.25">
      <c r="A26" s="82"/>
      <c r="B26" s="69" t="s">
        <v>24</v>
      </c>
      <c r="C26" s="70"/>
      <c r="D26" s="54">
        <v>706685.6361</v>
      </c>
      <c r="E26" s="54">
        <v>637691.11250000005</v>
      </c>
      <c r="F26" s="55">
        <v>110.81942687416699</v>
      </c>
      <c r="G26" s="54">
        <v>670283.88859999995</v>
      </c>
      <c r="H26" s="55">
        <v>5.4307955359081097</v>
      </c>
      <c r="I26" s="54">
        <v>120483.5028</v>
      </c>
      <c r="J26" s="55">
        <v>17.049094625003899</v>
      </c>
      <c r="K26" s="54">
        <v>140824.74419999999</v>
      </c>
      <c r="L26" s="55">
        <v>21.0097164194318</v>
      </c>
      <c r="M26" s="55">
        <v>-0.14444365949716401</v>
      </c>
      <c r="N26" s="54">
        <v>4633968.0888</v>
      </c>
      <c r="O26" s="54">
        <v>116121285.84110001</v>
      </c>
      <c r="P26" s="54">
        <v>42805</v>
      </c>
      <c r="Q26" s="54">
        <v>41100</v>
      </c>
      <c r="R26" s="55">
        <v>4.1484184914842004</v>
      </c>
      <c r="S26" s="54">
        <v>16.509417967527199</v>
      </c>
      <c r="T26" s="54">
        <v>15.3912481922141</v>
      </c>
      <c r="U26" s="56">
        <v>6.7729206293789801</v>
      </c>
    </row>
    <row r="27" spans="1:21" ht="12" thickBot="1" x14ac:dyDescent="0.25">
      <c r="A27" s="82"/>
      <c r="B27" s="69" t="s">
        <v>25</v>
      </c>
      <c r="C27" s="70"/>
      <c r="D27" s="54">
        <v>168032.9656</v>
      </c>
      <c r="E27" s="54">
        <v>193982.77549999999</v>
      </c>
      <c r="F27" s="55">
        <v>86.622621604875505</v>
      </c>
      <c r="G27" s="54">
        <v>256382.44529999999</v>
      </c>
      <c r="H27" s="55">
        <v>-34.460034733119102</v>
      </c>
      <c r="I27" s="54">
        <v>40809.408100000001</v>
      </c>
      <c r="J27" s="55">
        <v>24.2865487461229</v>
      </c>
      <c r="K27" s="54">
        <v>71890.415900000007</v>
      </c>
      <c r="L27" s="55">
        <v>28.040303545696801</v>
      </c>
      <c r="M27" s="55">
        <v>-0.432338683966356</v>
      </c>
      <c r="N27" s="54">
        <v>1316837.3933000001</v>
      </c>
      <c r="O27" s="54">
        <v>39745071.599299997</v>
      </c>
      <c r="P27" s="54">
        <v>20663</v>
      </c>
      <c r="Q27" s="54">
        <v>18997</v>
      </c>
      <c r="R27" s="55">
        <v>8.7698057588040204</v>
      </c>
      <c r="S27" s="54">
        <v>8.1320701543822302</v>
      </c>
      <c r="T27" s="54">
        <v>7.4319788756119403</v>
      </c>
      <c r="U27" s="56">
        <v>8.6090167138194804</v>
      </c>
    </row>
    <row r="28" spans="1:21" ht="12" thickBot="1" x14ac:dyDescent="0.25">
      <c r="A28" s="82"/>
      <c r="B28" s="69" t="s">
        <v>26</v>
      </c>
      <c r="C28" s="70"/>
      <c r="D28" s="54">
        <v>993316.65330000001</v>
      </c>
      <c r="E28" s="54">
        <v>776399.02500000002</v>
      </c>
      <c r="F28" s="55">
        <v>127.93893620615999</v>
      </c>
      <c r="G28" s="54">
        <v>894136.95620000002</v>
      </c>
      <c r="H28" s="55">
        <v>11.0922265780742</v>
      </c>
      <c r="I28" s="54">
        <v>27017.872299999999</v>
      </c>
      <c r="J28" s="55">
        <v>2.7199657038106801</v>
      </c>
      <c r="K28" s="54">
        <v>33042.591399999998</v>
      </c>
      <c r="L28" s="55">
        <v>3.6954731790114099</v>
      </c>
      <c r="M28" s="55">
        <v>-0.182331919039498</v>
      </c>
      <c r="N28" s="54">
        <v>6393508.0088</v>
      </c>
      <c r="O28" s="54">
        <v>167943519.64179999</v>
      </c>
      <c r="P28" s="54">
        <v>39046</v>
      </c>
      <c r="Q28" s="54">
        <v>35020</v>
      </c>
      <c r="R28" s="55">
        <v>11.496287835522599</v>
      </c>
      <c r="S28" s="54">
        <v>25.439652033499002</v>
      </c>
      <c r="T28" s="54">
        <v>22.907612564249</v>
      </c>
      <c r="U28" s="56">
        <v>9.9531214731858597</v>
      </c>
    </row>
    <row r="29" spans="1:21" ht="12" thickBot="1" x14ac:dyDescent="0.25">
      <c r="A29" s="82"/>
      <c r="B29" s="69" t="s">
        <v>27</v>
      </c>
      <c r="C29" s="70"/>
      <c r="D29" s="54">
        <v>635152.4743</v>
      </c>
      <c r="E29" s="54">
        <v>594326.57209999999</v>
      </c>
      <c r="F29" s="55">
        <v>106.869270888519</v>
      </c>
      <c r="G29" s="54">
        <v>650158.12430000002</v>
      </c>
      <c r="H29" s="55">
        <v>-2.3080000755440899</v>
      </c>
      <c r="I29" s="54">
        <v>96800.733800000002</v>
      </c>
      <c r="J29" s="55">
        <v>15.240550531852</v>
      </c>
      <c r="K29" s="54">
        <v>112962.36470000001</v>
      </c>
      <c r="L29" s="55">
        <v>17.374598651923701</v>
      </c>
      <c r="M29" s="55">
        <v>-0.143070932898061</v>
      </c>
      <c r="N29" s="54">
        <v>4594657.1727</v>
      </c>
      <c r="O29" s="54">
        <v>126620143.28049999</v>
      </c>
      <c r="P29" s="54">
        <v>96512</v>
      </c>
      <c r="Q29" s="54">
        <v>94227</v>
      </c>
      <c r="R29" s="55">
        <v>2.4249949589820301</v>
      </c>
      <c r="S29" s="54">
        <v>6.5810725536720804</v>
      </c>
      <c r="T29" s="54">
        <v>6.4247961444172104</v>
      </c>
      <c r="U29" s="56">
        <v>2.3746343469147502</v>
      </c>
    </row>
    <row r="30" spans="1:21" ht="12" thickBot="1" x14ac:dyDescent="0.25">
      <c r="A30" s="82"/>
      <c r="B30" s="69" t="s">
        <v>28</v>
      </c>
      <c r="C30" s="70"/>
      <c r="D30" s="54">
        <v>1426558.2283000001</v>
      </c>
      <c r="E30" s="54">
        <v>1518328.5416999999</v>
      </c>
      <c r="F30" s="55">
        <v>93.955832951855797</v>
      </c>
      <c r="G30" s="54">
        <v>1349811.6625000001</v>
      </c>
      <c r="H30" s="55">
        <v>5.6857240111451297</v>
      </c>
      <c r="I30" s="54">
        <v>71893.589800000002</v>
      </c>
      <c r="J30" s="55">
        <v>5.03965336806995</v>
      </c>
      <c r="K30" s="54">
        <v>143883.554</v>
      </c>
      <c r="L30" s="55">
        <v>10.659528139911901</v>
      </c>
      <c r="M30" s="55">
        <v>-0.50033490415450799</v>
      </c>
      <c r="N30" s="54">
        <v>7871231.1659000004</v>
      </c>
      <c r="O30" s="54">
        <v>189974506.30250001</v>
      </c>
      <c r="P30" s="54">
        <v>80090</v>
      </c>
      <c r="Q30" s="54">
        <v>67294</v>
      </c>
      <c r="R30" s="55">
        <v>19.0150682081612</v>
      </c>
      <c r="S30" s="54">
        <v>17.811939421900401</v>
      </c>
      <c r="T30" s="54">
        <v>15.226120428270001</v>
      </c>
      <c r="U30" s="56">
        <v>14.5173354365389</v>
      </c>
    </row>
    <row r="31" spans="1:21" ht="12" thickBot="1" x14ac:dyDescent="0.25">
      <c r="A31" s="82"/>
      <c r="B31" s="69" t="s">
        <v>29</v>
      </c>
      <c r="C31" s="70"/>
      <c r="D31" s="54">
        <v>1537485.3403</v>
      </c>
      <c r="E31" s="54">
        <v>883670.55980000005</v>
      </c>
      <c r="F31" s="55">
        <v>173.98852131590499</v>
      </c>
      <c r="G31" s="54">
        <v>935116.57330000005</v>
      </c>
      <c r="H31" s="55">
        <v>64.416435789845707</v>
      </c>
      <c r="I31" s="54">
        <v>-11929.3711</v>
      </c>
      <c r="J31" s="55">
        <v>-0.77590145332197402</v>
      </c>
      <c r="K31" s="54">
        <v>44794.895799999998</v>
      </c>
      <c r="L31" s="55">
        <v>4.7903007046405</v>
      </c>
      <c r="M31" s="55">
        <v>-1.2663109465253</v>
      </c>
      <c r="N31" s="54">
        <v>11327496.898</v>
      </c>
      <c r="O31" s="54">
        <v>211439562.91429999</v>
      </c>
      <c r="P31" s="54">
        <v>35954</v>
      </c>
      <c r="Q31" s="54">
        <v>33614</v>
      </c>
      <c r="R31" s="55">
        <v>6.96138513714524</v>
      </c>
      <c r="S31" s="54">
        <v>42.7625671775046</v>
      </c>
      <c r="T31" s="54">
        <v>35.597500841911099</v>
      </c>
      <c r="U31" s="56">
        <v>16.7554635011779</v>
      </c>
    </row>
    <row r="32" spans="1:21" ht="12" thickBot="1" x14ac:dyDescent="0.25">
      <c r="A32" s="82"/>
      <c r="B32" s="69" t="s">
        <v>30</v>
      </c>
      <c r="C32" s="70"/>
      <c r="D32" s="54">
        <v>227743.375</v>
      </c>
      <c r="E32" s="54">
        <v>124845.35</v>
      </c>
      <c r="F32" s="55">
        <v>182.42039050713501</v>
      </c>
      <c r="G32" s="54">
        <v>143118.30489999999</v>
      </c>
      <c r="H32" s="55">
        <v>59.129452489763203</v>
      </c>
      <c r="I32" s="54">
        <v>53147.137300000002</v>
      </c>
      <c r="J32" s="55">
        <v>23.336414198656701</v>
      </c>
      <c r="K32" s="54">
        <v>39172.026899999997</v>
      </c>
      <c r="L32" s="55">
        <v>27.3703820956868</v>
      </c>
      <c r="M32" s="55">
        <v>0.35676250390811398</v>
      </c>
      <c r="N32" s="54">
        <v>1063038.9494</v>
      </c>
      <c r="O32" s="54">
        <v>19927208.082400002</v>
      </c>
      <c r="P32" s="54">
        <v>20950</v>
      </c>
      <c r="Q32" s="54">
        <v>18050</v>
      </c>
      <c r="R32" s="55">
        <v>16.066481994459799</v>
      </c>
      <c r="S32" s="54">
        <v>10.8708054892601</v>
      </c>
      <c r="T32" s="54">
        <v>7.8470812963988896</v>
      </c>
      <c r="U32" s="56">
        <v>27.815088733291699</v>
      </c>
    </row>
    <row r="33" spans="1:21" ht="12" thickBot="1" x14ac:dyDescent="0.25">
      <c r="A33" s="82"/>
      <c r="B33" s="69" t="s">
        <v>70</v>
      </c>
      <c r="C33" s="70"/>
      <c r="D33" s="54">
        <v>8.2905999999999995</v>
      </c>
      <c r="E33" s="57"/>
      <c r="F33" s="57"/>
      <c r="G33" s="57"/>
      <c r="H33" s="57"/>
      <c r="I33" s="54">
        <v>0</v>
      </c>
      <c r="J33" s="55">
        <v>0</v>
      </c>
      <c r="K33" s="57"/>
      <c r="L33" s="57"/>
      <c r="M33" s="57"/>
      <c r="N33" s="54">
        <v>8.2905999999999995</v>
      </c>
      <c r="O33" s="54">
        <v>336.22550000000001</v>
      </c>
      <c r="P33" s="54">
        <v>1</v>
      </c>
      <c r="Q33" s="57"/>
      <c r="R33" s="57"/>
      <c r="S33" s="54">
        <v>8.2905999999999995</v>
      </c>
      <c r="T33" s="57"/>
      <c r="U33" s="58"/>
    </row>
    <row r="34" spans="1:21" ht="12" thickBot="1" x14ac:dyDescent="0.25">
      <c r="A34" s="82"/>
      <c r="B34" s="69" t="s">
        <v>31</v>
      </c>
      <c r="C34" s="70"/>
      <c r="D34" s="54">
        <v>217315.31280000001</v>
      </c>
      <c r="E34" s="54">
        <v>166459.71530000001</v>
      </c>
      <c r="F34" s="55">
        <v>130.551294292644</v>
      </c>
      <c r="G34" s="54">
        <v>154486.66949999999</v>
      </c>
      <c r="H34" s="55">
        <v>40.669297553857902</v>
      </c>
      <c r="I34" s="54">
        <v>17439.018899999999</v>
      </c>
      <c r="J34" s="55">
        <v>8.0247538359386201</v>
      </c>
      <c r="K34" s="54">
        <v>25224.029900000001</v>
      </c>
      <c r="L34" s="55">
        <v>16.327641719274698</v>
      </c>
      <c r="M34" s="55">
        <v>-0.30863470392572001</v>
      </c>
      <c r="N34" s="54">
        <v>1265482.0734999999</v>
      </c>
      <c r="O34" s="54">
        <v>32908654.968600001</v>
      </c>
      <c r="P34" s="54">
        <v>11977</v>
      </c>
      <c r="Q34" s="54">
        <v>10190</v>
      </c>
      <c r="R34" s="55">
        <v>17.5368007850834</v>
      </c>
      <c r="S34" s="54">
        <v>18.144386140101901</v>
      </c>
      <c r="T34" s="54">
        <v>14.3841330520118</v>
      </c>
      <c r="U34" s="56">
        <v>20.7240578934735</v>
      </c>
    </row>
    <row r="35" spans="1:21" ht="12" thickBot="1" x14ac:dyDescent="0.25">
      <c r="A35" s="82"/>
      <c r="B35" s="69" t="s">
        <v>78</v>
      </c>
      <c r="C35" s="70"/>
      <c r="D35" s="54">
        <v>6393.5562</v>
      </c>
      <c r="E35" s="57"/>
      <c r="F35" s="57"/>
      <c r="G35" s="57"/>
      <c r="H35" s="57"/>
      <c r="I35" s="54">
        <v>212.55549999999999</v>
      </c>
      <c r="J35" s="55">
        <v>3.3245269666981301</v>
      </c>
      <c r="K35" s="57"/>
      <c r="L35" s="57"/>
      <c r="M35" s="57"/>
      <c r="N35" s="54">
        <v>48756.587299999999</v>
      </c>
      <c r="O35" s="54">
        <v>271036.6372</v>
      </c>
      <c r="P35" s="54">
        <v>843</v>
      </c>
      <c r="Q35" s="54">
        <v>886</v>
      </c>
      <c r="R35" s="55">
        <v>-4.8532731376975198</v>
      </c>
      <c r="S35" s="54">
        <v>7.5842896797153001</v>
      </c>
      <c r="T35" s="54">
        <v>6.1968415349887103</v>
      </c>
      <c r="U35" s="56">
        <v>18.293712441356401</v>
      </c>
    </row>
    <row r="36" spans="1:21" ht="12" thickBot="1" x14ac:dyDescent="0.25">
      <c r="A36" s="82"/>
      <c r="B36" s="69" t="s">
        <v>64</v>
      </c>
      <c r="C36" s="70"/>
      <c r="D36" s="54">
        <v>57870.17</v>
      </c>
      <c r="E36" s="57"/>
      <c r="F36" s="57"/>
      <c r="G36" s="54">
        <v>201610.45</v>
      </c>
      <c r="H36" s="55">
        <v>-71.296046410292703</v>
      </c>
      <c r="I36" s="54">
        <v>62.41</v>
      </c>
      <c r="J36" s="55">
        <v>0.10784485340202001</v>
      </c>
      <c r="K36" s="54">
        <v>8655.18</v>
      </c>
      <c r="L36" s="55">
        <v>4.2930215174858199</v>
      </c>
      <c r="M36" s="55">
        <v>-0.99278928918867104</v>
      </c>
      <c r="N36" s="54">
        <v>550752.59</v>
      </c>
      <c r="O36" s="54">
        <v>26248696.41</v>
      </c>
      <c r="P36" s="54">
        <v>47</v>
      </c>
      <c r="Q36" s="54">
        <v>52</v>
      </c>
      <c r="R36" s="55">
        <v>-9.6153846153846203</v>
      </c>
      <c r="S36" s="54">
        <v>1231.28021276596</v>
      </c>
      <c r="T36" s="54">
        <v>1087.8875</v>
      </c>
      <c r="U36" s="56">
        <v>11.6458228824971</v>
      </c>
    </row>
    <row r="37" spans="1:21" ht="12" thickBot="1" x14ac:dyDescent="0.25">
      <c r="A37" s="82"/>
      <c r="B37" s="69" t="s">
        <v>35</v>
      </c>
      <c r="C37" s="70"/>
      <c r="D37" s="54">
        <v>106335.11</v>
      </c>
      <c r="E37" s="57"/>
      <c r="F37" s="57"/>
      <c r="G37" s="54">
        <v>287359.83</v>
      </c>
      <c r="H37" s="55">
        <v>-62.995833481666502</v>
      </c>
      <c r="I37" s="54">
        <v>-8079.05</v>
      </c>
      <c r="J37" s="55">
        <v>-7.5977257182505404</v>
      </c>
      <c r="K37" s="54">
        <v>-46880.69</v>
      </c>
      <c r="L37" s="55">
        <v>-16.314280948732499</v>
      </c>
      <c r="M37" s="55">
        <v>-0.82766785215831895</v>
      </c>
      <c r="N37" s="54">
        <v>936807.22</v>
      </c>
      <c r="O37" s="54">
        <v>70403300.590000004</v>
      </c>
      <c r="P37" s="54">
        <v>65</v>
      </c>
      <c r="Q37" s="54">
        <v>65</v>
      </c>
      <c r="R37" s="55">
        <v>0</v>
      </c>
      <c r="S37" s="54">
        <v>1635.9247692307699</v>
      </c>
      <c r="T37" s="54">
        <v>1735.3064615384601</v>
      </c>
      <c r="U37" s="56">
        <v>-6.07495492316695</v>
      </c>
    </row>
    <row r="38" spans="1:21" ht="12" thickBot="1" x14ac:dyDescent="0.25">
      <c r="A38" s="82"/>
      <c r="B38" s="69" t="s">
        <v>36</v>
      </c>
      <c r="C38" s="70"/>
      <c r="D38" s="54">
        <v>318512.09999999998</v>
      </c>
      <c r="E38" s="57"/>
      <c r="F38" s="57"/>
      <c r="G38" s="54">
        <v>661649.53</v>
      </c>
      <c r="H38" s="55">
        <v>-51.860904367301501</v>
      </c>
      <c r="I38" s="54">
        <v>-5597.41</v>
      </c>
      <c r="J38" s="55">
        <v>-1.75736180823272</v>
      </c>
      <c r="K38" s="54">
        <v>-82816.53</v>
      </c>
      <c r="L38" s="55">
        <v>-12.516676313515999</v>
      </c>
      <c r="M38" s="55">
        <v>-0.93241192307864096</v>
      </c>
      <c r="N38" s="54">
        <v>1940646.75</v>
      </c>
      <c r="O38" s="54">
        <v>43155635.490000002</v>
      </c>
      <c r="P38" s="54">
        <v>125</v>
      </c>
      <c r="Q38" s="54">
        <v>83</v>
      </c>
      <c r="R38" s="55">
        <v>50.602409638554199</v>
      </c>
      <c r="S38" s="54">
        <v>2548.0967999999998</v>
      </c>
      <c r="T38" s="54">
        <v>2466.0186746988002</v>
      </c>
      <c r="U38" s="56">
        <v>3.2211541296706101</v>
      </c>
    </row>
    <row r="39" spans="1:21" ht="12" thickBot="1" x14ac:dyDescent="0.25">
      <c r="A39" s="82"/>
      <c r="B39" s="69" t="s">
        <v>37</v>
      </c>
      <c r="C39" s="70"/>
      <c r="D39" s="54">
        <v>122942.88</v>
      </c>
      <c r="E39" s="57"/>
      <c r="F39" s="57"/>
      <c r="G39" s="54">
        <v>274048.03000000003</v>
      </c>
      <c r="H39" s="55">
        <v>-55.138199679815301</v>
      </c>
      <c r="I39" s="54">
        <v>-10440.82</v>
      </c>
      <c r="J39" s="55">
        <v>-8.4924153395462998</v>
      </c>
      <c r="K39" s="54">
        <v>-40063.410000000003</v>
      </c>
      <c r="L39" s="55">
        <v>-14.619119867418901</v>
      </c>
      <c r="M39" s="55">
        <v>-0.73939262783672199</v>
      </c>
      <c r="N39" s="54">
        <v>1011143.57</v>
      </c>
      <c r="O39" s="54">
        <v>43731171.969999999</v>
      </c>
      <c r="P39" s="54">
        <v>99</v>
      </c>
      <c r="Q39" s="54">
        <v>92</v>
      </c>
      <c r="R39" s="55">
        <v>7.6086956521738998</v>
      </c>
      <c r="S39" s="54">
        <v>1241.8472727272699</v>
      </c>
      <c r="T39" s="54">
        <v>1687.0695652173899</v>
      </c>
      <c r="U39" s="56">
        <v>-35.851614145139401</v>
      </c>
    </row>
    <row r="40" spans="1:21" ht="12" thickBot="1" x14ac:dyDescent="0.25">
      <c r="A40" s="82"/>
      <c r="B40" s="69" t="s">
        <v>66</v>
      </c>
      <c r="C40" s="70"/>
      <c r="D40" s="54">
        <v>1.22</v>
      </c>
      <c r="E40" s="57"/>
      <c r="F40" s="57"/>
      <c r="G40" s="54">
        <v>19.25</v>
      </c>
      <c r="H40" s="55">
        <v>-93.662337662337706</v>
      </c>
      <c r="I40" s="54">
        <v>-7943.23</v>
      </c>
      <c r="J40" s="55">
        <v>-651084.42622950801</v>
      </c>
      <c r="K40" s="54">
        <v>17.420000000000002</v>
      </c>
      <c r="L40" s="55">
        <v>90.493506493506501</v>
      </c>
      <c r="M40" s="55">
        <v>-456.98335246842697</v>
      </c>
      <c r="N40" s="54">
        <v>7.99</v>
      </c>
      <c r="O40" s="54">
        <v>1261.25</v>
      </c>
      <c r="P40" s="54">
        <v>5</v>
      </c>
      <c r="Q40" s="54">
        <v>2</v>
      </c>
      <c r="R40" s="55">
        <v>150</v>
      </c>
      <c r="S40" s="54">
        <v>0.24399999999999999</v>
      </c>
      <c r="T40" s="54">
        <v>0.44500000000000001</v>
      </c>
      <c r="U40" s="56">
        <v>-82.377049180327901</v>
      </c>
    </row>
    <row r="41" spans="1:21" ht="12" thickBot="1" x14ac:dyDescent="0.25">
      <c r="A41" s="82"/>
      <c r="B41" s="69" t="s">
        <v>32</v>
      </c>
      <c r="C41" s="70"/>
      <c r="D41" s="54">
        <v>33008.546799999996</v>
      </c>
      <c r="E41" s="57"/>
      <c r="F41" s="57"/>
      <c r="G41" s="54">
        <v>149849.57279999999</v>
      </c>
      <c r="H41" s="55">
        <v>-77.972211609801803</v>
      </c>
      <c r="I41" s="54">
        <v>1741.4918</v>
      </c>
      <c r="J41" s="55">
        <v>5.27588145746543</v>
      </c>
      <c r="K41" s="54">
        <v>7766.0182999999997</v>
      </c>
      <c r="L41" s="55">
        <v>5.1825428360513799</v>
      </c>
      <c r="M41" s="55">
        <v>-0.77575486784521197</v>
      </c>
      <c r="N41" s="54">
        <v>379172.22090000001</v>
      </c>
      <c r="O41" s="54">
        <v>13551284.600400001</v>
      </c>
      <c r="P41" s="54">
        <v>93</v>
      </c>
      <c r="Q41" s="54">
        <v>74</v>
      </c>
      <c r="R41" s="55">
        <v>25.675675675675699</v>
      </c>
      <c r="S41" s="54">
        <v>354.93061075268798</v>
      </c>
      <c r="T41" s="54">
        <v>313.51928513513502</v>
      </c>
      <c r="U41" s="56">
        <v>11.6674426952732</v>
      </c>
    </row>
    <row r="42" spans="1:21" ht="12" thickBot="1" x14ac:dyDescent="0.25">
      <c r="A42" s="82"/>
      <c r="B42" s="69" t="s">
        <v>33</v>
      </c>
      <c r="C42" s="70"/>
      <c r="D42" s="54">
        <v>469741.14230000001</v>
      </c>
      <c r="E42" s="54">
        <v>955140.53350000002</v>
      </c>
      <c r="F42" s="55">
        <v>49.180317013527699</v>
      </c>
      <c r="G42" s="54">
        <v>559653.2683</v>
      </c>
      <c r="H42" s="55">
        <v>-16.065684074912401</v>
      </c>
      <c r="I42" s="54">
        <v>22550.2703</v>
      </c>
      <c r="J42" s="55">
        <v>4.8005738202080401</v>
      </c>
      <c r="K42" s="54">
        <v>35659.860099999998</v>
      </c>
      <c r="L42" s="55">
        <v>6.3717773342627302</v>
      </c>
      <c r="M42" s="55">
        <v>-0.36762875017560698</v>
      </c>
      <c r="N42" s="54">
        <v>2783936.3048999999</v>
      </c>
      <c r="O42" s="54">
        <v>79875014.847399995</v>
      </c>
      <c r="P42" s="54">
        <v>2320</v>
      </c>
      <c r="Q42" s="54">
        <v>2239</v>
      </c>
      <c r="R42" s="55">
        <v>3.6176864671728399</v>
      </c>
      <c r="S42" s="54">
        <v>202.47463030172401</v>
      </c>
      <c r="T42" s="54">
        <v>200.73074609200501</v>
      </c>
      <c r="U42" s="56">
        <v>0.86128529145606803</v>
      </c>
    </row>
    <row r="43" spans="1:21" ht="12" thickBot="1" x14ac:dyDescent="0.25">
      <c r="A43" s="82"/>
      <c r="B43" s="69" t="s">
        <v>38</v>
      </c>
      <c r="C43" s="70"/>
      <c r="D43" s="54">
        <v>58762.42</v>
      </c>
      <c r="E43" s="57"/>
      <c r="F43" s="57"/>
      <c r="G43" s="54">
        <v>148441.91</v>
      </c>
      <c r="H43" s="55">
        <v>-60.4138615570225</v>
      </c>
      <c r="I43" s="54">
        <v>-5063.26</v>
      </c>
      <c r="J43" s="55">
        <v>-8.6164933302610809</v>
      </c>
      <c r="K43" s="54">
        <v>-15735.86</v>
      </c>
      <c r="L43" s="55">
        <v>-10.6006854802663</v>
      </c>
      <c r="M43" s="55">
        <v>-0.67823430050851996</v>
      </c>
      <c r="N43" s="54">
        <v>463728.48</v>
      </c>
      <c r="O43" s="54">
        <v>33941012.539999999</v>
      </c>
      <c r="P43" s="54">
        <v>38</v>
      </c>
      <c r="Q43" s="54">
        <v>35</v>
      </c>
      <c r="R43" s="55">
        <v>8.5714285714285605</v>
      </c>
      <c r="S43" s="54">
        <v>1546.3794736842101</v>
      </c>
      <c r="T43" s="54">
        <v>1560.3671428571399</v>
      </c>
      <c r="U43" s="56">
        <v>-0.90454312223939803</v>
      </c>
    </row>
    <row r="44" spans="1:21" ht="12" thickBot="1" x14ac:dyDescent="0.25">
      <c r="A44" s="82"/>
      <c r="B44" s="69" t="s">
        <v>39</v>
      </c>
      <c r="C44" s="70"/>
      <c r="D44" s="54">
        <v>25055.59</v>
      </c>
      <c r="E44" s="57"/>
      <c r="F44" s="57"/>
      <c r="G44" s="54">
        <v>74403.47</v>
      </c>
      <c r="H44" s="55">
        <v>-66.324702329071499</v>
      </c>
      <c r="I44" s="54">
        <v>3490.87</v>
      </c>
      <c r="J44" s="55">
        <v>13.9324996936811</v>
      </c>
      <c r="K44" s="54">
        <v>9855.41</v>
      </c>
      <c r="L44" s="55">
        <v>13.245901031228801</v>
      </c>
      <c r="M44" s="55">
        <v>-0.645791499288208</v>
      </c>
      <c r="N44" s="54">
        <v>286598.52</v>
      </c>
      <c r="O44" s="54">
        <v>13819839.42</v>
      </c>
      <c r="P44" s="54">
        <v>31</v>
      </c>
      <c r="Q44" s="54">
        <v>24</v>
      </c>
      <c r="R44" s="55">
        <v>29.1666666666667</v>
      </c>
      <c r="S44" s="54">
        <v>808.24483870967697</v>
      </c>
      <c r="T44" s="54">
        <v>1417.94916666667</v>
      </c>
      <c r="U44" s="56">
        <v>-75.435598070796402</v>
      </c>
    </row>
    <row r="45" spans="1:21" ht="12" thickBot="1" x14ac:dyDescent="0.25">
      <c r="A45" s="82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 x14ac:dyDescent="0.25">
      <c r="A46" s="83"/>
      <c r="B46" s="69" t="s">
        <v>34</v>
      </c>
      <c r="C46" s="70"/>
      <c r="D46" s="59">
        <v>11417.873100000001</v>
      </c>
      <c r="E46" s="60"/>
      <c r="F46" s="60"/>
      <c r="G46" s="59">
        <v>19548.717799999999</v>
      </c>
      <c r="H46" s="61">
        <v>-41.592726352620403</v>
      </c>
      <c r="I46" s="59">
        <v>966.76390000000004</v>
      </c>
      <c r="J46" s="61">
        <v>8.4671102186273206</v>
      </c>
      <c r="K46" s="59">
        <v>3324.4104000000002</v>
      </c>
      <c r="L46" s="61">
        <v>17.005772112583301</v>
      </c>
      <c r="M46" s="61">
        <v>-0.70919237287911296</v>
      </c>
      <c r="N46" s="59">
        <v>78317.196100000001</v>
      </c>
      <c r="O46" s="59">
        <v>4809308.3574999999</v>
      </c>
      <c r="P46" s="59">
        <v>15</v>
      </c>
      <c r="Q46" s="59">
        <v>21</v>
      </c>
      <c r="R46" s="61">
        <v>-28.571428571428601</v>
      </c>
      <c r="S46" s="59">
        <v>761.19154000000003</v>
      </c>
      <c r="T46" s="59">
        <v>671.23461904761905</v>
      </c>
      <c r="U46" s="62">
        <v>11.817908663617199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activeCell="B34" sqref="B34:E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50143</v>
      </c>
      <c r="D2" s="37">
        <v>452264.66829914501</v>
      </c>
      <c r="E2" s="37">
        <v>341122.80624615401</v>
      </c>
      <c r="F2" s="37">
        <v>111141.862052991</v>
      </c>
      <c r="G2" s="37">
        <v>341122.80624615401</v>
      </c>
      <c r="H2" s="37">
        <v>0.245745179412242</v>
      </c>
    </row>
    <row r="3" spans="1:8" x14ac:dyDescent="0.2">
      <c r="A3" s="37">
        <v>2</v>
      </c>
      <c r="B3" s="37">
        <v>13</v>
      </c>
      <c r="C3" s="37">
        <v>4823</v>
      </c>
      <c r="D3" s="37">
        <v>48594.920090598302</v>
      </c>
      <c r="E3" s="37">
        <v>37904.178466666701</v>
      </c>
      <c r="F3" s="37">
        <v>10690.741623931601</v>
      </c>
      <c r="G3" s="37">
        <v>37904.178466666701</v>
      </c>
      <c r="H3" s="37">
        <v>0.21999710266011899</v>
      </c>
    </row>
    <row r="4" spans="1:8" x14ac:dyDescent="0.2">
      <c r="A4" s="37">
        <v>3</v>
      </c>
      <c r="B4" s="37">
        <v>14</v>
      </c>
      <c r="C4" s="37">
        <v>105591</v>
      </c>
      <c r="D4" s="37">
        <v>99786.655855343794</v>
      </c>
      <c r="E4" s="37">
        <v>71818.620230735294</v>
      </c>
      <c r="F4" s="37">
        <v>27968.035624608401</v>
      </c>
      <c r="G4" s="37">
        <v>71818.620230735294</v>
      </c>
      <c r="H4" s="37">
        <v>0.28027831361692701</v>
      </c>
    </row>
    <row r="5" spans="1:8" x14ac:dyDescent="0.2">
      <c r="A5" s="37">
        <v>4</v>
      </c>
      <c r="B5" s="37">
        <v>15</v>
      </c>
      <c r="C5" s="37">
        <v>3286</v>
      </c>
      <c r="D5" s="37">
        <v>67401.374739263294</v>
      </c>
      <c r="E5" s="37">
        <v>51789.588422350796</v>
      </c>
      <c r="F5" s="37">
        <v>15611.786316912499</v>
      </c>
      <c r="G5" s="37">
        <v>51789.588422350796</v>
      </c>
      <c r="H5" s="37">
        <v>0.23162415273138601</v>
      </c>
    </row>
    <row r="6" spans="1:8" x14ac:dyDescent="0.2">
      <c r="A6" s="37">
        <v>5</v>
      </c>
      <c r="B6" s="37">
        <v>16</v>
      </c>
      <c r="C6" s="37">
        <v>4619</v>
      </c>
      <c r="D6" s="37">
        <v>260685.912826496</v>
      </c>
      <c r="E6" s="37">
        <v>220244.56342734999</v>
      </c>
      <c r="F6" s="37">
        <v>40441.3493991453</v>
      </c>
      <c r="G6" s="37">
        <v>220244.56342734999</v>
      </c>
      <c r="H6" s="37">
        <v>0.15513438743451299</v>
      </c>
    </row>
    <row r="7" spans="1:8" x14ac:dyDescent="0.2">
      <c r="A7" s="37">
        <v>6</v>
      </c>
      <c r="B7" s="37">
        <v>17</v>
      </c>
      <c r="C7" s="37">
        <v>18572</v>
      </c>
      <c r="D7" s="37">
        <v>205993.04352393199</v>
      </c>
      <c r="E7" s="37">
        <v>144350.762141026</v>
      </c>
      <c r="F7" s="37">
        <v>61642.281382906003</v>
      </c>
      <c r="G7" s="37">
        <v>144350.762141026</v>
      </c>
      <c r="H7" s="37">
        <v>0.29924448092221401</v>
      </c>
    </row>
    <row r="8" spans="1:8" x14ac:dyDescent="0.2">
      <c r="A8" s="37">
        <v>7</v>
      </c>
      <c r="B8" s="37">
        <v>18</v>
      </c>
      <c r="C8" s="37">
        <v>63889</v>
      </c>
      <c r="D8" s="37">
        <v>148356.665644444</v>
      </c>
      <c r="E8" s="37">
        <v>117754.170852991</v>
      </c>
      <c r="F8" s="37">
        <v>30602.494791452998</v>
      </c>
      <c r="G8" s="37">
        <v>117754.170852991</v>
      </c>
      <c r="H8" s="37">
        <v>0.20627650708189799</v>
      </c>
    </row>
    <row r="9" spans="1:8" x14ac:dyDescent="0.2">
      <c r="A9" s="37">
        <v>8</v>
      </c>
      <c r="B9" s="37">
        <v>19</v>
      </c>
      <c r="C9" s="37">
        <v>18923</v>
      </c>
      <c r="D9" s="37">
        <v>115624.472710256</v>
      </c>
      <c r="E9" s="37">
        <v>93625.827189743606</v>
      </c>
      <c r="F9" s="37">
        <v>21998.6455205128</v>
      </c>
      <c r="G9" s="37">
        <v>93625.827189743606</v>
      </c>
      <c r="H9" s="37">
        <v>0.190259423501453</v>
      </c>
    </row>
    <row r="10" spans="1:8" x14ac:dyDescent="0.2">
      <c r="A10" s="37">
        <v>9</v>
      </c>
      <c r="B10" s="37">
        <v>21</v>
      </c>
      <c r="C10" s="37">
        <v>210906</v>
      </c>
      <c r="D10" s="37">
        <v>1017211.1517923099</v>
      </c>
      <c r="E10" s="37">
        <v>1022997.9693</v>
      </c>
      <c r="F10" s="37">
        <v>-5786.8175076923098</v>
      </c>
      <c r="G10" s="37">
        <v>1022997.9693</v>
      </c>
      <c r="H10" s="37">
        <v>-5.6889049018938103E-3</v>
      </c>
    </row>
    <row r="11" spans="1:8" x14ac:dyDescent="0.2">
      <c r="A11" s="37">
        <v>10</v>
      </c>
      <c r="B11" s="37">
        <v>22</v>
      </c>
      <c r="C11" s="37">
        <v>62506</v>
      </c>
      <c r="D11" s="37">
        <v>861251.63360341894</v>
      </c>
      <c r="E11" s="37">
        <v>763352.90708717902</v>
      </c>
      <c r="F11" s="37">
        <v>97898.726516239301</v>
      </c>
      <c r="G11" s="37">
        <v>763352.90708717902</v>
      </c>
      <c r="H11" s="37">
        <v>0.113670294135336</v>
      </c>
    </row>
    <row r="12" spans="1:8" x14ac:dyDescent="0.2">
      <c r="A12" s="37">
        <v>11</v>
      </c>
      <c r="B12" s="37">
        <v>23</v>
      </c>
      <c r="C12" s="37">
        <v>147704.80900000001</v>
      </c>
      <c r="D12" s="37">
        <v>1381281.3614461501</v>
      </c>
      <c r="E12" s="37">
        <v>1181556.86240342</v>
      </c>
      <c r="F12" s="37">
        <v>199724.499042735</v>
      </c>
      <c r="G12" s="37">
        <v>1181556.86240342</v>
      </c>
      <c r="H12" s="37">
        <v>0.14459363936803599</v>
      </c>
    </row>
    <row r="13" spans="1:8" x14ac:dyDescent="0.2">
      <c r="A13" s="37">
        <v>12</v>
      </c>
      <c r="B13" s="37">
        <v>24</v>
      </c>
      <c r="C13" s="37">
        <v>14331</v>
      </c>
      <c r="D13" s="37">
        <v>516526.02005299099</v>
      </c>
      <c r="E13" s="37">
        <v>479377.78046068398</v>
      </c>
      <c r="F13" s="37">
        <v>37148.239592307698</v>
      </c>
      <c r="G13" s="37">
        <v>479377.78046068398</v>
      </c>
      <c r="H13" s="37">
        <v>7.1919396410071598E-2</v>
      </c>
    </row>
    <row r="14" spans="1:8" x14ac:dyDescent="0.2">
      <c r="A14" s="37">
        <v>13</v>
      </c>
      <c r="B14" s="37">
        <v>25</v>
      </c>
      <c r="C14" s="37">
        <v>71757</v>
      </c>
      <c r="D14" s="37">
        <v>1007799.3358999999</v>
      </c>
      <c r="E14" s="37">
        <v>903918.07140000002</v>
      </c>
      <c r="F14" s="37">
        <v>103881.2645</v>
      </c>
      <c r="G14" s="37">
        <v>903918.07140000002</v>
      </c>
      <c r="H14" s="37">
        <v>0.10307732978136</v>
      </c>
    </row>
    <row r="15" spans="1:8" x14ac:dyDescent="0.2">
      <c r="A15" s="37">
        <v>14</v>
      </c>
      <c r="B15" s="37">
        <v>26</v>
      </c>
      <c r="C15" s="37">
        <v>43925</v>
      </c>
      <c r="D15" s="37">
        <v>302612.58570158802</v>
      </c>
      <c r="E15" s="37">
        <v>266448.63255119103</v>
      </c>
      <c r="F15" s="37">
        <v>36163.953150397101</v>
      </c>
      <c r="G15" s="37">
        <v>266448.63255119103</v>
      </c>
      <c r="H15" s="37">
        <v>0.119505780192695</v>
      </c>
    </row>
    <row r="16" spans="1:8" x14ac:dyDescent="0.2">
      <c r="A16" s="37">
        <v>15</v>
      </c>
      <c r="B16" s="37">
        <v>27</v>
      </c>
      <c r="C16" s="37">
        <v>209149.05</v>
      </c>
      <c r="D16" s="37">
        <v>2735836.35406239</v>
      </c>
      <c r="E16" s="37">
        <v>2561488.7995880302</v>
      </c>
      <c r="F16" s="37">
        <v>174347.554474359</v>
      </c>
      <c r="G16" s="37">
        <v>2561488.7995880302</v>
      </c>
      <c r="H16" s="37">
        <v>6.3727333038569201E-2</v>
      </c>
    </row>
    <row r="17" spans="1:8" x14ac:dyDescent="0.2">
      <c r="A17" s="37">
        <v>16</v>
      </c>
      <c r="B17" s="37">
        <v>29</v>
      </c>
      <c r="C17" s="37">
        <v>164535</v>
      </c>
      <c r="D17" s="37">
        <v>2267266.9663974401</v>
      </c>
      <c r="E17" s="37">
        <v>2082531.7668829099</v>
      </c>
      <c r="F17" s="37">
        <v>184735.19951452999</v>
      </c>
      <c r="G17" s="37">
        <v>2082531.7668829099</v>
      </c>
      <c r="H17" s="37">
        <v>8.1479244505583803E-2</v>
      </c>
    </row>
    <row r="18" spans="1:8" x14ac:dyDescent="0.2">
      <c r="A18" s="37">
        <v>17</v>
      </c>
      <c r="B18" s="37">
        <v>31</v>
      </c>
      <c r="C18" s="37">
        <v>30452.606</v>
      </c>
      <c r="D18" s="37">
        <v>298576.70276413998</v>
      </c>
      <c r="E18" s="37">
        <v>254355.87121121501</v>
      </c>
      <c r="F18" s="37">
        <v>44220.831552925003</v>
      </c>
      <c r="G18" s="37">
        <v>254355.87121121501</v>
      </c>
      <c r="H18" s="37">
        <v>0.148105432016433</v>
      </c>
    </row>
    <row r="19" spans="1:8" x14ac:dyDescent="0.2">
      <c r="A19" s="37">
        <v>18</v>
      </c>
      <c r="B19" s="37">
        <v>32</v>
      </c>
      <c r="C19" s="37">
        <v>19949.460999999999</v>
      </c>
      <c r="D19" s="37">
        <v>326627.29618101497</v>
      </c>
      <c r="E19" s="37">
        <v>312707.62001997302</v>
      </c>
      <c r="F19" s="37">
        <v>13919.676161042</v>
      </c>
      <c r="G19" s="37">
        <v>312707.62001997302</v>
      </c>
      <c r="H19" s="37">
        <v>4.26163897622562E-2</v>
      </c>
    </row>
    <row r="20" spans="1:8" x14ac:dyDescent="0.2">
      <c r="A20" s="37">
        <v>19</v>
      </c>
      <c r="B20" s="37">
        <v>33</v>
      </c>
      <c r="C20" s="37">
        <v>66318.861000000004</v>
      </c>
      <c r="D20" s="37">
        <v>706685.56793527002</v>
      </c>
      <c r="E20" s="37">
        <v>586202.15002995299</v>
      </c>
      <c r="F20" s="37">
        <v>120483.41790531699</v>
      </c>
      <c r="G20" s="37">
        <v>586202.15002995299</v>
      </c>
      <c r="H20" s="37">
        <v>0.170490842564303</v>
      </c>
    </row>
    <row r="21" spans="1:8" x14ac:dyDescent="0.2">
      <c r="A21" s="37">
        <v>20</v>
      </c>
      <c r="B21" s="37">
        <v>34</v>
      </c>
      <c r="C21" s="37">
        <v>27824.991000000002</v>
      </c>
      <c r="D21" s="37">
        <v>168032.767786385</v>
      </c>
      <c r="E21" s="37">
        <v>127223.566853575</v>
      </c>
      <c r="F21" s="37">
        <v>40809.200932810498</v>
      </c>
      <c r="G21" s="37">
        <v>127223.566853575</v>
      </c>
      <c r="H21" s="37">
        <v>0.242864540472784</v>
      </c>
    </row>
    <row r="22" spans="1:8" x14ac:dyDescent="0.2">
      <c r="A22" s="37">
        <v>21</v>
      </c>
      <c r="B22" s="37">
        <v>35</v>
      </c>
      <c r="C22" s="37">
        <v>30571.954000000002</v>
      </c>
      <c r="D22" s="37">
        <v>993316.65350973501</v>
      </c>
      <c r="E22" s="37">
        <v>966298.76953982306</v>
      </c>
      <c r="F22" s="37">
        <v>27017.883969911501</v>
      </c>
      <c r="G22" s="37">
        <v>966298.76953982306</v>
      </c>
      <c r="H22" s="37">
        <v>2.7199668780793999E-2</v>
      </c>
    </row>
    <row r="23" spans="1:8" x14ac:dyDescent="0.2">
      <c r="A23" s="37">
        <v>22</v>
      </c>
      <c r="B23" s="37">
        <v>36</v>
      </c>
      <c r="C23" s="37">
        <v>137793.916</v>
      </c>
      <c r="D23" s="37">
        <v>635152.62298849598</v>
      </c>
      <c r="E23" s="37">
        <v>538351.726601767</v>
      </c>
      <c r="F23" s="37">
        <v>96800.896386728404</v>
      </c>
      <c r="G23" s="37">
        <v>538351.726601767</v>
      </c>
      <c r="H23" s="37">
        <v>0.152405725621134</v>
      </c>
    </row>
    <row r="24" spans="1:8" x14ac:dyDescent="0.2">
      <c r="A24" s="37">
        <v>23</v>
      </c>
      <c r="B24" s="37">
        <v>37</v>
      </c>
      <c r="C24" s="37">
        <v>174142.96100000001</v>
      </c>
      <c r="D24" s="37">
        <v>1426558.2196831901</v>
      </c>
      <c r="E24" s="37">
        <v>1354664.6183696</v>
      </c>
      <c r="F24" s="37">
        <v>71893.601313587496</v>
      </c>
      <c r="G24" s="37">
        <v>1354664.6183696</v>
      </c>
      <c r="H24" s="37">
        <v>5.0396542055993997E-2</v>
      </c>
    </row>
    <row r="25" spans="1:8" x14ac:dyDescent="0.2">
      <c r="A25" s="37">
        <v>24</v>
      </c>
      <c r="B25" s="37">
        <v>38</v>
      </c>
      <c r="C25" s="37">
        <v>439681.22600000002</v>
      </c>
      <c r="D25" s="37">
        <v>1537485.2216451301</v>
      </c>
      <c r="E25" s="37">
        <v>1549414.67979735</v>
      </c>
      <c r="F25" s="37">
        <v>-11929.458152212401</v>
      </c>
      <c r="G25" s="37">
        <v>1549414.67979735</v>
      </c>
      <c r="H25" s="37">
        <v>-7.7590717518882498E-3</v>
      </c>
    </row>
    <row r="26" spans="1:8" x14ac:dyDescent="0.2">
      <c r="A26" s="37">
        <v>25</v>
      </c>
      <c r="B26" s="37">
        <v>39</v>
      </c>
      <c r="C26" s="37">
        <v>73316.56</v>
      </c>
      <c r="D26" s="37">
        <v>227743.42364166901</v>
      </c>
      <c r="E26" s="37">
        <v>174596.22775389801</v>
      </c>
      <c r="F26" s="37">
        <v>53147.195887770802</v>
      </c>
      <c r="G26" s="37">
        <v>174596.22775389801</v>
      </c>
      <c r="H26" s="37">
        <v>0.233364349397823</v>
      </c>
    </row>
    <row r="27" spans="1:8" x14ac:dyDescent="0.2">
      <c r="A27" s="37">
        <v>26</v>
      </c>
      <c r="B27" s="37">
        <v>40</v>
      </c>
      <c r="C27" s="37">
        <v>0.48499999999999999</v>
      </c>
      <c r="D27" s="37">
        <v>8.2905999999999995</v>
      </c>
      <c r="E27" s="37">
        <v>8.2905999999999995</v>
      </c>
      <c r="F27" s="37">
        <v>0</v>
      </c>
      <c r="G27" s="37">
        <v>8.2905999999999995</v>
      </c>
      <c r="H27" s="37">
        <v>0</v>
      </c>
    </row>
    <row r="28" spans="1:8" x14ac:dyDescent="0.2">
      <c r="A28" s="37">
        <v>27</v>
      </c>
      <c r="B28" s="37">
        <v>42</v>
      </c>
      <c r="C28" s="37">
        <v>11002.915999999999</v>
      </c>
      <c r="D28" s="37">
        <v>217315.3112</v>
      </c>
      <c r="E28" s="37">
        <v>199876.3015</v>
      </c>
      <c r="F28" s="37">
        <v>17439.009699999999</v>
      </c>
      <c r="G28" s="37">
        <v>199876.3015</v>
      </c>
      <c r="H28" s="37">
        <v>8.0247496615415706E-2</v>
      </c>
    </row>
    <row r="29" spans="1:8" x14ac:dyDescent="0.2">
      <c r="A29" s="37">
        <v>28</v>
      </c>
      <c r="B29" s="37">
        <v>43</v>
      </c>
      <c r="C29" s="37">
        <v>1391.25</v>
      </c>
      <c r="D29" s="37">
        <v>6393.5541000000003</v>
      </c>
      <c r="E29" s="37">
        <v>6181.0010000000002</v>
      </c>
      <c r="F29" s="37">
        <v>212.5531</v>
      </c>
      <c r="G29" s="37">
        <v>6181.0010000000002</v>
      </c>
      <c r="H29" s="37">
        <v>3.3244905208513101E-2</v>
      </c>
    </row>
    <row r="30" spans="1:8" x14ac:dyDescent="0.2">
      <c r="A30" s="37">
        <v>29</v>
      </c>
      <c r="B30" s="37">
        <v>75</v>
      </c>
      <c r="C30" s="37">
        <v>99</v>
      </c>
      <c r="D30" s="37">
        <v>33008.547008547001</v>
      </c>
      <c r="E30" s="37">
        <v>31267.055555555598</v>
      </c>
      <c r="F30" s="37">
        <v>1741.4914529914499</v>
      </c>
      <c r="G30" s="37">
        <v>31267.055555555598</v>
      </c>
      <c r="H30" s="37">
        <v>5.2758803728637997E-2</v>
      </c>
    </row>
    <row r="31" spans="1:8" x14ac:dyDescent="0.2">
      <c r="A31" s="30">
        <v>30</v>
      </c>
      <c r="B31" s="39">
        <v>76</v>
      </c>
      <c r="C31" s="40">
        <v>2509</v>
      </c>
      <c r="D31" s="40">
        <v>469741.13965982897</v>
      </c>
      <c r="E31" s="40">
        <v>447190.87065897399</v>
      </c>
      <c r="F31" s="40">
        <v>22550.2690008547</v>
      </c>
      <c r="G31" s="40">
        <v>447190.87065897399</v>
      </c>
      <c r="H31" s="40">
        <v>4.80057357062336E-2</v>
      </c>
    </row>
    <row r="32" spans="1:8" x14ac:dyDescent="0.2">
      <c r="A32" s="30">
        <v>31</v>
      </c>
      <c r="B32" s="39">
        <v>99</v>
      </c>
      <c r="C32" s="40">
        <v>13</v>
      </c>
      <c r="D32" s="40">
        <v>11417.8730807049</v>
      </c>
      <c r="E32" s="40">
        <v>10451.108917631</v>
      </c>
      <c r="F32" s="40">
        <v>966.76416307389798</v>
      </c>
      <c r="G32" s="40">
        <v>10451.108917631</v>
      </c>
      <c r="H32" s="40">
        <v>8.4671125369893296E-2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47</v>
      </c>
      <c r="D34" s="34">
        <v>57870.17</v>
      </c>
      <c r="E34" s="34">
        <v>57807.76</v>
      </c>
      <c r="F34" s="30"/>
      <c r="G34" s="30"/>
      <c r="H34" s="30"/>
    </row>
    <row r="35" spans="1:8" x14ac:dyDescent="0.2">
      <c r="A35" s="30"/>
      <c r="B35" s="33">
        <v>71</v>
      </c>
      <c r="C35" s="34">
        <v>61</v>
      </c>
      <c r="D35" s="34">
        <v>106335.11</v>
      </c>
      <c r="E35" s="34">
        <v>114414.16</v>
      </c>
      <c r="F35" s="30"/>
      <c r="G35" s="30"/>
      <c r="H35" s="30"/>
    </row>
    <row r="36" spans="1:8" x14ac:dyDescent="0.2">
      <c r="A36" s="30"/>
      <c r="B36" s="33">
        <v>72</v>
      </c>
      <c r="C36" s="34">
        <v>117</v>
      </c>
      <c r="D36" s="34">
        <v>318512.09999999998</v>
      </c>
      <c r="E36" s="34">
        <v>324109.51</v>
      </c>
      <c r="F36" s="30"/>
      <c r="G36" s="30"/>
      <c r="H36" s="30"/>
    </row>
    <row r="37" spans="1:8" x14ac:dyDescent="0.2">
      <c r="A37" s="30"/>
      <c r="B37" s="33">
        <v>73</v>
      </c>
      <c r="C37" s="34">
        <v>89</v>
      </c>
      <c r="D37" s="34">
        <v>122942.88</v>
      </c>
      <c r="E37" s="34">
        <v>133383.70000000001</v>
      </c>
      <c r="F37" s="30"/>
      <c r="G37" s="30"/>
      <c r="H37" s="30"/>
    </row>
    <row r="38" spans="1:8" x14ac:dyDescent="0.2">
      <c r="A38" s="30"/>
      <c r="B38" s="33">
        <v>74</v>
      </c>
      <c r="C38" s="34">
        <v>143</v>
      </c>
      <c r="D38" s="34">
        <v>1.22</v>
      </c>
      <c r="E38" s="34">
        <v>7944.45</v>
      </c>
      <c r="F38" s="30"/>
      <c r="G38" s="30"/>
      <c r="H38" s="30"/>
    </row>
    <row r="39" spans="1:8" x14ac:dyDescent="0.2">
      <c r="A39" s="30"/>
      <c r="B39" s="33">
        <v>77</v>
      </c>
      <c r="C39" s="34">
        <v>34</v>
      </c>
      <c r="D39" s="34">
        <v>58762.42</v>
      </c>
      <c r="E39" s="34">
        <v>63825.68</v>
      </c>
      <c r="F39" s="34"/>
      <c r="G39" s="30"/>
      <c r="H39" s="30"/>
    </row>
    <row r="40" spans="1:8" x14ac:dyDescent="0.2">
      <c r="A40" s="30"/>
      <c r="B40" s="33">
        <v>78</v>
      </c>
      <c r="C40" s="34">
        <v>29</v>
      </c>
      <c r="D40" s="34">
        <v>25055.59</v>
      </c>
      <c r="E40" s="34">
        <v>21564.720000000001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2016-06-09T01:50:32Z</dcterms:modified>
</cp:coreProperties>
</file>