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1" i="2" l="1"/>
  <c r="I31" i="2"/>
  <c r="H31" i="2"/>
  <c r="F31" i="2"/>
  <c r="E31" i="2"/>
  <c r="G31" i="2" s="1"/>
  <c r="H34" i="2"/>
  <c r="H30" i="2"/>
  <c r="J41" i="2"/>
  <c r="I41" i="2"/>
  <c r="H41" i="2"/>
  <c r="F41" i="2"/>
  <c r="E41" i="2"/>
  <c r="L31" i="2" l="1"/>
  <c r="K31" i="2"/>
  <c r="G41" i="2"/>
  <c r="L41" i="2" s="1"/>
  <c r="K41" i="2"/>
  <c r="E4" i="2"/>
  <c r="J36" i="2" l="1"/>
  <c r="I36" i="2"/>
  <c r="H36" i="2"/>
  <c r="F36" i="2"/>
  <c r="E36" i="2"/>
  <c r="J32" i="2"/>
  <c r="I32" i="2"/>
  <c r="H32" i="2"/>
  <c r="F32" i="2"/>
  <c r="E32" i="2"/>
  <c r="K32" i="2" l="1"/>
  <c r="K36" i="2"/>
  <c r="G36" i="2"/>
  <c r="L36" i="2" s="1"/>
  <c r="G32" i="2"/>
  <c r="L32" i="2" s="1"/>
  <c r="J39" i="2"/>
  <c r="J40" i="2"/>
  <c r="J33" i="2"/>
  <c r="J34" i="2"/>
  <c r="J35" i="2"/>
  <c r="I39" i="2"/>
  <c r="I40" i="2"/>
  <c r="I33" i="2"/>
  <c r="I34" i="2"/>
  <c r="I35" i="2"/>
  <c r="H33" i="2" l="1"/>
  <c r="H42" i="2" l="1"/>
  <c r="J8" i="2" l="1"/>
  <c r="F39" i="2" l="1"/>
  <c r="F40" i="2"/>
  <c r="F34" i="2"/>
  <c r="F35" i="2"/>
  <c r="E39" i="2"/>
  <c r="K39" i="2" s="1"/>
  <c r="E40" i="2"/>
  <c r="K40" i="2" s="1"/>
  <c r="E35" i="2"/>
  <c r="K35" i="2" s="1"/>
  <c r="E34" i="2"/>
  <c r="K34" i="2" s="1"/>
  <c r="F42" i="2"/>
  <c r="E13" i="2"/>
  <c r="F38" i="2"/>
  <c r="F3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3" i="2"/>
  <c r="F4" i="2"/>
  <c r="E42" i="2"/>
  <c r="E38" i="2"/>
  <c r="E37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K33" i="2" s="1"/>
  <c r="E5" i="2"/>
  <c r="I30" i="2"/>
  <c r="I37" i="2"/>
  <c r="I38" i="2"/>
  <c r="I42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7" i="2"/>
  <c r="J38" i="2"/>
  <c r="J42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<sst xmlns="http://schemas.openxmlformats.org/spreadsheetml/2006/main" count="120" uniqueCount="79">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</sst>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3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2" fillId="0" borderId="19" xfId="495" applyFont="1" applyBorder="1" applyAlignment="1">
      <alignment wrapText="1"/>
    </xf>
    <xf numFmtId="49" fontId="43" fillId="33" borderId="15" xfId="495" applyNumberFormat="1" applyFont="1" applyFill="1" applyBorder="1" applyAlignment="1">
      <alignment horizontal="left" vertical="top" wrapText="1"/>
    </xf>
    <xf numFmtId="0" fontId="42" fillId="0" borderId="0" xfId="495" applyFont="1" applyAlignment="1">
      <alignment wrapText="1"/>
    </xf>
    <xf numFmtId="14" fontId="43" fillId="33" borderId="12" xfId="495" applyNumberFormat="1" applyFont="1" applyFill="1" applyBorder="1" applyAlignment="1">
      <alignment vertical="center" wrapText="1"/>
    </xf>
    <xf numFmtId="14" fontId="43" fillId="33" borderId="16" xfId="495" applyNumberFormat="1" applyFont="1" applyFill="1" applyBorder="1" applyAlignment="1">
      <alignment vertical="center" wrapText="1"/>
    </xf>
    <xf numFmtId="14" fontId="43" fillId="33" borderId="17" xfId="495" applyNumberFormat="1" applyFont="1" applyFill="1" applyBorder="1" applyAlignment="1">
      <alignment vertical="center" wrapText="1"/>
    </xf>
    <xf numFmtId="49" fontId="44" fillId="33" borderId="15" xfId="495" applyNumberFormat="1" applyFont="1" applyFill="1" applyBorder="1" applyAlignment="1">
      <alignment horizontal="left" vertical="top" wrapText="1"/>
    </xf>
    <xf numFmtId="49" fontId="44" fillId="33" borderId="14" xfId="495" applyNumberFormat="1" applyFont="1" applyFill="1" applyBorder="1" applyAlignment="1">
      <alignment horizontal="left" vertical="top" wrapText="1"/>
    </xf>
    <xf numFmtId="49" fontId="44" fillId="33" borderId="13" xfId="495" applyNumberFormat="1" applyFont="1" applyFill="1" applyBorder="1" applyAlignment="1">
      <alignment horizontal="left" vertical="top" wrapText="1"/>
    </xf>
    <xf numFmtId="0" fontId="43" fillId="33" borderId="15" xfId="495" applyFont="1" applyFill="1" applyBorder="1" applyAlignment="1">
      <alignment vertical="center" wrapText="1"/>
    </xf>
    <xf numFmtId="0" fontId="43" fillId="33" borderId="13" xfId="495" applyFont="1" applyFill="1" applyBorder="1" applyAlignment="1">
      <alignment vertical="center" wrapText="1"/>
    </xf>
    <xf numFmtId="0" fontId="42" fillId="0" borderId="0" xfId="495" applyFont="1" applyAlignment="1">
      <alignment horizontal="right" vertical="center" wrapText="1"/>
    </xf>
    <xf numFmtId="49" fontId="43" fillId="33" borderId="13" xfId="495" applyNumberFormat="1" applyFont="1" applyFill="1" applyBorder="1" applyAlignment="1">
      <alignment horizontal="left" vertical="top" wrapText="1"/>
    </xf>
    <xf numFmtId="0" fontId="1" fillId="0" borderId="0" xfId="495">
      <alignment vertical="center"/>
    </xf>
    <xf numFmtId="0" fontId="48" fillId="0" borderId="0" xfId="495" applyFont="1" applyAlignment="1">
      <alignment horizontal="left" wrapText="1"/>
    </xf>
    <xf numFmtId="0" fontId="54" fillId="0" borderId="19" xfId="495" applyFont="1" applyBorder="1" applyAlignment="1">
      <alignment horizontal="left" vertical="center" wrapText="1"/>
    </xf>
    <xf numFmtId="0" fontId="43" fillId="0" borderId="10" xfId="495" applyFont="1" applyBorder="1" applyAlignment="1">
      <alignment wrapText="1"/>
    </xf>
    <xf numFmtId="0" fontId="42" fillId="0" borderId="11" xfId="495" applyFont="1" applyBorder="1" applyAlignment="1">
      <alignment wrapText="1"/>
    </xf>
    <xf numFmtId="0" fontId="42" fillId="0" borderId="11" xfId="495" applyFont="1" applyBorder="1" applyAlignment="1">
      <alignment horizontal="right" vertical="center" wrapText="1"/>
    </xf>
    <xf numFmtId="49" fontId="43" fillId="33" borderId="10" xfId="495" applyNumberFormat="1" applyFont="1" applyFill="1" applyBorder="1" applyAlignment="1">
      <alignment vertical="center" wrapText="1"/>
    </xf>
    <xf numFmtId="49" fontId="43" fillId="33" borderId="12" xfId="495" applyNumberFormat="1" applyFont="1" applyFill="1" applyBorder="1" applyAlignment="1">
      <alignment vertical="center" wrapText="1"/>
    </xf>
    <xf numFmtId="0" fontId="43" fillId="33" borderId="10" xfId="495" applyFont="1" applyFill="1" applyBorder="1" applyAlignment="1">
      <alignment vertical="center" wrapText="1"/>
    </xf>
    <xf numFmtId="0" fontId="43" fillId="33" borderId="12" xfId="495" applyFont="1" applyFill="1" applyBorder="1" applyAlignment="1">
      <alignment vertical="center" wrapText="1"/>
    </xf>
    <xf numFmtId="4" fontId="44" fillId="34" borderId="10" xfId="495" applyNumberFormat="1" applyFont="1" applyFill="1" applyBorder="1" applyAlignment="1">
      <alignment horizontal="right" vertical="top" wrapText="1"/>
    </xf>
    <xf numFmtId="176" fontId="44" fillId="34" borderId="10" xfId="495" applyNumberFormat="1" applyFont="1" applyFill="1" applyBorder="1" applyAlignment="1">
      <alignment horizontal="right" vertical="top" wrapText="1"/>
    </xf>
    <xf numFmtId="176" fontId="44" fillId="34" borderId="12" xfId="495" applyNumberFormat="1" applyFont="1" applyFill="1" applyBorder="1" applyAlignment="1">
      <alignment horizontal="right" vertical="top" wrapText="1"/>
    </xf>
    <xf numFmtId="4" fontId="43" fillId="35" borderId="10" xfId="495" applyNumberFormat="1" applyFont="1" applyFill="1" applyBorder="1" applyAlignment="1">
      <alignment horizontal="right" vertical="top" wrapText="1"/>
    </xf>
    <xf numFmtId="176" fontId="43" fillId="35" borderId="10" xfId="495" applyNumberFormat="1" applyFont="1" applyFill="1" applyBorder="1" applyAlignment="1">
      <alignment horizontal="right" vertical="top" wrapText="1"/>
    </xf>
    <xf numFmtId="176" fontId="43" fillId="35" borderId="12" xfId="495" applyNumberFormat="1" applyFont="1" applyFill="1" applyBorder="1" applyAlignment="1">
      <alignment horizontal="right" vertical="top" wrapText="1"/>
    </xf>
    <xf numFmtId="0" fontId="43" fillId="35" borderId="10" xfId="495" applyFont="1" applyFill="1" applyBorder="1" applyAlignment="1">
      <alignment horizontal="right" vertical="top" wrapText="1"/>
    </xf>
    <xf numFmtId="0" fontId="43" fillId="35" borderId="12" xfId="495" applyFont="1" applyFill="1" applyBorder="1" applyAlignment="1">
      <alignment horizontal="right" vertical="top" wrapText="1"/>
    </xf>
    <xf numFmtId="4" fontId="43" fillId="35" borderId="13" xfId="495" applyNumberFormat="1" applyFont="1" applyFill="1" applyBorder="1" applyAlignment="1">
      <alignment horizontal="right" vertical="top" wrapText="1"/>
    </xf>
    <xf numFmtId="0" fontId="43" fillId="35" borderId="13" xfId="495" applyFont="1" applyFill="1" applyBorder="1" applyAlignment="1">
      <alignment horizontal="right" vertical="top" wrapText="1"/>
    </xf>
    <xf numFmtId="176" fontId="43" fillId="35" borderId="13" xfId="495" applyNumberFormat="1" applyFont="1" applyFill="1" applyBorder="1" applyAlignment="1">
      <alignment horizontal="right" vertical="top" wrapText="1"/>
    </xf>
    <xf numFmtId="176" fontId="43" fillId="35" borderId="20" xfId="495" applyNumberFormat="1" applyFont="1" applyFill="1" applyBorder="1" applyAlignment="1">
      <alignment horizontal="right" vertical="top" wrapText="1"/>
    </xf>
  </cellXfs>
  <cellStyles count="509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637" Type="http://schemas.openxmlformats.org/officeDocument/2006/relationships/hyperlink" Target="cid:2a8273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4" t="s">
        <v>4</v>
      </c>
      <c r="D2" s="44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SUM(E4:E42)</f>
        <v>31802787.464699995</v>
      </c>
      <c r="F3" s="25">
        <f>RA!I7</f>
        <v>1898339.4946000001</v>
      </c>
      <c r="G3" s="16">
        <f>SUM(G4:G42)</f>
        <v>29904447.970099997</v>
      </c>
      <c r="H3" s="27">
        <f>RA!J7</f>
        <v>5.9690978242303201</v>
      </c>
      <c r="I3" s="20">
        <f>SUM(I4:I42)</f>
        <v>31802793.310613006</v>
      </c>
      <c r="J3" s="21">
        <f>SUM(J4:J42)</f>
        <v>29904447.8732756</v>
      </c>
      <c r="K3" s="22">
        <f>E3-I3</f>
        <v>-5.8459130115807056</v>
      </c>
      <c r="L3" s="22">
        <f>G3-J3</f>
        <v>9.6824396401643753E-2</v>
      </c>
    </row>
    <row r="4" spans="1:13" x14ac:dyDescent="0.2">
      <c r="A4" s="47">
        <f>RA!A8</f>
        <v>42529</v>
      </c>
      <c r="B4" s="12">
        <v>12</v>
      </c>
      <c r="C4" s="45" t="s">
        <v>6</v>
      </c>
      <c r="D4" s="45"/>
      <c r="E4" s="15">
        <f>VLOOKUP(C4,RA!B8:D35,3,0)</f>
        <v>507692.28539999999</v>
      </c>
      <c r="F4" s="25">
        <f>VLOOKUP(C4,RA!B8:I38,8,0)</f>
        <v>122667.6777</v>
      </c>
      <c r="G4" s="16">
        <f t="shared" ref="G4:G42" si="0">E4-F4</f>
        <v>385024.60769999999</v>
      </c>
      <c r="H4" s="27">
        <f>RA!J8</f>
        <v>24.161816365468798</v>
      </c>
      <c r="I4" s="20">
        <f>VLOOKUP(B4,RMS!B:D,3,FALSE)</f>
        <v>507693.00129059801</v>
      </c>
      <c r="J4" s="21">
        <f>VLOOKUP(B4,RMS!B:E,4,FALSE)</f>
        <v>385024.61842478602</v>
      </c>
      <c r="K4" s="22">
        <f t="shared" ref="K4:K42" si="1">E4-I4</f>
        <v>-0.71589059801772237</v>
      </c>
      <c r="L4" s="22">
        <f t="shared" ref="L4:L42" si="2">G4-J4</f>
        <v>-1.0724786028731614E-2</v>
      </c>
    </row>
    <row r="5" spans="1:13" x14ac:dyDescent="0.2">
      <c r="A5" s="47"/>
      <c r="B5" s="12">
        <v>13</v>
      </c>
      <c r="C5" s="45" t="s">
        <v>7</v>
      </c>
      <c r="D5" s="45"/>
      <c r="E5" s="15">
        <f>VLOOKUP(C5,RA!B8:D36,3,0)</f>
        <v>67588.369399999996</v>
      </c>
      <c r="F5" s="25">
        <f>VLOOKUP(C5,RA!B9:I39,8,0)</f>
        <v>14513.2655</v>
      </c>
      <c r="G5" s="16">
        <f t="shared" si="0"/>
        <v>53075.103899999995</v>
      </c>
      <c r="H5" s="27">
        <f>RA!J9</f>
        <v>21.473022102527601</v>
      </c>
      <c r="I5" s="20">
        <f>VLOOKUP(B5,RMS!B:D,3,FALSE)</f>
        <v>67588.396265812</v>
      </c>
      <c r="J5" s="21">
        <f>VLOOKUP(B5,RMS!B:E,4,FALSE)</f>
        <v>53075.110238461501</v>
      </c>
      <c r="K5" s="22">
        <f t="shared" si="1"/>
        <v>-2.6865812003961764E-2</v>
      </c>
      <c r="L5" s="22">
        <f t="shared" si="2"/>
        <v>-6.3384615059476346E-3</v>
      </c>
      <c r="M5" s="32"/>
    </row>
    <row r="6" spans="1:13" x14ac:dyDescent="0.2">
      <c r="A6" s="47"/>
      <c r="B6" s="12">
        <v>14</v>
      </c>
      <c r="C6" s="45" t="s">
        <v>8</v>
      </c>
      <c r="D6" s="45"/>
      <c r="E6" s="15">
        <f>VLOOKUP(C6,RA!B10:D37,3,0)</f>
        <v>139607.04120000001</v>
      </c>
      <c r="F6" s="25">
        <f>VLOOKUP(C6,RA!B10:I40,8,0)</f>
        <v>39618.196900000003</v>
      </c>
      <c r="G6" s="16">
        <f t="shared" si="0"/>
        <v>99988.844299999997</v>
      </c>
      <c r="H6" s="27">
        <f>RA!J10</f>
        <v>28.378365847065901</v>
      </c>
      <c r="I6" s="20">
        <f>VLOOKUP(B6,RMS!B:D,3,FALSE)</f>
        <v>139609.613207927</v>
      </c>
      <c r="J6" s="21">
        <f>VLOOKUP(B6,RMS!B:E,4,FALSE)</f>
        <v>99988.846186801005</v>
      </c>
      <c r="K6" s="22">
        <f>E6-I6</f>
        <v>-2.572007926995866</v>
      </c>
      <c r="L6" s="22">
        <f t="shared" si="2"/>
        <v>-1.886801008367911E-3</v>
      </c>
      <c r="M6" s="32"/>
    </row>
    <row r="7" spans="1:13" x14ac:dyDescent="0.2">
      <c r="A7" s="47"/>
      <c r="B7" s="12">
        <v>15</v>
      </c>
      <c r="C7" s="45" t="s">
        <v>9</v>
      </c>
      <c r="D7" s="45"/>
      <c r="E7" s="15">
        <f>VLOOKUP(C7,RA!B10:D38,3,0)</f>
        <v>67717.624299999996</v>
      </c>
      <c r="F7" s="25">
        <f>VLOOKUP(C7,RA!B11:I41,8,0)</f>
        <v>15199.852500000001</v>
      </c>
      <c r="G7" s="16">
        <f t="shared" si="0"/>
        <v>52517.771799999995</v>
      </c>
      <c r="H7" s="27">
        <f>RA!J11</f>
        <v>22.4459328824978</v>
      </c>
      <c r="I7" s="20">
        <f>VLOOKUP(B7,RMS!B:D,3,FALSE)</f>
        <v>67717.651674283305</v>
      </c>
      <c r="J7" s="21">
        <f>VLOOKUP(B7,RMS!B:E,4,FALSE)</f>
        <v>52517.7718161788</v>
      </c>
      <c r="K7" s="22">
        <f t="shared" si="1"/>
        <v>-2.7374283308745362E-2</v>
      </c>
      <c r="L7" s="22">
        <f t="shared" si="2"/>
        <v>-1.6178804798983037E-5</v>
      </c>
      <c r="M7" s="32"/>
    </row>
    <row r="8" spans="1:13" x14ac:dyDescent="0.2">
      <c r="A8" s="47"/>
      <c r="B8" s="12">
        <v>16</v>
      </c>
      <c r="C8" s="45" t="s">
        <v>10</v>
      </c>
      <c r="D8" s="45"/>
      <c r="E8" s="15">
        <f>VLOOKUP(C8,RA!B12:D38,3,0)</f>
        <v>247106.74890000001</v>
      </c>
      <c r="F8" s="25">
        <f>VLOOKUP(C8,RA!B12:I42,8,0)</f>
        <v>40816.018799999998</v>
      </c>
      <c r="G8" s="16">
        <f t="shared" si="0"/>
        <v>206290.73010000002</v>
      </c>
      <c r="H8" s="27">
        <f>RA!J12</f>
        <v>16.517565376782802</v>
      </c>
      <c r="I8" s="20">
        <f>VLOOKUP(B8,RMS!B:D,3,FALSE)</f>
        <v>247106.79098974401</v>
      </c>
      <c r="J8" s="21">
        <f>VLOOKUP(B8,RMS!B:E,4,FALSE)</f>
        <v>206290.731788034</v>
      </c>
      <c r="K8" s="22">
        <f t="shared" si="1"/>
        <v>-4.2089744005352259E-2</v>
      </c>
      <c r="L8" s="22">
        <f t="shared" si="2"/>
        <v>-1.6880339826457202E-3</v>
      </c>
      <c r="M8" s="32"/>
    </row>
    <row r="9" spans="1:13" x14ac:dyDescent="0.2">
      <c r="A9" s="47"/>
      <c r="B9" s="12">
        <v>17</v>
      </c>
      <c r="C9" s="45" t="s">
        <v>11</v>
      </c>
      <c r="D9" s="45"/>
      <c r="E9" s="15">
        <f>VLOOKUP(C9,RA!B12:D39,3,0)</f>
        <v>240737.30429999999</v>
      </c>
      <c r="F9" s="25">
        <f>VLOOKUP(C9,RA!B13:I43,8,0)</f>
        <v>74362.134399999995</v>
      </c>
      <c r="G9" s="16">
        <f t="shared" si="0"/>
        <v>166375.16989999998</v>
      </c>
      <c r="H9" s="27">
        <f>RA!J13</f>
        <v>30.889327524965601</v>
      </c>
      <c r="I9" s="20">
        <f>VLOOKUP(B9,RMS!B:D,3,FALSE)</f>
        <v>240737.51085299099</v>
      </c>
      <c r="J9" s="21">
        <f>VLOOKUP(B9,RMS!B:E,4,FALSE)</f>
        <v>166375.16707777799</v>
      </c>
      <c r="K9" s="22">
        <f t="shared" si="1"/>
        <v>-0.20655299100326374</v>
      </c>
      <c r="L9" s="22">
        <f t="shared" si="2"/>
        <v>2.8222219843883067E-3</v>
      </c>
      <c r="M9" s="32"/>
    </row>
    <row r="10" spans="1:13" x14ac:dyDescent="0.2">
      <c r="A10" s="47"/>
      <c r="B10" s="12">
        <v>18</v>
      </c>
      <c r="C10" s="45" t="s">
        <v>12</v>
      </c>
      <c r="D10" s="45"/>
      <c r="E10" s="15">
        <f>VLOOKUP(C10,RA!B14:D40,3,0)</f>
        <v>180272.003</v>
      </c>
      <c r="F10" s="25">
        <f>VLOOKUP(C10,RA!B14:I43,8,0)</f>
        <v>37241.743699999999</v>
      </c>
      <c r="G10" s="16">
        <f t="shared" si="0"/>
        <v>143030.25930000001</v>
      </c>
      <c r="H10" s="27">
        <f>RA!J14</f>
        <v>20.6586397667085</v>
      </c>
      <c r="I10" s="20">
        <f>VLOOKUP(B10,RMS!B:D,3,FALSE)</f>
        <v>180272.00805812</v>
      </c>
      <c r="J10" s="21">
        <f>VLOOKUP(B10,RMS!B:E,4,FALSE)</f>
        <v>143030.25532051301</v>
      </c>
      <c r="K10" s="22">
        <f t="shared" si="1"/>
        <v>-5.0581200048327446E-3</v>
      </c>
      <c r="L10" s="22">
        <f t="shared" si="2"/>
        <v>3.9794869953766465E-3</v>
      </c>
      <c r="M10" s="32"/>
    </row>
    <row r="11" spans="1:13" x14ac:dyDescent="0.2">
      <c r="A11" s="47"/>
      <c r="B11" s="12">
        <v>19</v>
      </c>
      <c r="C11" s="45" t="s">
        <v>13</v>
      </c>
      <c r="D11" s="45"/>
      <c r="E11" s="15">
        <f>VLOOKUP(C11,RA!B14:D41,3,0)</f>
        <v>150175.046</v>
      </c>
      <c r="F11" s="25">
        <f>VLOOKUP(C11,RA!B15:I44,8,0)</f>
        <v>28641.079900000001</v>
      </c>
      <c r="G11" s="16">
        <f t="shared" si="0"/>
        <v>121533.96610000001</v>
      </c>
      <c r="H11" s="27">
        <f>RA!J15</f>
        <v>19.071796988162699</v>
      </c>
      <c r="I11" s="20">
        <f>VLOOKUP(B11,RMS!B:D,3,FALSE)</f>
        <v>150175.31479572601</v>
      </c>
      <c r="J11" s="21">
        <f>VLOOKUP(B11,RMS!B:E,4,FALSE)</f>
        <v>121533.96482051301</v>
      </c>
      <c r="K11" s="22">
        <f t="shared" si="1"/>
        <v>-0.26879572600591928</v>
      </c>
      <c r="L11" s="22">
        <f t="shared" si="2"/>
        <v>1.279486998100765E-3</v>
      </c>
      <c r="M11" s="32"/>
    </row>
    <row r="12" spans="1:13" x14ac:dyDescent="0.2">
      <c r="A12" s="47"/>
      <c r="B12" s="12">
        <v>21</v>
      </c>
      <c r="C12" s="45" t="s">
        <v>14</v>
      </c>
      <c r="D12" s="45"/>
      <c r="E12" s="15">
        <f>VLOOKUP(C12,RA!B16:D42,3,0)</f>
        <v>1850365.0227000001</v>
      </c>
      <c r="F12" s="25">
        <f>VLOOKUP(C12,RA!B16:I45,8,0)</f>
        <v>35213.466999999997</v>
      </c>
      <c r="G12" s="16">
        <f t="shared" si="0"/>
        <v>1815151.5557000001</v>
      </c>
      <c r="H12" s="27">
        <f>RA!J16</f>
        <v>1.90305515765843</v>
      </c>
      <c r="I12" s="20">
        <f>VLOOKUP(B12,RMS!B:D,3,FALSE)</f>
        <v>1850364.23277863</v>
      </c>
      <c r="J12" s="21">
        <f>VLOOKUP(B12,RMS!B:E,4,FALSE)</f>
        <v>1815151.55563333</v>
      </c>
      <c r="K12" s="22">
        <f t="shared" si="1"/>
        <v>0.78992137010209262</v>
      </c>
      <c r="L12" s="22">
        <f t="shared" si="2"/>
        <v>6.6670123487710953E-5</v>
      </c>
      <c r="M12" s="32"/>
    </row>
    <row r="13" spans="1:13" x14ac:dyDescent="0.2">
      <c r="A13" s="47"/>
      <c r="B13" s="12">
        <v>22</v>
      </c>
      <c r="C13" s="45" t="s">
        <v>15</v>
      </c>
      <c r="D13" s="45"/>
      <c r="E13" s="15">
        <f>VLOOKUP(C13,RA!B16:D43,3,0)</f>
        <v>3639531.4819999998</v>
      </c>
      <c r="F13" s="25">
        <f>VLOOKUP(C13,RA!B17:I46,8,0)</f>
        <v>95130.458899999998</v>
      </c>
      <c r="G13" s="16">
        <f t="shared" si="0"/>
        <v>3544401.0230999999</v>
      </c>
      <c r="H13" s="27">
        <f>RA!J17</f>
        <v>2.6138105789299</v>
      </c>
      <c r="I13" s="20">
        <f>VLOOKUP(B13,RMS!B:D,3,FALSE)</f>
        <v>3639531.4158478598</v>
      </c>
      <c r="J13" s="21">
        <f>VLOOKUP(B13,RMS!B:E,4,FALSE)</f>
        <v>3544401.02201282</v>
      </c>
      <c r="K13" s="22">
        <f t="shared" si="1"/>
        <v>6.6152140032500029E-2</v>
      </c>
      <c r="L13" s="22">
        <f t="shared" si="2"/>
        <v>1.0871798731386662E-3</v>
      </c>
      <c r="M13" s="32"/>
    </row>
    <row r="14" spans="1:13" x14ac:dyDescent="0.2">
      <c r="A14" s="47"/>
      <c r="B14" s="12">
        <v>23</v>
      </c>
      <c r="C14" s="45" t="s">
        <v>16</v>
      </c>
      <c r="D14" s="45"/>
      <c r="E14" s="15">
        <f>VLOOKUP(C14,RA!B18:D43,3,0)</f>
        <v>2088094.4746000001</v>
      </c>
      <c r="F14" s="25">
        <f>VLOOKUP(C14,RA!B18:I47,8,0)</f>
        <v>308597.35820000002</v>
      </c>
      <c r="G14" s="16">
        <f t="shared" si="0"/>
        <v>1779497.1164000002</v>
      </c>
      <c r="H14" s="27">
        <f>RA!J18</f>
        <v>14.7788982708321</v>
      </c>
      <c r="I14" s="20">
        <f>VLOOKUP(B14,RMS!B:D,3,FALSE)</f>
        <v>2088094.8135666701</v>
      </c>
      <c r="J14" s="21">
        <f>VLOOKUP(B14,RMS!B:E,4,FALSE)</f>
        <v>1779497.0740829101</v>
      </c>
      <c r="K14" s="22">
        <f t="shared" si="1"/>
        <v>-0.33896666998043656</v>
      </c>
      <c r="L14" s="22">
        <f t="shared" si="2"/>
        <v>4.2317090090364218E-2</v>
      </c>
      <c r="M14" s="32"/>
    </row>
    <row r="15" spans="1:13" x14ac:dyDescent="0.2">
      <c r="A15" s="47"/>
      <c r="B15" s="12">
        <v>24</v>
      </c>
      <c r="C15" s="45" t="s">
        <v>17</v>
      </c>
      <c r="D15" s="45"/>
      <c r="E15" s="15">
        <f>VLOOKUP(C15,RA!B18:D44,3,0)</f>
        <v>846936.35340000002</v>
      </c>
      <c r="F15" s="25">
        <f>VLOOKUP(C15,RA!B19:I48,8,0)</f>
        <v>56032.226699999999</v>
      </c>
      <c r="G15" s="16">
        <f t="shared" si="0"/>
        <v>790904.12670000002</v>
      </c>
      <c r="H15" s="27">
        <f>RA!J19</f>
        <v>6.6158721933543596</v>
      </c>
      <c r="I15" s="20">
        <f>VLOOKUP(B15,RMS!B:D,3,FALSE)</f>
        <v>846936.31019059801</v>
      </c>
      <c r="J15" s="21">
        <f>VLOOKUP(B15,RMS!B:E,4,FALSE)</f>
        <v>790904.12586495699</v>
      </c>
      <c r="K15" s="22">
        <f t="shared" si="1"/>
        <v>4.3209402007050812E-2</v>
      </c>
      <c r="L15" s="22">
        <f t="shared" si="2"/>
        <v>8.3504302892833948E-4</v>
      </c>
      <c r="M15" s="32"/>
    </row>
    <row r="16" spans="1:13" x14ac:dyDescent="0.2">
      <c r="A16" s="47"/>
      <c r="B16" s="12">
        <v>25</v>
      </c>
      <c r="C16" s="45" t="s">
        <v>18</v>
      </c>
      <c r="D16" s="45"/>
      <c r="E16" s="15">
        <f>VLOOKUP(C16,RA!B20:D45,3,0)</f>
        <v>1516784.2657999999</v>
      </c>
      <c r="F16" s="25">
        <f>VLOOKUP(C16,RA!B20:I49,8,0)</f>
        <v>115063.6483</v>
      </c>
      <c r="G16" s="16">
        <f t="shared" si="0"/>
        <v>1401720.6174999999</v>
      </c>
      <c r="H16" s="27">
        <f>RA!J20</f>
        <v>7.5860259691784</v>
      </c>
      <c r="I16" s="20">
        <f>VLOOKUP(B16,RMS!B:D,3,FALSE)</f>
        <v>1516784.3156000001</v>
      </c>
      <c r="J16" s="21">
        <f>VLOOKUP(B16,RMS!B:E,4,FALSE)</f>
        <v>1401720.6174999999</v>
      </c>
      <c r="K16" s="22">
        <f t="shared" si="1"/>
        <v>-4.980000015348196E-2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5" t="s">
        <v>19</v>
      </c>
      <c r="D17" s="45"/>
      <c r="E17" s="15">
        <f>VLOOKUP(C17,RA!B20:D46,3,0)</f>
        <v>424007.46669999999</v>
      </c>
      <c r="F17" s="25">
        <f>VLOOKUP(C17,RA!B21:I50,8,0)</f>
        <v>45934.6345</v>
      </c>
      <c r="G17" s="16">
        <f t="shared" si="0"/>
        <v>378072.8322</v>
      </c>
      <c r="H17" s="27">
        <f>RA!J21</f>
        <v>10.833449433686599</v>
      </c>
      <c r="I17" s="20">
        <f>VLOOKUP(B17,RMS!B:D,3,FALSE)</f>
        <v>424007.59231312299</v>
      </c>
      <c r="J17" s="21">
        <f>VLOOKUP(B17,RMS!B:E,4,FALSE)</f>
        <v>378072.83218484197</v>
      </c>
      <c r="K17" s="22">
        <f t="shared" si="1"/>
        <v>-0.12561312300385907</v>
      </c>
      <c r="L17" s="22">
        <f t="shared" si="2"/>
        <v>1.5158031601458788E-5</v>
      </c>
      <c r="M17" s="32"/>
    </row>
    <row r="18" spans="1:13" x14ac:dyDescent="0.2">
      <c r="A18" s="47"/>
      <c r="B18" s="12">
        <v>27</v>
      </c>
      <c r="C18" s="45" t="s">
        <v>20</v>
      </c>
      <c r="D18" s="45"/>
      <c r="E18" s="15">
        <f>VLOOKUP(C18,RA!B22:D47,3,0)</f>
        <v>4783404.9607999995</v>
      </c>
      <c r="F18" s="25">
        <f>VLOOKUP(C18,RA!B22:I51,8,0)</f>
        <v>100516.3722</v>
      </c>
      <c r="G18" s="16">
        <f t="shared" si="0"/>
        <v>4682888.5885999994</v>
      </c>
      <c r="H18" s="27">
        <f>RA!J22</f>
        <v>2.1013561056137098</v>
      </c>
      <c r="I18" s="20">
        <f>VLOOKUP(B18,RMS!B:D,3,FALSE)</f>
        <v>4783406.2347871801</v>
      </c>
      <c r="J18" s="21">
        <f>VLOOKUP(B18,RMS!B:E,4,FALSE)</f>
        <v>4682888.5747640999</v>
      </c>
      <c r="K18" s="22">
        <f t="shared" si="1"/>
        <v>-1.2739871805533767</v>
      </c>
      <c r="L18" s="22">
        <f t="shared" si="2"/>
        <v>1.3835899531841278E-2</v>
      </c>
      <c r="M18" s="32"/>
    </row>
    <row r="19" spans="1:13" x14ac:dyDescent="0.2">
      <c r="A19" s="47"/>
      <c r="B19" s="12">
        <v>29</v>
      </c>
      <c r="C19" s="45" t="s">
        <v>21</v>
      </c>
      <c r="D19" s="45"/>
      <c r="E19" s="15">
        <f>VLOOKUP(C19,RA!B22:D48,3,0)</f>
        <v>3877014.409</v>
      </c>
      <c r="F19" s="25">
        <f>VLOOKUP(C19,RA!B23:I52,8,0)</f>
        <v>31133.500199999999</v>
      </c>
      <c r="G19" s="16">
        <f t="shared" si="0"/>
        <v>3845880.9087999999</v>
      </c>
      <c r="H19" s="27">
        <f>RA!J23</f>
        <v>0.80302771451474397</v>
      </c>
      <c r="I19" s="20">
        <f>VLOOKUP(B19,RMS!B:D,3,FALSE)</f>
        <v>3877015.6957863201</v>
      </c>
      <c r="J19" s="21">
        <f>VLOOKUP(B19,RMS!B:E,4,FALSE)</f>
        <v>3845880.93158034</v>
      </c>
      <c r="K19" s="22">
        <f t="shared" si="1"/>
        <v>-1.2867863201536238</v>
      </c>
      <c r="L19" s="22">
        <f t="shared" si="2"/>
        <v>-2.2780340164899826E-2</v>
      </c>
      <c r="M19" s="32"/>
    </row>
    <row r="20" spans="1:13" x14ac:dyDescent="0.2">
      <c r="A20" s="47"/>
      <c r="B20" s="12">
        <v>31</v>
      </c>
      <c r="C20" s="45" t="s">
        <v>22</v>
      </c>
      <c r="D20" s="45"/>
      <c r="E20" s="15">
        <f>VLOOKUP(C20,RA!B24:D49,3,0)</f>
        <v>530136.10320000001</v>
      </c>
      <c r="F20" s="25">
        <f>VLOOKUP(C20,RA!B24:I53,8,0)</f>
        <v>75965.350099999996</v>
      </c>
      <c r="G20" s="16">
        <f t="shared" si="0"/>
        <v>454170.75310000003</v>
      </c>
      <c r="H20" s="27">
        <f>RA!J24</f>
        <v>14.3294051549138</v>
      </c>
      <c r="I20" s="20">
        <f>VLOOKUP(B20,RMS!B:D,3,FALSE)</f>
        <v>530136.22585756797</v>
      </c>
      <c r="J20" s="21">
        <f>VLOOKUP(B20,RMS!B:E,4,FALSE)</f>
        <v>454170.74110659602</v>
      </c>
      <c r="K20" s="22">
        <f t="shared" si="1"/>
        <v>-0.12265756796114147</v>
      </c>
      <c r="L20" s="22">
        <f t="shared" si="2"/>
        <v>1.1993404012173414E-2</v>
      </c>
      <c r="M20" s="32"/>
    </row>
    <row r="21" spans="1:13" x14ac:dyDescent="0.2">
      <c r="A21" s="47"/>
      <c r="B21" s="12">
        <v>32</v>
      </c>
      <c r="C21" s="45" t="s">
        <v>23</v>
      </c>
      <c r="D21" s="45"/>
      <c r="E21" s="15">
        <f>VLOOKUP(C21,RA!B24:D50,3,0)</f>
        <v>525317.41700000002</v>
      </c>
      <c r="F21" s="25">
        <f>VLOOKUP(C21,RA!B25:I54,8,0)</f>
        <v>23694.034599999999</v>
      </c>
      <c r="G21" s="16">
        <f t="shared" si="0"/>
        <v>501623.3824</v>
      </c>
      <c r="H21" s="27">
        <f>RA!J25</f>
        <v>4.5104224290358896</v>
      </c>
      <c r="I21" s="20">
        <f>VLOOKUP(B21,RMS!B:D,3,FALSE)</f>
        <v>525317.39289960696</v>
      </c>
      <c r="J21" s="21">
        <f>VLOOKUP(B21,RMS!B:E,4,FALSE)</f>
        <v>501623.38338015397</v>
      </c>
      <c r="K21" s="22">
        <f t="shared" si="1"/>
        <v>2.4100393056869507E-2</v>
      </c>
      <c r="L21" s="22">
        <f t="shared" si="2"/>
        <v>-9.8015397088602185E-4</v>
      </c>
      <c r="M21" s="32"/>
    </row>
    <row r="22" spans="1:13" x14ac:dyDescent="0.2">
      <c r="A22" s="47"/>
      <c r="B22" s="12">
        <v>33</v>
      </c>
      <c r="C22" s="45" t="s">
        <v>24</v>
      </c>
      <c r="D22" s="45"/>
      <c r="E22" s="15">
        <f>VLOOKUP(C22,RA!B26:D51,3,0)</f>
        <v>834879.98300000001</v>
      </c>
      <c r="F22" s="25">
        <f>VLOOKUP(C22,RA!B26:I55,8,0)</f>
        <v>132754.3462</v>
      </c>
      <c r="G22" s="16">
        <f t="shared" si="0"/>
        <v>702125.63679999998</v>
      </c>
      <c r="H22" s="27">
        <f>RA!J26</f>
        <v>15.9010095945731</v>
      </c>
      <c r="I22" s="20">
        <f>VLOOKUP(B22,RMS!B:D,3,FALSE)</f>
        <v>834879.922381529</v>
      </c>
      <c r="J22" s="21">
        <f>VLOOKUP(B22,RMS!B:E,4,FALSE)</f>
        <v>702125.62237608596</v>
      </c>
      <c r="K22" s="22">
        <f t="shared" si="1"/>
        <v>6.0618471005000174E-2</v>
      </c>
      <c r="L22" s="22">
        <f t="shared" si="2"/>
        <v>1.4423914020881057E-2</v>
      </c>
      <c r="M22" s="32"/>
    </row>
    <row r="23" spans="1:13" x14ac:dyDescent="0.2">
      <c r="A23" s="47"/>
      <c r="B23" s="12">
        <v>34</v>
      </c>
      <c r="C23" s="45" t="s">
        <v>25</v>
      </c>
      <c r="D23" s="45"/>
      <c r="E23" s="15">
        <f>VLOOKUP(C23,RA!B26:D52,3,0)</f>
        <v>249076.06599999999</v>
      </c>
      <c r="F23" s="25">
        <f>VLOOKUP(C23,RA!B27:I56,8,0)</f>
        <v>56412.162199999999</v>
      </c>
      <c r="G23" s="16">
        <f t="shared" si="0"/>
        <v>192663.9038</v>
      </c>
      <c r="H23" s="27">
        <f>RA!J27</f>
        <v>22.648568008136099</v>
      </c>
      <c r="I23" s="20">
        <f>VLOOKUP(B23,RMS!B:D,3,FALSE)</f>
        <v>249075.85176683299</v>
      </c>
      <c r="J23" s="21">
        <f>VLOOKUP(B23,RMS!B:E,4,FALSE)</f>
        <v>192663.91337038</v>
      </c>
      <c r="K23" s="22">
        <f t="shared" si="1"/>
        <v>0.21423316700384021</v>
      </c>
      <c r="L23" s="22">
        <f t="shared" si="2"/>
        <v>-9.5703800034243613E-3</v>
      </c>
      <c r="M23" s="32"/>
    </row>
    <row r="24" spans="1:13" x14ac:dyDescent="0.2">
      <c r="A24" s="47"/>
      <c r="B24" s="12">
        <v>35</v>
      </c>
      <c r="C24" s="45" t="s">
        <v>26</v>
      </c>
      <c r="D24" s="45"/>
      <c r="E24" s="15">
        <f>VLOOKUP(C24,RA!B28:D53,3,0)</f>
        <v>1777408.5294000001</v>
      </c>
      <c r="F24" s="25">
        <f>VLOOKUP(C24,RA!B28:I57,8,0)</f>
        <v>22616.858800000002</v>
      </c>
      <c r="G24" s="16">
        <f t="shared" si="0"/>
        <v>1754791.6706000001</v>
      </c>
      <c r="H24" s="27">
        <f>RA!J28</f>
        <v>1.2724626007975099</v>
      </c>
      <c r="I24" s="20">
        <f>VLOOKUP(B24,RMS!B:D,3,FALSE)</f>
        <v>1777408.52946726</v>
      </c>
      <c r="J24" s="21">
        <f>VLOOKUP(B24,RMS!B:E,4,FALSE)</f>
        <v>1754791.6789150401</v>
      </c>
      <c r="K24" s="22">
        <f t="shared" si="1"/>
        <v>-6.7259883508086205E-5</v>
      </c>
      <c r="L24" s="22">
        <f t="shared" si="2"/>
        <v>-8.3150400314480066E-3</v>
      </c>
      <c r="M24" s="32"/>
    </row>
    <row r="25" spans="1:13" x14ac:dyDescent="0.2">
      <c r="A25" s="47"/>
      <c r="B25" s="12">
        <v>36</v>
      </c>
      <c r="C25" s="45" t="s">
        <v>27</v>
      </c>
      <c r="D25" s="45"/>
      <c r="E25" s="15">
        <f>VLOOKUP(C25,RA!B28:D54,3,0)</f>
        <v>877011.99159999995</v>
      </c>
      <c r="F25" s="25">
        <f>VLOOKUP(C25,RA!B29:I58,8,0)</f>
        <v>115734.1958</v>
      </c>
      <c r="G25" s="16">
        <f t="shared" si="0"/>
        <v>761277.79579999996</v>
      </c>
      <c r="H25" s="27">
        <f>RA!J29</f>
        <v>13.1964211331771</v>
      </c>
      <c r="I25" s="20">
        <f>VLOOKUP(B25,RMS!B:D,3,FALSE)</f>
        <v>877012.05262743402</v>
      </c>
      <c r="J25" s="21">
        <f>VLOOKUP(B25,RMS!B:E,4,FALSE)</f>
        <v>761277.80069870898</v>
      </c>
      <c r="K25" s="22">
        <f t="shared" si="1"/>
        <v>-6.1027434072457254E-2</v>
      </c>
      <c r="L25" s="22">
        <f t="shared" si="2"/>
        <v>-4.8987090121954679E-3</v>
      </c>
      <c r="M25" s="32"/>
    </row>
    <row r="26" spans="1:13" x14ac:dyDescent="0.2">
      <c r="A26" s="47"/>
      <c r="B26" s="12">
        <v>37</v>
      </c>
      <c r="C26" s="45" t="s">
        <v>67</v>
      </c>
      <c r="D26" s="45"/>
      <c r="E26" s="15">
        <f>VLOOKUP(C26,RA!B30:D55,3,0)</f>
        <v>2726318.6971999998</v>
      </c>
      <c r="F26" s="25">
        <f>VLOOKUP(C26,RA!B30:I59,8,0)</f>
        <v>194232.21100000001</v>
      </c>
      <c r="G26" s="16">
        <f t="shared" si="0"/>
        <v>2532086.4861999997</v>
      </c>
      <c r="H26" s="27">
        <f>RA!J30</f>
        <v>7.1243399093246698</v>
      </c>
      <c r="I26" s="20">
        <f>VLOOKUP(B26,RMS!B:D,3,FALSE)</f>
        <v>2726318.6731849601</v>
      </c>
      <c r="J26" s="21">
        <f>VLOOKUP(B26,RMS!B:E,4,FALSE)</f>
        <v>2532086.4299054099</v>
      </c>
      <c r="K26" s="22">
        <f t="shared" si="1"/>
        <v>2.4015039671212435E-2</v>
      </c>
      <c r="L26" s="22">
        <f t="shared" si="2"/>
        <v>5.6294589769095182E-2</v>
      </c>
      <c r="M26" s="32"/>
    </row>
    <row r="27" spans="1:13" x14ac:dyDescent="0.2">
      <c r="A27" s="47"/>
      <c r="B27" s="12">
        <v>38</v>
      </c>
      <c r="C27" s="45" t="s">
        <v>29</v>
      </c>
      <c r="D27" s="45"/>
      <c r="E27" s="15">
        <f>VLOOKUP(C27,RA!B30:D56,3,0)</f>
        <v>1281367.4768000001</v>
      </c>
      <c r="F27" s="25">
        <f>VLOOKUP(C27,RA!B31:I60,8,0)</f>
        <v>18769.039799999999</v>
      </c>
      <c r="G27" s="16">
        <f t="shared" si="0"/>
        <v>1262598.4370000002</v>
      </c>
      <c r="H27" s="27">
        <f>RA!J31</f>
        <v>1.4647663640466799</v>
      </c>
      <c r="I27" s="20">
        <f>VLOOKUP(B27,RMS!B:D,3,FALSE)</f>
        <v>1281367.2867566401</v>
      </c>
      <c r="J27" s="21">
        <f>VLOOKUP(B27,RMS!B:E,4,FALSE)</f>
        <v>1262598.4368362799</v>
      </c>
      <c r="K27" s="22">
        <f t="shared" si="1"/>
        <v>0.19004335999488831</v>
      </c>
      <c r="L27" s="22">
        <f t="shared" si="2"/>
        <v>1.6372022219002247E-4</v>
      </c>
      <c r="M27" s="32"/>
    </row>
    <row r="28" spans="1:13" x14ac:dyDescent="0.2">
      <c r="A28" s="47"/>
      <c r="B28" s="12">
        <v>39</v>
      </c>
      <c r="C28" s="45" t="s">
        <v>30</v>
      </c>
      <c r="D28" s="45"/>
      <c r="E28" s="15">
        <f>VLOOKUP(C28,RA!B32:D57,3,0)</f>
        <v>521998.54560000001</v>
      </c>
      <c r="F28" s="25">
        <f>VLOOKUP(C28,RA!B32:I61,8,0)</f>
        <v>113643.1669</v>
      </c>
      <c r="G28" s="16">
        <f t="shared" si="0"/>
        <v>408355.3787</v>
      </c>
      <c r="H28" s="27">
        <f>RA!J32</f>
        <v>21.7707822862562</v>
      </c>
      <c r="I28" s="20">
        <f>VLOOKUP(B28,RMS!B:D,3,FALSE)</f>
        <v>521998.68093318999</v>
      </c>
      <c r="J28" s="21">
        <f>VLOOKUP(B28,RMS!B:E,4,FALSE)</f>
        <v>408355.36374683102</v>
      </c>
      <c r="K28" s="22">
        <f t="shared" si="1"/>
        <v>-0.13533318997360766</v>
      </c>
      <c r="L28" s="22">
        <f t="shared" si="2"/>
        <v>1.4953168982174248E-2</v>
      </c>
      <c r="M28" s="32"/>
    </row>
    <row r="29" spans="1:13" x14ac:dyDescent="0.2">
      <c r="A29" s="47"/>
      <c r="B29" s="12">
        <v>40</v>
      </c>
      <c r="C29" s="45" t="s">
        <v>69</v>
      </c>
      <c r="D29" s="4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47"/>
      <c r="B30" s="12">
        <v>42</v>
      </c>
      <c r="C30" s="45" t="s">
        <v>31</v>
      </c>
      <c r="D30" s="45"/>
      <c r="E30" s="15">
        <f>VLOOKUP(C30,RA!B34:D60,3,0)</f>
        <v>271307.56229999999</v>
      </c>
      <c r="F30" s="25">
        <f>VLOOKUP(C30,RA!B34:I64,8,0)</f>
        <v>24526.456999999999</v>
      </c>
      <c r="G30" s="16">
        <f t="shared" si="0"/>
        <v>246781.1053</v>
      </c>
      <c r="H30" s="27">
        <f>RA!J34</f>
        <v>9.0400933877691596</v>
      </c>
      <c r="I30" s="20">
        <f>VLOOKUP(B30,RMS!B:D,3,FALSE)</f>
        <v>271307.56</v>
      </c>
      <c r="J30" s="21">
        <f>VLOOKUP(B30,RMS!B:E,4,FALSE)</f>
        <v>246781.1035</v>
      </c>
      <c r="K30" s="22">
        <f t="shared" si="1"/>
        <v>2.2999999928288162E-3</v>
      </c>
      <c r="L30" s="22">
        <f t="shared" si="2"/>
        <v>1.799999998183921E-3</v>
      </c>
      <c r="M30" s="32"/>
    </row>
    <row r="31" spans="1:13" s="36" customFormat="1" ht="12" thickBot="1" x14ac:dyDescent="0.25">
      <c r="A31" s="47"/>
      <c r="B31" s="12">
        <v>43</v>
      </c>
      <c r="C31" s="43" t="s">
        <v>77</v>
      </c>
      <c r="D31" s="42"/>
      <c r="E31" s="15">
        <f>VLOOKUP(C31,RA!B35:D61,3,0)</f>
        <v>10448.1512</v>
      </c>
      <c r="F31" s="25">
        <f>VLOOKUP(C31,RA!B35:I65,8,0)</f>
        <v>250.48220000000001</v>
      </c>
      <c r="G31" s="16">
        <f t="shared" si="0"/>
        <v>10197.669</v>
      </c>
      <c r="H31" s="27">
        <f>RA!J35</f>
        <v>2.3973829934620401</v>
      </c>
      <c r="I31" s="20">
        <f>VLOOKUP(B31,RMS!B:D,3,FALSE)</f>
        <v>10448.153399999999</v>
      </c>
      <c r="J31" s="21">
        <f>VLOOKUP(B31,RMS!B:E,4,FALSE)</f>
        <v>10197.6705</v>
      </c>
      <c r="K31" s="22">
        <f t="shared" si="1"/>
        <v>-2.1999999989930075E-3</v>
      </c>
      <c r="L31" s="22">
        <f t="shared" si="2"/>
        <v>-1.5000000003055902E-3</v>
      </c>
    </row>
    <row r="32" spans="1:13" s="35" customFormat="1" ht="12" thickBot="1" x14ac:dyDescent="0.25">
      <c r="A32" s="47"/>
      <c r="B32" s="12">
        <v>70</v>
      </c>
      <c r="C32" s="48" t="s">
        <v>64</v>
      </c>
      <c r="D32" s="49"/>
      <c r="E32" s="15">
        <f>VLOOKUP(C32,RA!B34:D61,3,0)</f>
        <v>111713.75</v>
      </c>
      <c r="F32" s="25">
        <f>VLOOKUP(C32,RA!B34:I65,8,0)</f>
        <v>-851.6</v>
      </c>
      <c r="G32" s="16">
        <f t="shared" si="0"/>
        <v>112565.35</v>
      </c>
      <c r="H32" s="27">
        <f>RA!J34</f>
        <v>9.0400933877691596</v>
      </c>
      <c r="I32" s="20">
        <f>VLOOKUP(B32,RMS!B:D,3,FALSE)</f>
        <v>111713.75</v>
      </c>
      <c r="J32" s="21">
        <f>VLOOKUP(B32,RMS!B:E,4,FALSE)</f>
        <v>112565.35</v>
      </c>
      <c r="K32" s="22">
        <f t="shared" si="1"/>
        <v>0</v>
      </c>
      <c r="L32" s="22">
        <f t="shared" si="2"/>
        <v>0</v>
      </c>
    </row>
    <row r="33" spans="1:13" x14ac:dyDescent="0.2">
      <c r="A33" s="47"/>
      <c r="B33" s="12">
        <v>71</v>
      </c>
      <c r="C33" s="45" t="s">
        <v>35</v>
      </c>
      <c r="D33" s="45"/>
      <c r="E33" s="15">
        <f>VLOOKUP(C33,RA!B34:D61,3,0)</f>
        <v>183572.82</v>
      </c>
      <c r="F33" s="25">
        <f>VLOOKUP(C33,RA!B34:I65,8,0)</f>
        <v>-17460.28</v>
      </c>
      <c r="G33" s="16">
        <f t="shared" si="0"/>
        <v>201033.1</v>
      </c>
      <c r="H33" s="27">
        <f>RA!J34</f>
        <v>9.0400933877691596</v>
      </c>
      <c r="I33" s="20">
        <f>VLOOKUP(B33,RMS!B:D,3,FALSE)</f>
        <v>183572.82</v>
      </c>
      <c r="J33" s="21">
        <f>VLOOKUP(B33,RMS!B:E,4,FALSE)</f>
        <v>201033.1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72</v>
      </c>
      <c r="C34" s="45" t="s">
        <v>36</v>
      </c>
      <c r="D34" s="45"/>
      <c r="E34" s="15">
        <f>VLOOKUP(C34,RA!B34:D62,3,0)</f>
        <v>435277.89</v>
      </c>
      <c r="F34" s="25">
        <f>VLOOKUP(C34,RA!B34:I66,8,0)</f>
        <v>-16810.95</v>
      </c>
      <c r="G34" s="16">
        <f t="shared" si="0"/>
        <v>452088.84</v>
      </c>
      <c r="H34" s="27">
        <f>RA!J35</f>
        <v>2.3973829934620401</v>
      </c>
      <c r="I34" s="20">
        <f>VLOOKUP(B34,RMS!B:D,3,FALSE)</f>
        <v>435277.89</v>
      </c>
      <c r="J34" s="21">
        <f>VLOOKUP(B34,RMS!B:E,4,FALSE)</f>
        <v>452088.84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47"/>
      <c r="B35" s="12">
        <v>73</v>
      </c>
      <c r="C35" s="45" t="s">
        <v>37</v>
      </c>
      <c r="D35" s="45"/>
      <c r="E35" s="15">
        <f>VLOOKUP(C35,RA!B34:D63,3,0)</f>
        <v>236689.66</v>
      </c>
      <c r="F35" s="25">
        <f>VLOOKUP(C35,RA!B34:I67,8,0)</f>
        <v>-27742.74</v>
      </c>
      <c r="G35" s="16">
        <f t="shared" si="0"/>
        <v>264432.40000000002</v>
      </c>
      <c r="H35" s="27">
        <f>RA!J34</f>
        <v>9.0400933877691596</v>
      </c>
      <c r="I35" s="20">
        <f>VLOOKUP(B35,RMS!B:D,3,FALSE)</f>
        <v>236689.66</v>
      </c>
      <c r="J35" s="21">
        <f>VLOOKUP(B35,RMS!B:E,4,FALSE)</f>
        <v>264432.40000000002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47"/>
      <c r="B36" s="12">
        <v>74</v>
      </c>
      <c r="C36" s="45" t="s">
        <v>65</v>
      </c>
      <c r="D36" s="45"/>
      <c r="E36" s="15">
        <f>VLOOKUP(C36,RA!B35:D64,3,0)</f>
        <v>1.64</v>
      </c>
      <c r="F36" s="25">
        <f>VLOOKUP(C36,RA!B35:I68,8,0)</f>
        <v>-3498.36</v>
      </c>
      <c r="G36" s="16">
        <f t="shared" si="0"/>
        <v>3500</v>
      </c>
      <c r="H36" s="27">
        <f>RA!J35</f>
        <v>2.3973829934620401</v>
      </c>
      <c r="I36" s="20">
        <f>VLOOKUP(B36,RMS!B:D,3,FALSE)</f>
        <v>1.64</v>
      </c>
      <c r="J36" s="21">
        <f>VLOOKUP(B36,RMS!B:E,4,FALSE)</f>
        <v>3500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47"/>
      <c r="B37" s="12">
        <v>75</v>
      </c>
      <c r="C37" s="45" t="s">
        <v>32</v>
      </c>
      <c r="D37" s="45"/>
      <c r="E37" s="15">
        <f>VLOOKUP(C37,RA!B8:D64,3,0)</f>
        <v>21853.845700000002</v>
      </c>
      <c r="F37" s="25">
        <f>VLOOKUP(C37,RA!B8:I68,8,0)</f>
        <v>1352.0134</v>
      </c>
      <c r="G37" s="16">
        <f t="shared" si="0"/>
        <v>20501.832300000002</v>
      </c>
      <c r="H37" s="27">
        <f>RA!J35</f>
        <v>2.3973829934620401</v>
      </c>
      <c r="I37" s="20">
        <f>VLOOKUP(B37,RMS!B:D,3,FALSE)</f>
        <v>21853.8461538462</v>
      </c>
      <c r="J37" s="21">
        <f>VLOOKUP(B37,RMS!B:E,4,FALSE)</f>
        <v>20501.833333333299</v>
      </c>
      <c r="K37" s="22">
        <f t="shared" si="1"/>
        <v>-4.5384619807009585E-4</v>
      </c>
      <c r="L37" s="22">
        <f t="shared" si="2"/>
        <v>-1.0333332975278609E-3</v>
      </c>
      <c r="M37" s="32"/>
    </row>
    <row r="38" spans="1:13" x14ac:dyDescent="0.2">
      <c r="A38" s="47"/>
      <c r="B38" s="12">
        <v>76</v>
      </c>
      <c r="C38" s="45" t="s">
        <v>33</v>
      </c>
      <c r="D38" s="45"/>
      <c r="E38" s="15">
        <f>VLOOKUP(C38,RA!B8:D65,3,0)</f>
        <v>465235.54320000001</v>
      </c>
      <c r="F38" s="25">
        <f>VLOOKUP(C38,RA!B8:I69,8,0)</f>
        <v>24407.576499999999</v>
      </c>
      <c r="G38" s="16">
        <f t="shared" si="0"/>
        <v>440827.96669999999</v>
      </c>
      <c r="H38" s="27">
        <f>RA!J36</f>
        <v>-0.76230544583813498</v>
      </c>
      <c r="I38" s="20">
        <f>VLOOKUP(B38,RMS!B:D,3,FALSE)</f>
        <v>465235.54231282102</v>
      </c>
      <c r="J38" s="21">
        <f>VLOOKUP(B38,RMS!B:E,4,FALSE)</f>
        <v>440827.96579230798</v>
      </c>
      <c r="K38" s="22">
        <f t="shared" si="1"/>
        <v>8.8717899052426219E-4</v>
      </c>
      <c r="L38" s="22">
        <f t="shared" si="2"/>
        <v>9.0769201051443815E-4</v>
      </c>
      <c r="M38" s="32"/>
    </row>
    <row r="39" spans="1:13" x14ac:dyDescent="0.2">
      <c r="A39" s="47"/>
      <c r="B39" s="12">
        <v>77</v>
      </c>
      <c r="C39" s="45" t="s">
        <v>38</v>
      </c>
      <c r="D39" s="45"/>
      <c r="E39" s="15">
        <f>VLOOKUP(C39,RA!B9:D66,3,0)</f>
        <v>66492.37</v>
      </c>
      <c r="F39" s="25">
        <f>VLOOKUP(C39,RA!B9:I70,8,0)</f>
        <v>-6206.8</v>
      </c>
      <c r="G39" s="16">
        <f t="shared" si="0"/>
        <v>72699.17</v>
      </c>
      <c r="H39" s="27">
        <f>RA!J37</f>
        <v>-9.5113644819532706</v>
      </c>
      <c r="I39" s="20">
        <f>VLOOKUP(B39,RMS!B:D,3,FALSE)</f>
        <v>66492.37</v>
      </c>
      <c r="J39" s="21">
        <f>VLOOKUP(B39,RMS!B:E,4,FALSE)</f>
        <v>72699.17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7"/>
      <c r="B40" s="12">
        <v>78</v>
      </c>
      <c r="C40" s="45" t="s">
        <v>39</v>
      </c>
      <c r="D40" s="45"/>
      <c r="E40" s="15">
        <f>VLOOKUP(C40,RA!B10:D67,3,0)</f>
        <v>33698.29</v>
      </c>
      <c r="F40" s="25">
        <f>VLOOKUP(C40,RA!B10:I71,8,0)</f>
        <v>4686.97</v>
      </c>
      <c r="G40" s="16">
        <f t="shared" si="0"/>
        <v>29011.32</v>
      </c>
      <c r="H40" s="27">
        <f>RA!J38</f>
        <v>-3.8621189787517101</v>
      </c>
      <c r="I40" s="20">
        <f>VLOOKUP(B40,RMS!B:D,3,FALSE)</f>
        <v>33698.29</v>
      </c>
      <c r="J40" s="21">
        <f>VLOOKUP(B40,RMS!B:E,4,FALSE)</f>
        <v>29011.32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47"/>
      <c r="B41" s="12">
        <v>9101</v>
      </c>
      <c r="C41" s="50" t="s">
        <v>71</v>
      </c>
      <c r="D41" s="51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-11.7211457399533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47"/>
      <c r="B42" s="12">
        <v>99</v>
      </c>
      <c r="C42" s="45" t="s">
        <v>34</v>
      </c>
      <c r="D42" s="45"/>
      <c r="E42" s="15">
        <f>VLOOKUP(C42,RA!B8:D68,3,0)</f>
        <v>15946.275</v>
      </c>
      <c r="F42" s="25">
        <f>VLOOKUP(C42,RA!B8:I72,8,0)</f>
        <v>1183.7247</v>
      </c>
      <c r="G42" s="16">
        <f t="shared" si="0"/>
        <v>14762.550299999999</v>
      </c>
      <c r="H42" s="27">
        <f>RA!J39</f>
        <v>-11.7211457399533</v>
      </c>
      <c r="I42" s="20">
        <f>VLOOKUP(B42,RMS!B:D,3,FALSE)</f>
        <v>15946.274865743901</v>
      </c>
      <c r="J42" s="21">
        <f>VLOOKUP(B42,RMS!B:E,4,FALSE)</f>
        <v>14762.5505181151</v>
      </c>
      <c r="K42" s="22">
        <f t="shared" si="1"/>
        <v>1.3425609904516023E-4</v>
      </c>
      <c r="L42" s="22">
        <f t="shared" si="2"/>
        <v>-2.1811510123370681E-4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66" t="s">
        <v>45</v>
      </c>
      <c r="W1" s="63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66"/>
      <c r="W2" s="63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67" t="s">
        <v>46</v>
      </c>
      <c r="W3" s="63"/>
    </row>
    <row r="4" spans="1:23" ht="15" thickTop="1" thickBo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65"/>
      <c r="W4" s="63"/>
    </row>
    <row r="5" spans="1:23" ht="22.5" thickTop="1" thickBot="1" x14ac:dyDescent="0.25">
      <c r="A5" s="68"/>
      <c r="B5" s="69"/>
      <c r="C5" s="70"/>
      <c r="D5" s="71" t="s">
        <v>0</v>
      </c>
      <c r="E5" s="71" t="s">
        <v>73</v>
      </c>
      <c r="F5" s="71" t="s">
        <v>74</v>
      </c>
      <c r="G5" s="71" t="s">
        <v>47</v>
      </c>
      <c r="H5" s="71" t="s">
        <v>48</v>
      </c>
      <c r="I5" s="71" t="s">
        <v>1</v>
      </c>
      <c r="J5" s="71" t="s">
        <v>2</v>
      </c>
      <c r="K5" s="71" t="s">
        <v>49</v>
      </c>
      <c r="L5" s="71" t="s">
        <v>50</v>
      </c>
      <c r="M5" s="71" t="s">
        <v>51</v>
      </c>
      <c r="N5" s="71" t="s">
        <v>52</v>
      </c>
      <c r="O5" s="71" t="s">
        <v>53</v>
      </c>
      <c r="P5" s="71" t="s">
        <v>75</v>
      </c>
      <c r="Q5" s="71" t="s">
        <v>76</v>
      </c>
      <c r="R5" s="71" t="s">
        <v>54</v>
      </c>
      <c r="S5" s="71" t="s">
        <v>55</v>
      </c>
      <c r="T5" s="71" t="s">
        <v>56</v>
      </c>
      <c r="U5" s="72" t="s">
        <v>57</v>
      </c>
      <c r="V5" s="65"/>
      <c r="W5" s="65"/>
    </row>
    <row r="6" spans="1:23" ht="14.25" thickBot="1" x14ac:dyDescent="0.25">
      <c r="A6" s="73" t="s">
        <v>3</v>
      </c>
      <c r="B6" s="62" t="s">
        <v>4</v>
      </c>
      <c r="C6" s="61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4"/>
      <c r="V6" s="65"/>
      <c r="W6" s="65"/>
    </row>
    <row r="7" spans="1:23" ht="14.25" thickBot="1" x14ac:dyDescent="0.25">
      <c r="A7" s="60" t="s">
        <v>5</v>
      </c>
      <c r="B7" s="59"/>
      <c r="C7" s="58"/>
      <c r="D7" s="75">
        <v>31802787.464699998</v>
      </c>
      <c r="E7" s="75">
        <v>27534642.700100001</v>
      </c>
      <c r="F7" s="76">
        <v>115.500999272398</v>
      </c>
      <c r="G7" s="75">
        <v>12942375.6446</v>
      </c>
      <c r="H7" s="76">
        <v>145.72604240527701</v>
      </c>
      <c r="I7" s="75">
        <v>1898339.4946000001</v>
      </c>
      <c r="J7" s="76">
        <v>5.9690978242303201</v>
      </c>
      <c r="K7" s="75">
        <v>1555590.3314</v>
      </c>
      <c r="L7" s="76">
        <v>12.019356987594801</v>
      </c>
      <c r="M7" s="76">
        <v>0.220333822010537</v>
      </c>
      <c r="N7" s="75">
        <v>166034924.58790001</v>
      </c>
      <c r="O7" s="75">
        <v>3613527660.3755999</v>
      </c>
      <c r="P7" s="75">
        <v>1123606</v>
      </c>
      <c r="Q7" s="75">
        <v>847701</v>
      </c>
      <c r="R7" s="76">
        <v>32.547443025311999</v>
      </c>
      <c r="S7" s="75">
        <v>28.304216482201099</v>
      </c>
      <c r="T7" s="75">
        <v>22.692000049073901</v>
      </c>
      <c r="U7" s="77">
        <v>19.828199224862399</v>
      </c>
      <c r="V7" s="65"/>
      <c r="W7" s="65"/>
    </row>
    <row r="8" spans="1:23" ht="12" customHeight="1" thickBot="1" x14ac:dyDescent="0.25">
      <c r="A8" s="55">
        <v>42529</v>
      </c>
      <c r="B8" s="64" t="s">
        <v>6</v>
      </c>
      <c r="C8" s="53"/>
      <c r="D8" s="78">
        <v>507692.28539999999</v>
      </c>
      <c r="E8" s="78">
        <v>754140.19369999995</v>
      </c>
      <c r="F8" s="79">
        <v>67.3206771951956</v>
      </c>
      <c r="G8" s="78">
        <v>435866.55790000001</v>
      </c>
      <c r="H8" s="79">
        <v>16.478834220743099</v>
      </c>
      <c r="I8" s="78">
        <v>122667.6777</v>
      </c>
      <c r="J8" s="79">
        <v>24.161816365468798</v>
      </c>
      <c r="K8" s="78">
        <v>108438.6465</v>
      </c>
      <c r="L8" s="79">
        <v>24.8788636188232</v>
      </c>
      <c r="M8" s="79">
        <v>0.13121734417812</v>
      </c>
      <c r="N8" s="78">
        <v>3928210.2028000001</v>
      </c>
      <c r="O8" s="78">
        <v>129384922.9726</v>
      </c>
      <c r="P8" s="78">
        <v>23113</v>
      </c>
      <c r="Q8" s="78">
        <v>20434</v>
      </c>
      <c r="R8" s="79">
        <v>13.1105021043359</v>
      </c>
      <c r="S8" s="78">
        <v>21.965659386492501</v>
      </c>
      <c r="T8" s="78">
        <v>22.1329174317314</v>
      </c>
      <c r="U8" s="80">
        <v>-0.76145242123635504</v>
      </c>
      <c r="V8" s="65"/>
      <c r="W8" s="65"/>
    </row>
    <row r="9" spans="1:23" ht="12" customHeight="1" thickBot="1" x14ac:dyDescent="0.25">
      <c r="A9" s="56"/>
      <c r="B9" s="64" t="s">
        <v>7</v>
      </c>
      <c r="C9" s="53"/>
      <c r="D9" s="78">
        <v>67588.369399999996</v>
      </c>
      <c r="E9" s="78">
        <v>102885.0368</v>
      </c>
      <c r="F9" s="79">
        <v>65.693099309850297</v>
      </c>
      <c r="G9" s="78">
        <v>56638.956299999998</v>
      </c>
      <c r="H9" s="79">
        <v>19.331947153129299</v>
      </c>
      <c r="I9" s="78">
        <v>14513.2655</v>
      </c>
      <c r="J9" s="79">
        <v>21.473022102527601</v>
      </c>
      <c r="K9" s="78">
        <v>12823.1422</v>
      </c>
      <c r="L9" s="79">
        <v>22.6401456483053</v>
      </c>
      <c r="M9" s="79">
        <v>0.13180258579679499</v>
      </c>
      <c r="N9" s="78">
        <v>832287.09010000003</v>
      </c>
      <c r="O9" s="78">
        <v>18434188.292399999</v>
      </c>
      <c r="P9" s="78">
        <v>3617</v>
      </c>
      <c r="Q9" s="78">
        <v>2814</v>
      </c>
      <c r="R9" s="79">
        <v>28.5358919687278</v>
      </c>
      <c r="S9" s="78">
        <v>18.6863061653304</v>
      </c>
      <c r="T9" s="78">
        <v>17.2689771855011</v>
      </c>
      <c r="U9" s="80">
        <v>7.5848536746066904</v>
      </c>
      <c r="V9" s="65"/>
      <c r="W9" s="65"/>
    </row>
    <row r="10" spans="1:23" ht="12" customHeight="1" thickBot="1" x14ac:dyDescent="0.25">
      <c r="A10" s="56"/>
      <c r="B10" s="64" t="s">
        <v>8</v>
      </c>
      <c r="C10" s="53"/>
      <c r="D10" s="78">
        <v>139607.04120000001</v>
      </c>
      <c r="E10" s="78">
        <v>207595.62340000001</v>
      </c>
      <c r="F10" s="79">
        <v>67.249510810255401</v>
      </c>
      <c r="G10" s="78">
        <v>88334.623800000001</v>
      </c>
      <c r="H10" s="79">
        <v>58.043398153918503</v>
      </c>
      <c r="I10" s="78">
        <v>39618.196900000003</v>
      </c>
      <c r="J10" s="79">
        <v>28.378365847065901</v>
      </c>
      <c r="K10" s="78">
        <v>26578.140100000001</v>
      </c>
      <c r="L10" s="79">
        <v>30.088020932965101</v>
      </c>
      <c r="M10" s="79">
        <v>0.49063090009070998</v>
      </c>
      <c r="N10" s="78">
        <v>2496894.4934999999</v>
      </c>
      <c r="O10" s="78">
        <v>33324564.8664</v>
      </c>
      <c r="P10" s="78">
        <v>122000</v>
      </c>
      <c r="Q10" s="78">
        <v>87339</v>
      </c>
      <c r="R10" s="79">
        <v>39.685592919543403</v>
      </c>
      <c r="S10" s="78">
        <v>1.14432000983607</v>
      </c>
      <c r="T10" s="78">
        <v>1.14249856192537</v>
      </c>
      <c r="U10" s="80">
        <v>0.15917294944052399</v>
      </c>
      <c r="V10" s="65"/>
      <c r="W10" s="65"/>
    </row>
    <row r="11" spans="1:23" ht="14.25" thickBot="1" x14ac:dyDescent="0.25">
      <c r="A11" s="56"/>
      <c r="B11" s="64" t="s">
        <v>9</v>
      </c>
      <c r="C11" s="53"/>
      <c r="D11" s="78">
        <v>67717.624299999996</v>
      </c>
      <c r="E11" s="78">
        <v>73556.281400000007</v>
      </c>
      <c r="F11" s="79">
        <v>92.062326984354598</v>
      </c>
      <c r="G11" s="78">
        <v>52668.345200000003</v>
      </c>
      <c r="H11" s="79">
        <v>28.573669901442099</v>
      </c>
      <c r="I11" s="78">
        <v>15199.852500000001</v>
      </c>
      <c r="J11" s="79">
        <v>22.4459328824978</v>
      </c>
      <c r="K11" s="78">
        <v>11634.448</v>
      </c>
      <c r="L11" s="79">
        <v>22.090020022121401</v>
      </c>
      <c r="M11" s="79">
        <v>0.30645239894492599</v>
      </c>
      <c r="N11" s="78">
        <v>516899.86670000001</v>
      </c>
      <c r="O11" s="78">
        <v>10677170.588400001</v>
      </c>
      <c r="P11" s="78">
        <v>2983</v>
      </c>
      <c r="Q11" s="78">
        <v>2615</v>
      </c>
      <c r="R11" s="79">
        <v>14.0726577437859</v>
      </c>
      <c r="S11" s="78">
        <v>22.7011814616158</v>
      </c>
      <c r="T11" s="78">
        <v>25.7748968260038</v>
      </c>
      <c r="U11" s="80">
        <v>-13.539891611303</v>
      </c>
      <c r="V11" s="65"/>
      <c r="W11" s="65"/>
    </row>
    <row r="12" spans="1:23" ht="12" customHeight="1" thickBot="1" x14ac:dyDescent="0.25">
      <c r="A12" s="56"/>
      <c r="B12" s="64" t="s">
        <v>10</v>
      </c>
      <c r="C12" s="53"/>
      <c r="D12" s="78">
        <v>247106.74890000001</v>
      </c>
      <c r="E12" s="78">
        <v>273686.73070000001</v>
      </c>
      <c r="F12" s="79">
        <v>90.288173002754903</v>
      </c>
      <c r="G12" s="78">
        <v>118636.27559999999</v>
      </c>
      <c r="H12" s="79">
        <v>108.28936819726</v>
      </c>
      <c r="I12" s="78">
        <v>40816.018799999998</v>
      </c>
      <c r="J12" s="79">
        <v>16.517565376782802</v>
      </c>
      <c r="K12" s="78">
        <v>23391.302500000002</v>
      </c>
      <c r="L12" s="79">
        <v>19.7168213362221</v>
      </c>
      <c r="M12" s="79">
        <v>0.74492287464539397</v>
      </c>
      <c r="N12" s="78">
        <v>2415892.4772999999</v>
      </c>
      <c r="O12" s="78">
        <v>37323784.079700001</v>
      </c>
      <c r="P12" s="78">
        <v>3002</v>
      </c>
      <c r="Q12" s="78">
        <v>2880</v>
      </c>
      <c r="R12" s="79">
        <v>4.2361111111111098</v>
      </c>
      <c r="S12" s="78">
        <v>82.314040273151207</v>
      </c>
      <c r="T12" s="78">
        <v>90.515929270833297</v>
      </c>
      <c r="U12" s="80">
        <v>-9.9641433836377402</v>
      </c>
      <c r="V12" s="65"/>
      <c r="W12" s="65"/>
    </row>
    <row r="13" spans="1:23" ht="14.25" thickBot="1" x14ac:dyDescent="0.25">
      <c r="A13" s="56"/>
      <c r="B13" s="64" t="s">
        <v>11</v>
      </c>
      <c r="C13" s="53"/>
      <c r="D13" s="78">
        <v>240737.30429999999</v>
      </c>
      <c r="E13" s="78">
        <v>332163.21629999997</v>
      </c>
      <c r="F13" s="79">
        <v>72.475606113644204</v>
      </c>
      <c r="G13" s="78">
        <v>184060.09789999999</v>
      </c>
      <c r="H13" s="79">
        <v>30.792772060130499</v>
      </c>
      <c r="I13" s="78">
        <v>74362.134399999995</v>
      </c>
      <c r="J13" s="79">
        <v>30.889327524965601</v>
      </c>
      <c r="K13" s="78">
        <v>55668.8586</v>
      </c>
      <c r="L13" s="79">
        <v>30.244935885150401</v>
      </c>
      <c r="M13" s="79">
        <v>0.33579412745495002</v>
      </c>
      <c r="N13" s="78">
        <v>2183873.2988</v>
      </c>
      <c r="O13" s="78">
        <v>56755820.322999999</v>
      </c>
      <c r="P13" s="78">
        <v>10318</v>
      </c>
      <c r="Q13" s="78">
        <v>8947</v>
      </c>
      <c r="R13" s="79">
        <v>15.323572147088401</v>
      </c>
      <c r="S13" s="78">
        <v>23.331779831362699</v>
      </c>
      <c r="T13" s="78">
        <v>23.023679546216599</v>
      </c>
      <c r="U13" s="80">
        <v>1.32051771177743</v>
      </c>
      <c r="V13" s="65"/>
      <c r="W13" s="65"/>
    </row>
    <row r="14" spans="1:23" ht="14.25" thickBot="1" x14ac:dyDescent="0.25">
      <c r="A14" s="56"/>
      <c r="B14" s="64" t="s">
        <v>12</v>
      </c>
      <c r="C14" s="53"/>
      <c r="D14" s="78">
        <v>180272.003</v>
      </c>
      <c r="E14" s="78">
        <v>259520.53200000001</v>
      </c>
      <c r="F14" s="79">
        <v>69.463483914251498</v>
      </c>
      <c r="G14" s="78">
        <v>126642.7404</v>
      </c>
      <c r="H14" s="79">
        <v>42.346890497325298</v>
      </c>
      <c r="I14" s="78">
        <v>37241.743699999999</v>
      </c>
      <c r="J14" s="79">
        <v>20.6586397667085</v>
      </c>
      <c r="K14" s="78">
        <v>29569.186300000001</v>
      </c>
      <c r="L14" s="79">
        <v>23.348504783302999</v>
      </c>
      <c r="M14" s="79">
        <v>0.259478137888427</v>
      </c>
      <c r="N14" s="78">
        <v>1048363.2164</v>
      </c>
      <c r="O14" s="78">
        <v>25603775.925000001</v>
      </c>
      <c r="P14" s="78">
        <v>3136</v>
      </c>
      <c r="Q14" s="78">
        <v>2742</v>
      </c>
      <c r="R14" s="79">
        <v>14.369073668854799</v>
      </c>
      <c r="S14" s="78">
        <v>57.484694834183699</v>
      </c>
      <c r="T14" s="78">
        <v>54.105273231218099</v>
      </c>
      <c r="U14" s="80">
        <v>5.8788197670938596</v>
      </c>
      <c r="V14" s="65"/>
      <c r="W14" s="65"/>
    </row>
    <row r="15" spans="1:23" ht="14.25" thickBot="1" x14ac:dyDescent="0.25">
      <c r="A15" s="56"/>
      <c r="B15" s="64" t="s">
        <v>13</v>
      </c>
      <c r="C15" s="53"/>
      <c r="D15" s="78">
        <v>150175.046</v>
      </c>
      <c r="E15" s="78">
        <v>167427.2409</v>
      </c>
      <c r="F15" s="79">
        <v>89.695706142404703</v>
      </c>
      <c r="G15" s="78">
        <v>82428.262799999997</v>
      </c>
      <c r="H15" s="79">
        <v>82.188779550501494</v>
      </c>
      <c r="I15" s="78">
        <v>28641.079900000001</v>
      </c>
      <c r="J15" s="79">
        <v>19.071796988162699</v>
      </c>
      <c r="K15" s="78">
        <v>21717.595499999999</v>
      </c>
      <c r="L15" s="79">
        <v>26.3472682333419</v>
      </c>
      <c r="M15" s="79">
        <v>0.31879608403241499</v>
      </c>
      <c r="N15" s="78">
        <v>940626.82010000001</v>
      </c>
      <c r="O15" s="78">
        <v>21415048.087900002</v>
      </c>
      <c r="P15" s="78">
        <v>6673</v>
      </c>
      <c r="Q15" s="78">
        <v>5535</v>
      </c>
      <c r="R15" s="79">
        <v>20.560072267389302</v>
      </c>
      <c r="S15" s="78">
        <v>22.504877266596701</v>
      </c>
      <c r="T15" s="78">
        <v>20.889656187895199</v>
      </c>
      <c r="U15" s="80">
        <v>7.1772045657806798</v>
      </c>
      <c r="V15" s="65"/>
      <c r="W15" s="65"/>
    </row>
    <row r="16" spans="1:23" ht="14.25" thickBot="1" x14ac:dyDescent="0.25">
      <c r="A16" s="56"/>
      <c r="B16" s="64" t="s">
        <v>14</v>
      </c>
      <c r="C16" s="53"/>
      <c r="D16" s="78">
        <v>1850365.0227000001</v>
      </c>
      <c r="E16" s="78">
        <v>2484787.6867</v>
      </c>
      <c r="F16" s="79">
        <v>74.467731492883999</v>
      </c>
      <c r="G16" s="78">
        <v>676210.25930000003</v>
      </c>
      <c r="H16" s="79">
        <v>173.637525791972</v>
      </c>
      <c r="I16" s="78">
        <v>35213.466999999997</v>
      </c>
      <c r="J16" s="79">
        <v>1.90305515765843</v>
      </c>
      <c r="K16" s="78">
        <v>26665.353200000001</v>
      </c>
      <c r="L16" s="79">
        <v>3.94335235723922</v>
      </c>
      <c r="M16" s="79">
        <v>0.320570057178166</v>
      </c>
      <c r="N16" s="78">
        <v>8906612.4458000008</v>
      </c>
      <c r="O16" s="78">
        <v>181300766.34850001</v>
      </c>
      <c r="P16" s="78">
        <v>68961</v>
      </c>
      <c r="Q16" s="78">
        <v>43601</v>
      </c>
      <c r="R16" s="79">
        <v>58.1638035824867</v>
      </c>
      <c r="S16" s="78">
        <v>26.832050328446499</v>
      </c>
      <c r="T16" s="78">
        <v>23.330008332377702</v>
      </c>
      <c r="U16" s="80">
        <v>13.0517122366756</v>
      </c>
      <c r="V16" s="65"/>
      <c r="W16" s="65"/>
    </row>
    <row r="17" spans="1:21" ht="12" thickBot="1" x14ac:dyDescent="0.25">
      <c r="A17" s="56"/>
      <c r="B17" s="64" t="s">
        <v>15</v>
      </c>
      <c r="C17" s="53"/>
      <c r="D17" s="78">
        <v>3639531.4819999998</v>
      </c>
      <c r="E17" s="78">
        <v>2609604.3316000002</v>
      </c>
      <c r="F17" s="79">
        <v>139.46679341111201</v>
      </c>
      <c r="G17" s="78">
        <v>382599.18359999999</v>
      </c>
      <c r="H17" s="79">
        <v>851.26483223368803</v>
      </c>
      <c r="I17" s="78">
        <v>95130.458899999998</v>
      </c>
      <c r="J17" s="79">
        <v>2.6138105789299</v>
      </c>
      <c r="K17" s="78">
        <v>51589.780200000001</v>
      </c>
      <c r="L17" s="79">
        <v>13.4840277793003</v>
      </c>
      <c r="M17" s="79">
        <v>0.84397875957610702</v>
      </c>
      <c r="N17" s="78">
        <v>8148981.3326000003</v>
      </c>
      <c r="O17" s="78">
        <v>206523131.96950001</v>
      </c>
      <c r="P17" s="78">
        <v>18924</v>
      </c>
      <c r="Q17" s="78">
        <v>12304</v>
      </c>
      <c r="R17" s="79">
        <v>53.803641092327702</v>
      </c>
      <c r="S17" s="78">
        <v>192.323582857747</v>
      </c>
      <c r="T17" s="78">
        <v>69.997697261053304</v>
      </c>
      <c r="U17" s="80">
        <v>63.604204840116999</v>
      </c>
    </row>
    <row r="18" spans="1:21" ht="12" customHeight="1" thickBot="1" x14ac:dyDescent="0.25">
      <c r="A18" s="56"/>
      <c r="B18" s="64" t="s">
        <v>16</v>
      </c>
      <c r="C18" s="53"/>
      <c r="D18" s="78">
        <v>2088094.4746000001</v>
      </c>
      <c r="E18" s="78">
        <v>2941513.9112999998</v>
      </c>
      <c r="F18" s="79">
        <v>70.9870678013271</v>
      </c>
      <c r="G18" s="78">
        <v>1298235.3807999999</v>
      </c>
      <c r="H18" s="79">
        <v>60.840977335964503</v>
      </c>
      <c r="I18" s="78">
        <v>308597.35820000002</v>
      </c>
      <c r="J18" s="79">
        <v>14.7788982708321</v>
      </c>
      <c r="K18" s="78">
        <v>208468.64720000001</v>
      </c>
      <c r="L18" s="79">
        <v>16.057846695838599</v>
      </c>
      <c r="M18" s="79">
        <v>0.48030585099897</v>
      </c>
      <c r="N18" s="78">
        <v>12836267.3595</v>
      </c>
      <c r="O18" s="78">
        <v>391630776.33249998</v>
      </c>
      <c r="P18" s="78">
        <v>82213</v>
      </c>
      <c r="Q18" s="78">
        <v>57791</v>
      </c>
      <c r="R18" s="79">
        <v>42.2591753041131</v>
      </c>
      <c r="S18" s="78">
        <v>25.398592371036202</v>
      </c>
      <c r="T18" s="78">
        <v>23.9013198923708</v>
      </c>
      <c r="U18" s="80">
        <v>5.8951002354479698</v>
      </c>
    </row>
    <row r="19" spans="1:21" ht="12" customHeight="1" thickBot="1" x14ac:dyDescent="0.25">
      <c r="A19" s="56"/>
      <c r="B19" s="64" t="s">
        <v>17</v>
      </c>
      <c r="C19" s="53"/>
      <c r="D19" s="78">
        <v>846936.35340000002</v>
      </c>
      <c r="E19" s="78">
        <v>1382482.9112</v>
      </c>
      <c r="F19" s="79">
        <v>61.261976299212002</v>
      </c>
      <c r="G19" s="78">
        <v>332712.2452</v>
      </c>
      <c r="H19" s="79">
        <v>154.555209680031</v>
      </c>
      <c r="I19" s="78">
        <v>56032.226699999999</v>
      </c>
      <c r="J19" s="79">
        <v>6.6158721933543596</v>
      </c>
      <c r="K19" s="78">
        <v>38122.587899999999</v>
      </c>
      <c r="L19" s="79">
        <v>11.4581258880579</v>
      </c>
      <c r="M19" s="79">
        <v>0.46979074051790698</v>
      </c>
      <c r="N19" s="78">
        <v>5847730.9607999995</v>
      </c>
      <c r="O19" s="78">
        <v>116516008.1207</v>
      </c>
      <c r="P19" s="78">
        <v>12493</v>
      </c>
      <c r="Q19" s="78">
        <v>8442</v>
      </c>
      <c r="R19" s="79">
        <v>47.986259180288997</v>
      </c>
      <c r="S19" s="78">
        <v>67.792872280477098</v>
      </c>
      <c r="T19" s="78">
        <v>61.1852704690832</v>
      </c>
      <c r="U19" s="80">
        <v>9.74675004778749</v>
      </c>
    </row>
    <row r="20" spans="1:21" ht="12" thickBot="1" x14ac:dyDescent="0.25">
      <c r="A20" s="56"/>
      <c r="B20" s="64" t="s">
        <v>18</v>
      </c>
      <c r="C20" s="53"/>
      <c r="D20" s="78">
        <v>1516784.2657999999</v>
      </c>
      <c r="E20" s="78">
        <v>1225014.8700000001</v>
      </c>
      <c r="F20" s="79">
        <v>123.817620744473</v>
      </c>
      <c r="G20" s="78">
        <v>755028.77949999995</v>
      </c>
      <c r="H20" s="79">
        <v>100.890920582452</v>
      </c>
      <c r="I20" s="78">
        <v>115063.6483</v>
      </c>
      <c r="J20" s="79">
        <v>7.5860259691784</v>
      </c>
      <c r="K20" s="78">
        <v>66158.467399999994</v>
      </c>
      <c r="L20" s="79">
        <v>8.7623769048660503</v>
      </c>
      <c r="M20" s="79">
        <v>0.73921272396343296</v>
      </c>
      <c r="N20" s="78">
        <v>8487745.8773999996</v>
      </c>
      <c r="O20" s="78">
        <v>205210633.60550001</v>
      </c>
      <c r="P20" s="78">
        <v>45475</v>
      </c>
      <c r="Q20" s="78">
        <v>35977</v>
      </c>
      <c r="R20" s="79">
        <v>26.400200127859499</v>
      </c>
      <c r="S20" s="78">
        <v>33.3542444376031</v>
      </c>
      <c r="T20" s="78">
        <v>28.012320982850198</v>
      </c>
      <c r="U20" s="80">
        <v>16.015723170543598</v>
      </c>
    </row>
    <row r="21" spans="1:21" ht="12" customHeight="1" thickBot="1" x14ac:dyDescent="0.25">
      <c r="A21" s="56"/>
      <c r="B21" s="64" t="s">
        <v>19</v>
      </c>
      <c r="C21" s="53"/>
      <c r="D21" s="78">
        <v>424007.46669999999</v>
      </c>
      <c r="E21" s="78">
        <v>511875.65529999998</v>
      </c>
      <c r="F21" s="79">
        <v>82.834075484894399</v>
      </c>
      <c r="G21" s="78">
        <v>277905.56150000001</v>
      </c>
      <c r="H21" s="79">
        <v>52.572501396306201</v>
      </c>
      <c r="I21" s="78">
        <v>45934.6345</v>
      </c>
      <c r="J21" s="79">
        <v>10.833449433686599</v>
      </c>
      <c r="K21" s="78">
        <v>28599.799599999998</v>
      </c>
      <c r="L21" s="79">
        <v>10.291193686672599</v>
      </c>
      <c r="M21" s="79">
        <v>0.606117355451679</v>
      </c>
      <c r="N21" s="78">
        <v>2497629.0405999999</v>
      </c>
      <c r="O21" s="78">
        <v>69860321.016200006</v>
      </c>
      <c r="P21" s="78">
        <v>25316</v>
      </c>
      <c r="Q21" s="78">
        <v>21518</v>
      </c>
      <c r="R21" s="79">
        <v>17.650339250859702</v>
      </c>
      <c r="S21" s="78">
        <v>16.748596409385399</v>
      </c>
      <c r="T21" s="78">
        <v>14.0632243470583</v>
      </c>
      <c r="U21" s="80">
        <v>16.033415557272001</v>
      </c>
    </row>
    <row r="22" spans="1:21" ht="12" customHeight="1" thickBot="1" x14ac:dyDescent="0.25">
      <c r="A22" s="56"/>
      <c r="B22" s="64" t="s">
        <v>20</v>
      </c>
      <c r="C22" s="53"/>
      <c r="D22" s="78">
        <v>4783404.9607999995</v>
      </c>
      <c r="E22" s="78">
        <v>1793410.5652000001</v>
      </c>
      <c r="F22" s="79">
        <v>266.72113199391998</v>
      </c>
      <c r="G22" s="78">
        <v>1040273.9908</v>
      </c>
      <c r="H22" s="79">
        <v>359.82164344236099</v>
      </c>
      <c r="I22" s="78">
        <v>100516.3722</v>
      </c>
      <c r="J22" s="79">
        <v>2.1013561056137098</v>
      </c>
      <c r="K22" s="78">
        <v>129212.496</v>
      </c>
      <c r="L22" s="79">
        <v>12.4210061140365</v>
      </c>
      <c r="M22" s="79">
        <v>-0.222084741711049</v>
      </c>
      <c r="N22" s="78">
        <v>17519484.132300001</v>
      </c>
      <c r="O22" s="78">
        <v>235688240.79789999</v>
      </c>
      <c r="P22" s="78">
        <v>113194</v>
      </c>
      <c r="Q22" s="78">
        <v>75518</v>
      </c>
      <c r="R22" s="79">
        <v>49.890092428295297</v>
      </c>
      <c r="S22" s="78">
        <v>42.258467417000901</v>
      </c>
      <c r="T22" s="78">
        <v>36.227594173574502</v>
      </c>
      <c r="U22" s="80">
        <v>14.271396035058601</v>
      </c>
    </row>
    <row r="23" spans="1:21" ht="12" thickBot="1" x14ac:dyDescent="0.25">
      <c r="A23" s="56"/>
      <c r="B23" s="64" t="s">
        <v>21</v>
      </c>
      <c r="C23" s="53"/>
      <c r="D23" s="78">
        <v>3877014.409</v>
      </c>
      <c r="E23" s="78">
        <v>3809689.7625000002</v>
      </c>
      <c r="F23" s="79">
        <v>101.767194986917</v>
      </c>
      <c r="G23" s="78">
        <v>1964466.925</v>
      </c>
      <c r="H23" s="79">
        <v>97.357072275472404</v>
      </c>
      <c r="I23" s="78">
        <v>31133.500199999999</v>
      </c>
      <c r="J23" s="79">
        <v>0.80302771451474397</v>
      </c>
      <c r="K23" s="78">
        <v>267865.51730000001</v>
      </c>
      <c r="L23" s="79">
        <v>13.635532056616301</v>
      </c>
      <c r="M23" s="79">
        <v>-0.883771899743514</v>
      </c>
      <c r="N23" s="78">
        <v>25539284.512699999</v>
      </c>
      <c r="O23" s="78">
        <v>517446353.80909997</v>
      </c>
      <c r="P23" s="78">
        <v>79414</v>
      </c>
      <c r="Q23" s="78">
        <v>67218</v>
      </c>
      <c r="R23" s="79">
        <v>18.1439495373263</v>
      </c>
      <c r="S23" s="78">
        <v>48.820288727428398</v>
      </c>
      <c r="T23" s="78">
        <v>33.730040444523802</v>
      </c>
      <c r="U23" s="80">
        <v>30.9097890984544</v>
      </c>
    </row>
    <row r="24" spans="1:21" ht="12" thickBot="1" x14ac:dyDescent="0.25">
      <c r="A24" s="56"/>
      <c r="B24" s="64" t="s">
        <v>22</v>
      </c>
      <c r="C24" s="53"/>
      <c r="D24" s="78">
        <v>530136.10320000001</v>
      </c>
      <c r="E24" s="78">
        <v>391107.9314</v>
      </c>
      <c r="F24" s="79">
        <v>135.54726474156101</v>
      </c>
      <c r="G24" s="78">
        <v>198736.22450000001</v>
      </c>
      <c r="H24" s="79">
        <v>166.75363514314901</v>
      </c>
      <c r="I24" s="78">
        <v>75965.350099999996</v>
      </c>
      <c r="J24" s="79">
        <v>14.3294051549138</v>
      </c>
      <c r="K24" s="78">
        <v>32706.1149</v>
      </c>
      <c r="L24" s="79">
        <v>16.457047517273299</v>
      </c>
      <c r="M24" s="79">
        <v>1.32266505307238</v>
      </c>
      <c r="N24" s="78">
        <v>2438709.5606999998</v>
      </c>
      <c r="O24" s="78">
        <v>49444654.060099997</v>
      </c>
      <c r="P24" s="78">
        <v>32056</v>
      </c>
      <c r="Q24" s="78">
        <v>22600</v>
      </c>
      <c r="R24" s="79">
        <v>41.840707964601798</v>
      </c>
      <c r="S24" s="78">
        <v>16.5378120539057</v>
      </c>
      <c r="T24" s="78">
        <v>13.2113570530973</v>
      </c>
      <c r="U24" s="80">
        <v>20.114238751568902</v>
      </c>
    </row>
    <row r="25" spans="1:21" ht="12" thickBot="1" x14ac:dyDescent="0.25">
      <c r="A25" s="56"/>
      <c r="B25" s="64" t="s">
        <v>23</v>
      </c>
      <c r="C25" s="53"/>
      <c r="D25" s="78">
        <v>525317.41700000002</v>
      </c>
      <c r="E25" s="78">
        <v>415353.53980000003</v>
      </c>
      <c r="F25" s="79">
        <v>126.47476587125</v>
      </c>
      <c r="G25" s="78">
        <v>176746.80989999999</v>
      </c>
      <c r="H25" s="79">
        <v>197.214652585365</v>
      </c>
      <c r="I25" s="78">
        <v>23694.034599999999</v>
      </c>
      <c r="J25" s="79">
        <v>4.5104224290358896</v>
      </c>
      <c r="K25" s="78">
        <v>16678.4516</v>
      </c>
      <c r="L25" s="79">
        <v>9.4363522653881908</v>
      </c>
      <c r="M25" s="79">
        <v>0.42063754887174298</v>
      </c>
      <c r="N25" s="78">
        <v>2383037.3426000001</v>
      </c>
      <c r="O25" s="78">
        <v>62379129.722800002</v>
      </c>
      <c r="P25" s="78">
        <v>24996</v>
      </c>
      <c r="Q25" s="78">
        <v>17747</v>
      </c>
      <c r="R25" s="79">
        <v>40.846340226517199</v>
      </c>
      <c r="S25" s="78">
        <v>21.016059249479898</v>
      </c>
      <c r="T25" s="78">
        <v>18.404649907026499</v>
      </c>
      <c r="U25" s="80">
        <v>12.4257802638142</v>
      </c>
    </row>
    <row r="26" spans="1:21" ht="12" thickBot="1" x14ac:dyDescent="0.25">
      <c r="A26" s="56"/>
      <c r="B26" s="64" t="s">
        <v>24</v>
      </c>
      <c r="C26" s="53"/>
      <c r="D26" s="78">
        <v>834879.98300000001</v>
      </c>
      <c r="E26" s="78">
        <v>818377.62609999999</v>
      </c>
      <c r="F26" s="79">
        <v>102.016472148517</v>
      </c>
      <c r="G26" s="78">
        <v>468243.01150000002</v>
      </c>
      <c r="H26" s="79">
        <v>78.3005752345329</v>
      </c>
      <c r="I26" s="78">
        <v>132754.3462</v>
      </c>
      <c r="J26" s="79">
        <v>15.9010095945731</v>
      </c>
      <c r="K26" s="78">
        <v>103793.8172</v>
      </c>
      <c r="L26" s="79">
        <v>22.1666559138812</v>
      </c>
      <c r="M26" s="79">
        <v>0.27901978924424797</v>
      </c>
      <c r="N26" s="78">
        <v>5468848.0718</v>
      </c>
      <c r="O26" s="78">
        <v>116956165.8241</v>
      </c>
      <c r="P26" s="78">
        <v>48664</v>
      </c>
      <c r="Q26" s="78">
        <v>42805</v>
      </c>
      <c r="R26" s="79">
        <v>13.687653311529001</v>
      </c>
      <c r="S26" s="78">
        <v>17.156008199079402</v>
      </c>
      <c r="T26" s="78">
        <v>16.509417967527199</v>
      </c>
      <c r="U26" s="80">
        <v>3.7688850695871001</v>
      </c>
    </row>
    <row r="27" spans="1:21" ht="12" thickBot="1" x14ac:dyDescent="0.25">
      <c r="A27" s="56"/>
      <c r="B27" s="64" t="s">
        <v>25</v>
      </c>
      <c r="C27" s="53"/>
      <c r="D27" s="78">
        <v>249076.06599999999</v>
      </c>
      <c r="E27" s="78">
        <v>266905.14419999998</v>
      </c>
      <c r="F27" s="79">
        <v>93.320069475079094</v>
      </c>
      <c r="G27" s="78">
        <v>192556.19899999999</v>
      </c>
      <c r="H27" s="79">
        <v>29.352400646421199</v>
      </c>
      <c r="I27" s="78">
        <v>56412.162199999999</v>
      </c>
      <c r="J27" s="79">
        <v>22.648568008136099</v>
      </c>
      <c r="K27" s="78">
        <v>54472.188800000004</v>
      </c>
      <c r="L27" s="79">
        <v>28.288982168784901</v>
      </c>
      <c r="M27" s="79">
        <v>3.5614015936146999E-2</v>
      </c>
      <c r="N27" s="78">
        <v>1565913.4593</v>
      </c>
      <c r="O27" s="78">
        <v>39994147.665299997</v>
      </c>
      <c r="P27" s="78">
        <v>26155</v>
      </c>
      <c r="Q27" s="78">
        <v>20663</v>
      </c>
      <c r="R27" s="79">
        <v>26.5789091613028</v>
      </c>
      <c r="S27" s="78">
        <v>9.5230765054482909</v>
      </c>
      <c r="T27" s="78">
        <v>8.1320701543822302</v>
      </c>
      <c r="U27" s="80">
        <v>14.606690918320799</v>
      </c>
    </row>
    <row r="28" spans="1:21" ht="12" thickBot="1" x14ac:dyDescent="0.25">
      <c r="A28" s="56"/>
      <c r="B28" s="64" t="s">
        <v>26</v>
      </c>
      <c r="C28" s="53"/>
      <c r="D28" s="78">
        <v>1777408.5294000001</v>
      </c>
      <c r="E28" s="78">
        <v>1071866.2637</v>
      </c>
      <c r="F28" s="79">
        <v>165.82372163337999</v>
      </c>
      <c r="G28" s="78">
        <v>668928.83310000005</v>
      </c>
      <c r="H28" s="79">
        <v>165.70966019853</v>
      </c>
      <c r="I28" s="78">
        <v>22616.858800000002</v>
      </c>
      <c r="J28" s="79">
        <v>1.2724626007975099</v>
      </c>
      <c r="K28" s="78">
        <v>23129.556400000001</v>
      </c>
      <c r="L28" s="79">
        <v>3.4577006185861801</v>
      </c>
      <c r="M28" s="79">
        <v>-2.2166339515271E-2</v>
      </c>
      <c r="N28" s="78">
        <v>8170916.5382000003</v>
      </c>
      <c r="O28" s="78">
        <v>169720928.17120001</v>
      </c>
      <c r="P28" s="78">
        <v>51362</v>
      </c>
      <c r="Q28" s="78">
        <v>39046</v>
      </c>
      <c r="R28" s="79">
        <v>31.542283460533699</v>
      </c>
      <c r="S28" s="78">
        <v>34.6055163233519</v>
      </c>
      <c r="T28" s="78">
        <v>25.439652033499002</v>
      </c>
      <c r="U28" s="80">
        <v>26.486714442309299</v>
      </c>
    </row>
    <row r="29" spans="1:21" ht="12" thickBot="1" x14ac:dyDescent="0.25">
      <c r="A29" s="56"/>
      <c r="B29" s="64" t="s">
        <v>27</v>
      </c>
      <c r="C29" s="53"/>
      <c r="D29" s="78">
        <v>877011.99159999995</v>
      </c>
      <c r="E29" s="78">
        <v>791577.42449999996</v>
      </c>
      <c r="F29" s="79">
        <v>110.792951448049</v>
      </c>
      <c r="G29" s="78">
        <v>548110.01890000002</v>
      </c>
      <c r="H29" s="79">
        <v>60.006560974760603</v>
      </c>
      <c r="I29" s="78">
        <v>115734.1958</v>
      </c>
      <c r="J29" s="79">
        <v>13.1964211331771</v>
      </c>
      <c r="K29" s="78">
        <v>89101.992100000003</v>
      </c>
      <c r="L29" s="79">
        <v>16.256223938182799</v>
      </c>
      <c r="M29" s="79">
        <v>0.29889571571093998</v>
      </c>
      <c r="N29" s="78">
        <v>5471669.1643000003</v>
      </c>
      <c r="O29" s="78">
        <v>127497155.2721</v>
      </c>
      <c r="P29" s="78">
        <v>118100</v>
      </c>
      <c r="Q29" s="78">
        <v>96512</v>
      </c>
      <c r="R29" s="79">
        <v>22.3682029177719</v>
      </c>
      <c r="S29" s="78">
        <v>7.42601178323455</v>
      </c>
      <c r="T29" s="78">
        <v>6.5810725536720804</v>
      </c>
      <c r="U29" s="80">
        <v>11.378102462348</v>
      </c>
    </row>
    <row r="30" spans="1:21" ht="12" thickBot="1" x14ac:dyDescent="0.25">
      <c r="A30" s="56"/>
      <c r="B30" s="64" t="s">
        <v>28</v>
      </c>
      <c r="C30" s="53"/>
      <c r="D30" s="78">
        <v>2726318.6971999998</v>
      </c>
      <c r="E30" s="78">
        <v>2027797.3285999999</v>
      </c>
      <c r="F30" s="79">
        <v>134.447297012777</v>
      </c>
      <c r="G30" s="78">
        <v>928759.45349999995</v>
      </c>
      <c r="H30" s="79">
        <v>193.54411273295301</v>
      </c>
      <c r="I30" s="78">
        <v>194232.21100000001</v>
      </c>
      <c r="J30" s="79">
        <v>7.1243399093246698</v>
      </c>
      <c r="K30" s="78">
        <v>104852.31789999999</v>
      </c>
      <c r="L30" s="79">
        <v>11.2895020884974</v>
      </c>
      <c r="M30" s="79">
        <v>0.85243602516487604</v>
      </c>
      <c r="N30" s="78">
        <v>10597549.8631</v>
      </c>
      <c r="O30" s="78">
        <v>192700824.99970001</v>
      </c>
      <c r="P30" s="78">
        <v>113353</v>
      </c>
      <c r="Q30" s="78">
        <v>80090</v>
      </c>
      <c r="R30" s="79">
        <v>41.532026470220998</v>
      </c>
      <c r="S30" s="78">
        <v>24.0515795541362</v>
      </c>
      <c r="T30" s="78">
        <v>17.811939421900401</v>
      </c>
      <c r="U30" s="80">
        <v>25.9427457485336</v>
      </c>
    </row>
    <row r="31" spans="1:21" ht="12" thickBot="1" x14ac:dyDescent="0.25">
      <c r="A31" s="56"/>
      <c r="B31" s="64" t="s">
        <v>29</v>
      </c>
      <c r="C31" s="53"/>
      <c r="D31" s="78">
        <v>1281367.4768000001</v>
      </c>
      <c r="E31" s="78">
        <v>1111180.7226</v>
      </c>
      <c r="F31" s="79">
        <v>115.315848334894</v>
      </c>
      <c r="G31" s="78">
        <v>618435.33680000005</v>
      </c>
      <c r="H31" s="79">
        <v>107.195061561366</v>
      </c>
      <c r="I31" s="78">
        <v>18769.039799999999</v>
      </c>
      <c r="J31" s="79">
        <v>1.4647663640466799</v>
      </c>
      <c r="K31" s="78">
        <v>39885.906799999997</v>
      </c>
      <c r="L31" s="79">
        <v>6.4494870242026598</v>
      </c>
      <c r="M31" s="79">
        <v>-0.52943178917521805</v>
      </c>
      <c r="N31" s="78">
        <v>12608864.3748</v>
      </c>
      <c r="O31" s="78">
        <v>212720930.39109999</v>
      </c>
      <c r="P31" s="78">
        <v>35840</v>
      </c>
      <c r="Q31" s="78">
        <v>35954</v>
      </c>
      <c r="R31" s="79">
        <v>-0.31707181398453699</v>
      </c>
      <c r="S31" s="78">
        <v>35.7524407589286</v>
      </c>
      <c r="T31" s="78">
        <v>42.7625671775046</v>
      </c>
      <c r="U31" s="80">
        <v>-19.6074065707678</v>
      </c>
    </row>
    <row r="32" spans="1:21" ht="12" thickBot="1" x14ac:dyDescent="0.25">
      <c r="A32" s="56"/>
      <c r="B32" s="64" t="s">
        <v>30</v>
      </c>
      <c r="C32" s="53"/>
      <c r="D32" s="78">
        <v>521998.54560000001</v>
      </c>
      <c r="E32" s="78">
        <v>259728.696</v>
      </c>
      <c r="F32" s="79">
        <v>200.97838769421099</v>
      </c>
      <c r="G32" s="78">
        <v>106479.74370000001</v>
      </c>
      <c r="H32" s="79">
        <v>390.23272170028702</v>
      </c>
      <c r="I32" s="78">
        <v>113643.1669</v>
      </c>
      <c r="J32" s="79">
        <v>21.7707822862562</v>
      </c>
      <c r="K32" s="78">
        <v>30053.067999999999</v>
      </c>
      <c r="L32" s="79">
        <v>28.224211437503701</v>
      </c>
      <c r="M32" s="79">
        <v>2.7814164896575599</v>
      </c>
      <c r="N32" s="78">
        <v>1585037.4950000001</v>
      </c>
      <c r="O32" s="78">
        <v>20449206.627999999</v>
      </c>
      <c r="P32" s="78">
        <v>31882</v>
      </c>
      <c r="Q32" s="78">
        <v>20950</v>
      </c>
      <c r="R32" s="79">
        <v>52.181384248210001</v>
      </c>
      <c r="S32" s="78">
        <v>16.372829358258599</v>
      </c>
      <c r="T32" s="78">
        <v>10.8708054892601</v>
      </c>
      <c r="U32" s="80">
        <v>33.604600332704102</v>
      </c>
    </row>
    <row r="33" spans="1:21" ht="12" thickBot="1" x14ac:dyDescent="0.25">
      <c r="A33" s="56"/>
      <c r="B33" s="64" t="s">
        <v>70</v>
      </c>
      <c r="C33" s="5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78">
        <v>8.2905999999999995</v>
      </c>
      <c r="O33" s="78">
        <v>336.22550000000001</v>
      </c>
      <c r="P33" s="81"/>
      <c r="Q33" s="78">
        <v>1</v>
      </c>
      <c r="R33" s="81"/>
      <c r="S33" s="81"/>
      <c r="T33" s="78">
        <v>8.2905999999999995</v>
      </c>
      <c r="U33" s="82"/>
    </row>
    <row r="34" spans="1:21" ht="12" thickBot="1" x14ac:dyDescent="0.25">
      <c r="A34" s="56"/>
      <c r="B34" s="64" t="s">
        <v>31</v>
      </c>
      <c r="C34" s="53"/>
      <c r="D34" s="78">
        <v>271307.56229999999</v>
      </c>
      <c r="E34" s="78">
        <v>252097.29560000001</v>
      </c>
      <c r="F34" s="79">
        <v>107.62017960338601</v>
      </c>
      <c r="G34" s="78">
        <v>108600.1345</v>
      </c>
      <c r="H34" s="79">
        <v>149.82249197858999</v>
      </c>
      <c r="I34" s="78">
        <v>24526.456999999999</v>
      </c>
      <c r="J34" s="79">
        <v>9.0400933877691596</v>
      </c>
      <c r="K34" s="78">
        <v>17939.841899999999</v>
      </c>
      <c r="L34" s="79">
        <v>16.519170977638201</v>
      </c>
      <c r="M34" s="79">
        <v>0.36715011964514599</v>
      </c>
      <c r="N34" s="78">
        <v>1536789.6358</v>
      </c>
      <c r="O34" s="78">
        <v>33179962.530900002</v>
      </c>
      <c r="P34" s="78">
        <v>16220</v>
      </c>
      <c r="Q34" s="78">
        <v>11977</v>
      </c>
      <c r="R34" s="79">
        <v>35.426233614427701</v>
      </c>
      <c r="S34" s="78">
        <v>16.726730104808901</v>
      </c>
      <c r="T34" s="78">
        <v>18.144386140101901</v>
      </c>
      <c r="U34" s="80">
        <v>-8.4753925388286806</v>
      </c>
    </row>
    <row r="35" spans="1:21" ht="12" customHeight="1" thickBot="1" x14ac:dyDescent="0.25">
      <c r="A35" s="56"/>
      <c r="B35" s="64" t="s">
        <v>78</v>
      </c>
      <c r="C35" s="53"/>
      <c r="D35" s="78">
        <v>10448.1512</v>
      </c>
      <c r="E35" s="81"/>
      <c r="F35" s="81"/>
      <c r="G35" s="81"/>
      <c r="H35" s="81"/>
      <c r="I35" s="78">
        <v>250.48220000000001</v>
      </c>
      <c r="J35" s="79">
        <v>2.3973829934620401</v>
      </c>
      <c r="K35" s="81"/>
      <c r="L35" s="81"/>
      <c r="M35" s="81"/>
      <c r="N35" s="78">
        <v>59204.738499999999</v>
      </c>
      <c r="O35" s="78">
        <v>281484.78840000002</v>
      </c>
      <c r="P35" s="78">
        <v>1107</v>
      </c>
      <c r="Q35" s="78">
        <v>843</v>
      </c>
      <c r="R35" s="79">
        <v>31.3167259786477</v>
      </c>
      <c r="S35" s="78">
        <v>9.4382576332429995</v>
      </c>
      <c r="T35" s="78">
        <v>7.5842896797153001</v>
      </c>
      <c r="U35" s="80">
        <v>19.643116617178698</v>
      </c>
    </row>
    <row r="36" spans="1:21" ht="12" customHeight="1" thickBot="1" x14ac:dyDescent="0.25">
      <c r="A36" s="56"/>
      <c r="B36" s="64" t="s">
        <v>64</v>
      </c>
      <c r="C36" s="53"/>
      <c r="D36" s="78">
        <v>111713.75</v>
      </c>
      <c r="E36" s="81"/>
      <c r="F36" s="81"/>
      <c r="G36" s="78">
        <v>99477.88</v>
      </c>
      <c r="H36" s="79">
        <v>12.300091236363301</v>
      </c>
      <c r="I36" s="78">
        <v>-851.6</v>
      </c>
      <c r="J36" s="79">
        <v>-0.76230544583813498</v>
      </c>
      <c r="K36" s="78">
        <v>3108.79</v>
      </c>
      <c r="L36" s="79">
        <v>3.1251068076641801</v>
      </c>
      <c r="M36" s="79">
        <v>-1.2739329449721599</v>
      </c>
      <c r="N36" s="78">
        <v>662466.34</v>
      </c>
      <c r="O36" s="78">
        <v>26360410.16</v>
      </c>
      <c r="P36" s="78">
        <v>76</v>
      </c>
      <c r="Q36" s="78">
        <v>47</v>
      </c>
      <c r="R36" s="79">
        <v>61.702127659574501</v>
      </c>
      <c r="S36" s="78">
        <v>1469.91776315789</v>
      </c>
      <c r="T36" s="78">
        <v>1231.28021276596</v>
      </c>
      <c r="U36" s="80">
        <v>16.234755193328699</v>
      </c>
    </row>
    <row r="37" spans="1:21" ht="12" thickBot="1" x14ac:dyDescent="0.25">
      <c r="A37" s="56"/>
      <c r="B37" s="64" t="s">
        <v>35</v>
      </c>
      <c r="C37" s="53"/>
      <c r="D37" s="78">
        <v>183572.82</v>
      </c>
      <c r="E37" s="81"/>
      <c r="F37" s="81"/>
      <c r="G37" s="78">
        <v>132482.94</v>
      </c>
      <c r="H37" s="79">
        <v>38.563365215174102</v>
      </c>
      <c r="I37" s="78">
        <v>-17460.28</v>
      </c>
      <c r="J37" s="79">
        <v>-9.5113644819532706</v>
      </c>
      <c r="K37" s="78">
        <v>-25102.85</v>
      </c>
      <c r="L37" s="79">
        <v>-18.947986812490701</v>
      </c>
      <c r="M37" s="79">
        <v>-0.30445029150076602</v>
      </c>
      <c r="N37" s="78">
        <v>1120380.04</v>
      </c>
      <c r="O37" s="78">
        <v>70586873.409999996</v>
      </c>
      <c r="P37" s="78">
        <v>99</v>
      </c>
      <c r="Q37" s="78">
        <v>65</v>
      </c>
      <c r="R37" s="79">
        <v>52.307692307692299</v>
      </c>
      <c r="S37" s="78">
        <v>1854.27090909091</v>
      </c>
      <c r="T37" s="78">
        <v>1635.9247692307699</v>
      </c>
      <c r="U37" s="80">
        <v>11.775309572601101</v>
      </c>
    </row>
    <row r="38" spans="1:21" ht="12" thickBot="1" x14ac:dyDescent="0.25">
      <c r="A38" s="56"/>
      <c r="B38" s="64" t="s">
        <v>36</v>
      </c>
      <c r="C38" s="53"/>
      <c r="D38" s="78">
        <v>435277.89</v>
      </c>
      <c r="E38" s="81"/>
      <c r="F38" s="81"/>
      <c r="G38" s="78">
        <v>213632.45</v>
      </c>
      <c r="H38" s="79">
        <v>103.750829988609</v>
      </c>
      <c r="I38" s="78">
        <v>-16810.95</v>
      </c>
      <c r="J38" s="79">
        <v>-3.8621189787517101</v>
      </c>
      <c r="K38" s="78">
        <v>-38512.11</v>
      </c>
      <c r="L38" s="79">
        <v>-18.027275350724999</v>
      </c>
      <c r="M38" s="79">
        <v>-0.56348925052405596</v>
      </c>
      <c r="N38" s="78">
        <v>2375924.64</v>
      </c>
      <c r="O38" s="78">
        <v>43590913.380000003</v>
      </c>
      <c r="P38" s="78">
        <v>194</v>
      </c>
      <c r="Q38" s="78">
        <v>125</v>
      </c>
      <c r="R38" s="79">
        <v>55.2</v>
      </c>
      <c r="S38" s="78">
        <v>2243.7004639175302</v>
      </c>
      <c r="T38" s="78">
        <v>2548.0967999999998</v>
      </c>
      <c r="U38" s="80">
        <v>-13.566710038959201</v>
      </c>
    </row>
    <row r="39" spans="1:21" ht="12" thickBot="1" x14ac:dyDescent="0.25">
      <c r="A39" s="56"/>
      <c r="B39" s="64" t="s">
        <v>37</v>
      </c>
      <c r="C39" s="53"/>
      <c r="D39" s="78">
        <v>236689.66</v>
      </c>
      <c r="E39" s="81"/>
      <c r="F39" s="81"/>
      <c r="G39" s="78">
        <v>118159.12</v>
      </c>
      <c r="H39" s="79">
        <v>100.314338833938</v>
      </c>
      <c r="I39" s="78">
        <v>-27742.74</v>
      </c>
      <c r="J39" s="79">
        <v>-11.7211457399533</v>
      </c>
      <c r="K39" s="78">
        <v>-25995.75</v>
      </c>
      <c r="L39" s="79">
        <v>-22.000629320868299</v>
      </c>
      <c r="M39" s="79">
        <v>6.7202908167681E-2</v>
      </c>
      <c r="N39" s="78">
        <v>1247833.23</v>
      </c>
      <c r="O39" s="78">
        <v>43967861.630000003</v>
      </c>
      <c r="P39" s="78">
        <v>176</v>
      </c>
      <c r="Q39" s="78">
        <v>99</v>
      </c>
      <c r="R39" s="79">
        <v>77.7777777777778</v>
      </c>
      <c r="S39" s="78">
        <v>1344.82761363636</v>
      </c>
      <c r="T39" s="78">
        <v>1241.8472727272699</v>
      </c>
      <c r="U39" s="80">
        <v>7.6575123729528203</v>
      </c>
    </row>
    <row r="40" spans="1:21" ht="12" thickBot="1" x14ac:dyDescent="0.25">
      <c r="A40" s="56"/>
      <c r="B40" s="64" t="s">
        <v>66</v>
      </c>
      <c r="C40" s="53"/>
      <c r="D40" s="78">
        <v>1.64</v>
      </c>
      <c r="E40" s="81"/>
      <c r="F40" s="81"/>
      <c r="G40" s="78">
        <v>8.56</v>
      </c>
      <c r="H40" s="79">
        <v>-80.841121495327101</v>
      </c>
      <c r="I40" s="78">
        <v>-3498.36</v>
      </c>
      <c r="J40" s="79">
        <v>-213314.63414634101</v>
      </c>
      <c r="K40" s="78">
        <v>7.7</v>
      </c>
      <c r="L40" s="79">
        <v>89.953271028037406</v>
      </c>
      <c r="M40" s="79">
        <v>-455.332467532468</v>
      </c>
      <c r="N40" s="78">
        <v>9.6300000000000008</v>
      </c>
      <c r="O40" s="78">
        <v>1262.8900000000001</v>
      </c>
      <c r="P40" s="78">
        <v>3</v>
      </c>
      <c r="Q40" s="78">
        <v>5</v>
      </c>
      <c r="R40" s="79">
        <v>-40</v>
      </c>
      <c r="S40" s="78">
        <v>0.54666666666666697</v>
      </c>
      <c r="T40" s="78">
        <v>0.24399999999999999</v>
      </c>
      <c r="U40" s="80">
        <v>55.365853658536601</v>
      </c>
    </row>
    <row r="41" spans="1:21" ht="12" customHeight="1" thickBot="1" x14ac:dyDescent="0.25">
      <c r="A41" s="56"/>
      <c r="B41" s="64" t="s">
        <v>32</v>
      </c>
      <c r="C41" s="53"/>
      <c r="D41" s="78">
        <v>21853.845700000002</v>
      </c>
      <c r="E41" s="81"/>
      <c r="F41" s="81"/>
      <c r="G41" s="78">
        <v>121280.25599999999</v>
      </c>
      <c r="H41" s="79">
        <v>-81.980706158799705</v>
      </c>
      <c r="I41" s="78">
        <v>1352.0134</v>
      </c>
      <c r="J41" s="79">
        <v>6.1866154751884199</v>
      </c>
      <c r="K41" s="78">
        <v>4690.2793000000001</v>
      </c>
      <c r="L41" s="79">
        <v>3.8673065630732202</v>
      </c>
      <c r="M41" s="79">
        <v>-0.71174138819408905</v>
      </c>
      <c r="N41" s="78">
        <v>401026.06660000002</v>
      </c>
      <c r="O41" s="78">
        <v>13573138.4461</v>
      </c>
      <c r="P41" s="78">
        <v>75</v>
      </c>
      <c r="Q41" s="78">
        <v>93</v>
      </c>
      <c r="R41" s="79">
        <v>-19.354838709677399</v>
      </c>
      <c r="S41" s="78">
        <v>291.384609333333</v>
      </c>
      <c r="T41" s="78">
        <v>354.93061075268798</v>
      </c>
      <c r="U41" s="80">
        <v>-21.808290274748401</v>
      </c>
    </row>
    <row r="42" spans="1:21" ht="12" thickBot="1" x14ac:dyDescent="0.25">
      <c r="A42" s="56"/>
      <c r="B42" s="64" t="s">
        <v>33</v>
      </c>
      <c r="C42" s="53"/>
      <c r="D42" s="78">
        <v>465235.54320000001</v>
      </c>
      <c r="E42" s="78">
        <v>1199296.1786</v>
      </c>
      <c r="F42" s="79">
        <v>38.792381023267602</v>
      </c>
      <c r="G42" s="78">
        <v>255953.0197</v>
      </c>
      <c r="H42" s="79">
        <v>81.765991174981195</v>
      </c>
      <c r="I42" s="78">
        <v>24407.576499999999</v>
      </c>
      <c r="J42" s="79">
        <v>5.2462837065540899</v>
      </c>
      <c r="K42" s="78">
        <v>17669.016299999999</v>
      </c>
      <c r="L42" s="79">
        <v>6.9032263501753901</v>
      </c>
      <c r="M42" s="79">
        <v>0.38137721339925401</v>
      </c>
      <c r="N42" s="78">
        <v>3249171.8481000001</v>
      </c>
      <c r="O42" s="78">
        <v>80340250.390599996</v>
      </c>
      <c r="P42" s="78">
        <v>2316</v>
      </c>
      <c r="Q42" s="78">
        <v>2320</v>
      </c>
      <c r="R42" s="79">
        <v>-0.17241379310344301</v>
      </c>
      <c r="S42" s="78">
        <v>200.87890466321201</v>
      </c>
      <c r="T42" s="78">
        <v>202.47463030172401</v>
      </c>
      <c r="U42" s="80">
        <v>-0.794371933273473</v>
      </c>
    </row>
    <row r="43" spans="1:21" ht="12" thickBot="1" x14ac:dyDescent="0.25">
      <c r="A43" s="56"/>
      <c r="B43" s="64" t="s">
        <v>38</v>
      </c>
      <c r="C43" s="53"/>
      <c r="D43" s="78">
        <v>66492.37</v>
      </c>
      <c r="E43" s="81"/>
      <c r="F43" s="81"/>
      <c r="G43" s="78">
        <v>57014.55</v>
      </c>
      <c r="H43" s="79">
        <v>16.623511016047601</v>
      </c>
      <c r="I43" s="78">
        <v>-6206.8</v>
      </c>
      <c r="J43" s="79">
        <v>-9.3346048576701399</v>
      </c>
      <c r="K43" s="78">
        <v>-7720.59</v>
      </c>
      <c r="L43" s="79">
        <v>-13.5414381065886</v>
      </c>
      <c r="M43" s="79">
        <v>-0.196071802802636</v>
      </c>
      <c r="N43" s="78">
        <v>530220.85</v>
      </c>
      <c r="O43" s="78">
        <v>34007504.909999996</v>
      </c>
      <c r="P43" s="78">
        <v>49</v>
      </c>
      <c r="Q43" s="78">
        <v>38</v>
      </c>
      <c r="R43" s="79">
        <v>28.947368421052602</v>
      </c>
      <c r="S43" s="78">
        <v>1356.98714285714</v>
      </c>
      <c r="T43" s="78">
        <v>1546.3794736842101</v>
      </c>
      <c r="U43" s="80">
        <v>-13.956825738842401</v>
      </c>
    </row>
    <row r="44" spans="1:21" ht="12" thickBot="1" x14ac:dyDescent="0.25">
      <c r="A44" s="56"/>
      <c r="B44" s="64" t="s">
        <v>39</v>
      </c>
      <c r="C44" s="53"/>
      <c r="D44" s="78">
        <v>33698.29</v>
      </c>
      <c r="E44" s="81"/>
      <c r="F44" s="81"/>
      <c r="G44" s="78">
        <v>35153.879999999997</v>
      </c>
      <c r="H44" s="79">
        <v>-4.14062402215629</v>
      </c>
      <c r="I44" s="78">
        <v>4686.97</v>
      </c>
      <c r="J44" s="79">
        <v>13.908628598068301</v>
      </c>
      <c r="K44" s="78">
        <v>4736.93</v>
      </c>
      <c r="L44" s="79">
        <v>13.4748426062785</v>
      </c>
      <c r="M44" s="79">
        <v>-1.0546915407236001E-2</v>
      </c>
      <c r="N44" s="78">
        <v>320296.81</v>
      </c>
      <c r="O44" s="78">
        <v>13853537.710000001</v>
      </c>
      <c r="P44" s="78">
        <v>32</v>
      </c>
      <c r="Q44" s="78">
        <v>31</v>
      </c>
      <c r="R44" s="79">
        <v>3.2258064516128999</v>
      </c>
      <c r="S44" s="78">
        <v>1053.0715625</v>
      </c>
      <c r="T44" s="78">
        <v>808.24483870967697</v>
      </c>
      <c r="U44" s="80">
        <v>23.2488211161169</v>
      </c>
    </row>
    <row r="45" spans="1:21" ht="12" thickBot="1" x14ac:dyDescent="0.25">
      <c r="A45" s="56"/>
      <c r="B45" s="64" t="s">
        <v>72</v>
      </c>
      <c r="C45" s="53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78">
        <v>219.40190000000001</v>
      </c>
      <c r="P45" s="81"/>
      <c r="Q45" s="81"/>
      <c r="R45" s="81"/>
      <c r="S45" s="81"/>
      <c r="T45" s="81"/>
      <c r="U45" s="82"/>
    </row>
    <row r="46" spans="1:21" ht="12" thickBot="1" x14ac:dyDescent="0.25">
      <c r="A46" s="57"/>
      <c r="B46" s="64" t="s">
        <v>34</v>
      </c>
      <c r="C46" s="53"/>
      <c r="D46" s="83">
        <v>15946.275</v>
      </c>
      <c r="E46" s="84"/>
      <c r="F46" s="84"/>
      <c r="G46" s="83">
        <v>20909.037899999999</v>
      </c>
      <c r="H46" s="85">
        <v>-23.735013173418199</v>
      </c>
      <c r="I46" s="83">
        <v>1183.7247</v>
      </c>
      <c r="J46" s="85">
        <v>7.42320510589464</v>
      </c>
      <c r="K46" s="83">
        <v>3591.6916999999999</v>
      </c>
      <c r="L46" s="85">
        <v>17.177699505724298</v>
      </c>
      <c r="M46" s="85">
        <v>-0.67042697456466005</v>
      </c>
      <c r="N46" s="83">
        <v>94263.471099999995</v>
      </c>
      <c r="O46" s="83">
        <v>4825254.6325000003</v>
      </c>
      <c r="P46" s="83">
        <v>19</v>
      </c>
      <c r="Q46" s="83">
        <v>15</v>
      </c>
      <c r="R46" s="85">
        <v>26.6666666666667</v>
      </c>
      <c r="S46" s="83">
        <v>839.27763157894697</v>
      </c>
      <c r="T46" s="83">
        <v>761.19154000000003</v>
      </c>
      <c r="U46" s="86">
        <v>9.3039643427696994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5" workbookViewId="0">
      <selection activeCell="F37" sqref="F37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83680</v>
      </c>
      <c r="D2" s="37">
        <v>507693.00129059801</v>
      </c>
      <c r="E2" s="37">
        <v>385024.61842478602</v>
      </c>
      <c r="F2" s="37">
        <v>122668.382865812</v>
      </c>
      <c r="G2" s="37">
        <v>385024.61842478602</v>
      </c>
      <c r="H2" s="37">
        <v>0.241619211913457</v>
      </c>
    </row>
    <row r="3" spans="1:8" x14ac:dyDescent="0.2">
      <c r="A3" s="37">
        <v>2</v>
      </c>
      <c r="B3" s="37">
        <v>13</v>
      </c>
      <c r="C3" s="37">
        <v>6295</v>
      </c>
      <c r="D3" s="37">
        <v>67588.396265812</v>
      </c>
      <c r="E3" s="37">
        <v>53075.110238461501</v>
      </c>
      <c r="F3" s="37">
        <v>14513.286027350399</v>
      </c>
      <c r="G3" s="37">
        <v>53075.110238461501</v>
      </c>
      <c r="H3" s="37">
        <v>0.21473043938300501</v>
      </c>
    </row>
    <row r="4" spans="1:8" x14ac:dyDescent="0.2">
      <c r="A4" s="37">
        <v>3</v>
      </c>
      <c r="B4" s="37">
        <v>14</v>
      </c>
      <c r="C4" s="37">
        <v>150626</v>
      </c>
      <c r="D4" s="37">
        <v>139609.613207927</v>
      </c>
      <c r="E4" s="37">
        <v>99988.846186801005</v>
      </c>
      <c r="F4" s="37">
        <v>39620.767021125801</v>
      </c>
      <c r="G4" s="37">
        <v>99988.846186801005</v>
      </c>
      <c r="H4" s="37">
        <v>0.28379683970699598</v>
      </c>
    </row>
    <row r="5" spans="1:8" x14ac:dyDescent="0.2">
      <c r="A5" s="37">
        <v>4</v>
      </c>
      <c r="B5" s="37">
        <v>15</v>
      </c>
      <c r="C5" s="37">
        <v>3706</v>
      </c>
      <c r="D5" s="37">
        <v>67717.651674283305</v>
      </c>
      <c r="E5" s="37">
        <v>52517.7718161788</v>
      </c>
      <c r="F5" s="37">
        <v>15199.879858104499</v>
      </c>
      <c r="G5" s="37">
        <v>52517.7718161788</v>
      </c>
      <c r="H5" s="37">
        <v>0.224459642091766</v>
      </c>
    </row>
    <row r="6" spans="1:8" x14ac:dyDescent="0.2">
      <c r="A6" s="37">
        <v>5</v>
      </c>
      <c r="B6" s="37">
        <v>16</v>
      </c>
      <c r="C6" s="37">
        <v>4708</v>
      </c>
      <c r="D6" s="37">
        <v>247106.79098974401</v>
      </c>
      <c r="E6" s="37">
        <v>206290.731788034</v>
      </c>
      <c r="F6" s="37">
        <v>40816.059201709402</v>
      </c>
      <c r="G6" s="37">
        <v>206290.731788034</v>
      </c>
      <c r="H6" s="37">
        <v>0.16517578913241401</v>
      </c>
    </row>
    <row r="7" spans="1:8" x14ac:dyDescent="0.2">
      <c r="A7" s="37">
        <v>6</v>
      </c>
      <c r="B7" s="37">
        <v>17</v>
      </c>
      <c r="C7" s="37">
        <v>21955</v>
      </c>
      <c r="D7" s="37">
        <v>240737.51085299099</v>
      </c>
      <c r="E7" s="37">
        <v>166375.16707777799</v>
      </c>
      <c r="F7" s="37">
        <v>74362.343775213696</v>
      </c>
      <c r="G7" s="37">
        <v>166375.16707777799</v>
      </c>
      <c r="H7" s="37">
        <v>0.30889387994305401</v>
      </c>
    </row>
    <row r="8" spans="1:8" x14ac:dyDescent="0.2">
      <c r="A8" s="37">
        <v>7</v>
      </c>
      <c r="B8" s="37">
        <v>18</v>
      </c>
      <c r="C8" s="37">
        <v>72613</v>
      </c>
      <c r="D8" s="37">
        <v>180272.00805812</v>
      </c>
      <c r="E8" s="37">
        <v>143030.25532051301</v>
      </c>
      <c r="F8" s="37">
        <v>37241.752737606803</v>
      </c>
      <c r="G8" s="37">
        <v>143030.25532051301</v>
      </c>
      <c r="H8" s="37">
        <v>0.206586442003797</v>
      </c>
    </row>
    <row r="9" spans="1:8" x14ac:dyDescent="0.2">
      <c r="A9" s="37">
        <v>8</v>
      </c>
      <c r="B9" s="37">
        <v>19</v>
      </c>
      <c r="C9" s="37">
        <v>25233</v>
      </c>
      <c r="D9" s="37">
        <v>150175.31479572601</v>
      </c>
      <c r="E9" s="37">
        <v>121533.96482051301</v>
      </c>
      <c r="F9" s="37">
        <v>28641.3499752137</v>
      </c>
      <c r="G9" s="37">
        <v>121533.96482051301</v>
      </c>
      <c r="H9" s="37">
        <v>0.190719426918949</v>
      </c>
    </row>
    <row r="10" spans="1:8" x14ac:dyDescent="0.2">
      <c r="A10" s="37">
        <v>9</v>
      </c>
      <c r="B10" s="37">
        <v>21</v>
      </c>
      <c r="C10" s="37">
        <v>359109</v>
      </c>
      <c r="D10" s="37">
        <v>1850364.23277863</v>
      </c>
      <c r="E10" s="37">
        <v>1815151.55563333</v>
      </c>
      <c r="F10" s="37">
        <v>35212.677145299102</v>
      </c>
      <c r="G10" s="37">
        <v>1815151.55563333</v>
      </c>
      <c r="H10" s="37">
        <v>1.9030132836291E-2</v>
      </c>
    </row>
    <row r="11" spans="1:8" x14ac:dyDescent="0.2">
      <c r="A11" s="37">
        <v>10</v>
      </c>
      <c r="B11" s="37">
        <v>22</v>
      </c>
      <c r="C11" s="37">
        <v>243624</v>
      </c>
      <c r="D11" s="37">
        <v>3639531.4158478598</v>
      </c>
      <c r="E11" s="37">
        <v>3544401.02201282</v>
      </c>
      <c r="F11" s="37">
        <v>95130.393835042705</v>
      </c>
      <c r="G11" s="37">
        <v>3544401.02201282</v>
      </c>
      <c r="H11" s="37">
        <v>2.6138088387095599E-2</v>
      </c>
    </row>
    <row r="12" spans="1:8" x14ac:dyDescent="0.2">
      <c r="A12" s="37">
        <v>11</v>
      </c>
      <c r="B12" s="37">
        <v>23</v>
      </c>
      <c r="C12" s="37">
        <v>230306.209</v>
      </c>
      <c r="D12" s="37">
        <v>2088094.8135666701</v>
      </c>
      <c r="E12" s="37">
        <v>1779497.0740829101</v>
      </c>
      <c r="F12" s="37">
        <v>308597.73948376102</v>
      </c>
      <c r="G12" s="37">
        <v>1779497.0740829101</v>
      </c>
      <c r="H12" s="37">
        <v>0.14778914131616699</v>
      </c>
    </row>
    <row r="13" spans="1:8" x14ac:dyDescent="0.2">
      <c r="A13" s="37">
        <v>12</v>
      </c>
      <c r="B13" s="37">
        <v>24</v>
      </c>
      <c r="C13" s="37">
        <v>22660</v>
      </c>
      <c r="D13" s="37">
        <v>846936.31019059801</v>
      </c>
      <c r="E13" s="37">
        <v>790904.12586495699</v>
      </c>
      <c r="F13" s="37">
        <v>56032.184325640999</v>
      </c>
      <c r="G13" s="37">
        <v>790904.12586495699</v>
      </c>
      <c r="H13" s="37">
        <v>6.6158675276339604E-2</v>
      </c>
    </row>
    <row r="14" spans="1:8" x14ac:dyDescent="0.2">
      <c r="A14" s="37">
        <v>13</v>
      </c>
      <c r="B14" s="37">
        <v>25</v>
      </c>
      <c r="C14" s="37">
        <v>98129</v>
      </c>
      <c r="D14" s="37">
        <v>1516784.3156000001</v>
      </c>
      <c r="E14" s="37">
        <v>1401720.6174999999</v>
      </c>
      <c r="F14" s="37">
        <v>115063.69809999999</v>
      </c>
      <c r="G14" s="37">
        <v>1401720.6174999999</v>
      </c>
      <c r="H14" s="37">
        <v>7.58602900337111E-2</v>
      </c>
    </row>
    <row r="15" spans="1:8" x14ac:dyDescent="0.2">
      <c r="A15" s="37">
        <v>14</v>
      </c>
      <c r="B15" s="37">
        <v>26</v>
      </c>
      <c r="C15" s="37">
        <v>59410</v>
      </c>
      <c r="D15" s="37">
        <v>424007.59231312299</v>
      </c>
      <c r="E15" s="37">
        <v>378072.83218484197</v>
      </c>
      <c r="F15" s="37">
        <v>45934.760128280803</v>
      </c>
      <c r="G15" s="37">
        <v>378072.83218484197</v>
      </c>
      <c r="H15" s="37">
        <v>0.108334758530358</v>
      </c>
    </row>
    <row r="16" spans="1:8" x14ac:dyDescent="0.2">
      <c r="A16" s="37">
        <v>15</v>
      </c>
      <c r="B16" s="37">
        <v>27</v>
      </c>
      <c r="C16" s="37">
        <v>378542.93300000002</v>
      </c>
      <c r="D16" s="37">
        <v>4783406.2347871801</v>
      </c>
      <c r="E16" s="37">
        <v>4682888.5747640999</v>
      </c>
      <c r="F16" s="37">
        <v>100517.660023077</v>
      </c>
      <c r="G16" s="37">
        <v>4682888.5747640999</v>
      </c>
      <c r="H16" s="37">
        <v>2.1013824686698199E-2</v>
      </c>
    </row>
    <row r="17" spans="1:8" x14ac:dyDescent="0.2">
      <c r="A17" s="37">
        <v>16</v>
      </c>
      <c r="B17" s="37">
        <v>29</v>
      </c>
      <c r="C17" s="37">
        <v>240024</v>
      </c>
      <c r="D17" s="37">
        <v>3877015.6957863201</v>
      </c>
      <c r="E17" s="37">
        <v>3845880.93158034</v>
      </c>
      <c r="F17" s="37">
        <v>31134.764205982901</v>
      </c>
      <c r="G17" s="37">
        <v>3845880.93158034</v>
      </c>
      <c r="H17" s="37">
        <v>8.0306005053890402E-3</v>
      </c>
    </row>
    <row r="18" spans="1:8" x14ac:dyDescent="0.2">
      <c r="A18" s="37">
        <v>17</v>
      </c>
      <c r="B18" s="37">
        <v>31</v>
      </c>
      <c r="C18" s="37">
        <v>50773.237999999998</v>
      </c>
      <c r="D18" s="37">
        <v>530136.22585756797</v>
      </c>
      <c r="E18" s="37">
        <v>454170.74110659602</v>
      </c>
      <c r="F18" s="37">
        <v>75965.484750970994</v>
      </c>
      <c r="G18" s="37">
        <v>454170.74110659602</v>
      </c>
      <c r="H18" s="37">
        <v>0.14329427238835901</v>
      </c>
    </row>
    <row r="19" spans="1:8" x14ac:dyDescent="0.2">
      <c r="A19" s="37">
        <v>18</v>
      </c>
      <c r="B19" s="37">
        <v>32</v>
      </c>
      <c r="C19" s="37">
        <v>30305.081999999999</v>
      </c>
      <c r="D19" s="37">
        <v>525317.39289960696</v>
      </c>
      <c r="E19" s="37">
        <v>501623.38338015397</v>
      </c>
      <c r="F19" s="37">
        <v>23694.009519452498</v>
      </c>
      <c r="G19" s="37">
        <v>501623.38338015397</v>
      </c>
      <c r="H19" s="37">
        <v>4.5104178616032699E-2</v>
      </c>
    </row>
    <row r="20" spans="1:8" x14ac:dyDescent="0.2">
      <c r="A20" s="37">
        <v>19</v>
      </c>
      <c r="B20" s="37">
        <v>33</v>
      </c>
      <c r="C20" s="37">
        <v>82698.982000000004</v>
      </c>
      <c r="D20" s="37">
        <v>834879.922381529</v>
      </c>
      <c r="E20" s="37">
        <v>702125.62237608596</v>
      </c>
      <c r="F20" s="37">
        <v>132754.30000544299</v>
      </c>
      <c r="G20" s="37">
        <v>702125.62237608596</v>
      </c>
      <c r="H20" s="37">
        <v>0.15901005216026301</v>
      </c>
    </row>
    <row r="21" spans="1:8" x14ac:dyDescent="0.2">
      <c r="A21" s="37">
        <v>20</v>
      </c>
      <c r="B21" s="37">
        <v>34</v>
      </c>
      <c r="C21" s="37">
        <v>34994.334999999999</v>
      </c>
      <c r="D21" s="37">
        <v>249075.85176683299</v>
      </c>
      <c r="E21" s="37">
        <v>192663.91337038</v>
      </c>
      <c r="F21" s="37">
        <v>56411.938396453399</v>
      </c>
      <c r="G21" s="37">
        <v>192663.91337038</v>
      </c>
      <c r="H21" s="37">
        <v>0.22648497634874001</v>
      </c>
    </row>
    <row r="22" spans="1:8" x14ac:dyDescent="0.2">
      <c r="A22" s="37">
        <v>21</v>
      </c>
      <c r="B22" s="37">
        <v>35</v>
      </c>
      <c r="C22" s="37">
        <v>54890.504999999997</v>
      </c>
      <c r="D22" s="37">
        <v>1777408.52946726</v>
      </c>
      <c r="E22" s="37">
        <v>1754791.6789150401</v>
      </c>
      <c r="F22" s="37">
        <v>22616.8505522124</v>
      </c>
      <c r="G22" s="37">
        <v>1754791.6789150401</v>
      </c>
      <c r="H22" s="37">
        <v>1.2724621367149301E-2</v>
      </c>
    </row>
    <row r="23" spans="1:8" x14ac:dyDescent="0.2">
      <c r="A23" s="37">
        <v>22</v>
      </c>
      <c r="B23" s="37">
        <v>36</v>
      </c>
      <c r="C23" s="37">
        <v>173499.20600000001</v>
      </c>
      <c r="D23" s="37">
        <v>877012.05262743402</v>
      </c>
      <c r="E23" s="37">
        <v>761277.80069870898</v>
      </c>
      <c r="F23" s="37">
        <v>115734.251928725</v>
      </c>
      <c r="G23" s="37">
        <v>761277.80069870898</v>
      </c>
      <c r="H23" s="37">
        <v>0.131964266148905</v>
      </c>
    </row>
    <row r="24" spans="1:8" x14ac:dyDescent="0.2">
      <c r="A24" s="37">
        <v>23</v>
      </c>
      <c r="B24" s="37">
        <v>37</v>
      </c>
      <c r="C24" s="37">
        <v>328053.17099999997</v>
      </c>
      <c r="D24" s="37">
        <v>2726318.6731849601</v>
      </c>
      <c r="E24" s="37">
        <v>2532086.4299054099</v>
      </c>
      <c r="F24" s="37">
        <v>194232.24327954699</v>
      </c>
      <c r="G24" s="37">
        <v>2532086.4299054099</v>
      </c>
      <c r="H24" s="37">
        <v>7.1243411560776806E-2</v>
      </c>
    </row>
    <row r="25" spans="1:8" x14ac:dyDescent="0.2">
      <c r="A25" s="37">
        <v>24</v>
      </c>
      <c r="B25" s="37">
        <v>38</v>
      </c>
      <c r="C25" s="37">
        <v>396296.364</v>
      </c>
      <c r="D25" s="37">
        <v>1281367.2867566401</v>
      </c>
      <c r="E25" s="37">
        <v>1262598.4368362799</v>
      </c>
      <c r="F25" s="37">
        <v>18768.849920354001</v>
      </c>
      <c r="G25" s="37">
        <v>1262598.4368362799</v>
      </c>
      <c r="H25" s="37">
        <v>1.4647517627721899E-2</v>
      </c>
    </row>
    <row r="26" spans="1:8" x14ac:dyDescent="0.2">
      <c r="A26" s="37">
        <v>25</v>
      </c>
      <c r="B26" s="37">
        <v>39</v>
      </c>
      <c r="C26" s="37">
        <v>144947.91500000001</v>
      </c>
      <c r="D26" s="37">
        <v>521998.68093318999</v>
      </c>
      <c r="E26" s="37">
        <v>408355.36374683102</v>
      </c>
      <c r="F26" s="37">
        <v>113643.317186359</v>
      </c>
      <c r="G26" s="37">
        <v>408355.36374683102</v>
      </c>
      <c r="H26" s="37">
        <v>0.21770805432533999</v>
      </c>
    </row>
    <row r="27" spans="1:8" x14ac:dyDescent="0.2">
      <c r="A27" s="37">
        <v>26</v>
      </c>
      <c r="B27" s="37">
        <v>42</v>
      </c>
      <c r="C27" s="37">
        <v>13882.953</v>
      </c>
      <c r="D27" s="37">
        <v>271307.56</v>
      </c>
      <c r="E27" s="37">
        <v>246781.1035</v>
      </c>
      <c r="F27" s="37">
        <v>24526.4565</v>
      </c>
      <c r="G27" s="37">
        <v>246781.1035</v>
      </c>
      <c r="H27" s="37">
        <v>9.0400932801135397E-2</v>
      </c>
    </row>
    <row r="28" spans="1:8" x14ac:dyDescent="0.2">
      <c r="A28" s="37">
        <v>27</v>
      </c>
      <c r="B28" s="37">
        <v>43</v>
      </c>
      <c r="C28" s="37">
        <v>1808.953</v>
      </c>
      <c r="D28" s="37">
        <v>10448.153399999999</v>
      </c>
      <c r="E28" s="37">
        <v>10197.6705</v>
      </c>
      <c r="F28" s="37">
        <v>250.4829</v>
      </c>
      <c r="G28" s="37">
        <v>10197.6705</v>
      </c>
      <c r="H28" s="37">
        <v>2.39738918840912E-2</v>
      </c>
    </row>
    <row r="29" spans="1:8" x14ac:dyDescent="0.2">
      <c r="A29" s="37">
        <v>28</v>
      </c>
      <c r="B29" s="37">
        <v>75</v>
      </c>
      <c r="C29" s="37">
        <v>74</v>
      </c>
      <c r="D29" s="37">
        <v>21853.8461538462</v>
      </c>
      <c r="E29" s="37">
        <v>20501.833333333299</v>
      </c>
      <c r="F29" s="37">
        <v>1352.0128205128201</v>
      </c>
      <c r="G29" s="37">
        <v>20501.833333333299</v>
      </c>
      <c r="H29" s="37">
        <v>6.18661269506042E-2</v>
      </c>
    </row>
    <row r="30" spans="1:8" x14ac:dyDescent="0.2">
      <c r="A30" s="37">
        <v>29</v>
      </c>
      <c r="B30" s="37">
        <v>76</v>
      </c>
      <c r="C30" s="37">
        <v>2656</v>
      </c>
      <c r="D30" s="37">
        <v>465235.54231282102</v>
      </c>
      <c r="E30" s="37">
        <v>440827.96579230798</v>
      </c>
      <c r="F30" s="37">
        <v>24407.576520512801</v>
      </c>
      <c r="G30" s="37">
        <v>440827.96579230798</v>
      </c>
      <c r="H30" s="37">
        <v>5.2462837209675997E-2</v>
      </c>
    </row>
    <row r="31" spans="1:8" x14ac:dyDescent="0.2">
      <c r="A31" s="30">
        <v>30</v>
      </c>
      <c r="B31" s="39">
        <v>99</v>
      </c>
      <c r="C31" s="40">
        <v>17</v>
      </c>
      <c r="D31" s="40">
        <v>15946.274865743901</v>
      </c>
      <c r="E31" s="40">
        <v>14762.5505181151</v>
      </c>
      <c r="F31" s="40">
        <v>1183.7243476287699</v>
      </c>
      <c r="G31" s="40">
        <v>14762.5505181151</v>
      </c>
      <c r="H31" s="40">
        <v>7.4232029586525694E-2</v>
      </c>
    </row>
    <row r="32" spans="1:8" x14ac:dyDescent="0.2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76</v>
      </c>
      <c r="D34" s="34">
        <v>111713.75</v>
      </c>
      <c r="E34" s="34">
        <v>112565.35</v>
      </c>
      <c r="F34" s="30"/>
      <c r="G34" s="30"/>
      <c r="H34" s="30"/>
    </row>
    <row r="35" spans="1:8" x14ac:dyDescent="0.2">
      <c r="A35" s="30"/>
      <c r="B35" s="33">
        <v>71</v>
      </c>
      <c r="C35" s="34">
        <v>93</v>
      </c>
      <c r="D35" s="34">
        <v>183572.82</v>
      </c>
      <c r="E35" s="34">
        <v>201033.1</v>
      </c>
      <c r="F35" s="30"/>
      <c r="G35" s="30"/>
      <c r="H35" s="30"/>
    </row>
    <row r="36" spans="1:8" x14ac:dyDescent="0.2">
      <c r="A36" s="30"/>
      <c r="B36" s="33">
        <v>72</v>
      </c>
      <c r="C36" s="34">
        <v>168</v>
      </c>
      <c r="D36" s="34">
        <v>435277.89</v>
      </c>
      <c r="E36" s="34">
        <v>452088.84</v>
      </c>
      <c r="F36" s="30"/>
      <c r="G36" s="30"/>
      <c r="H36" s="30"/>
    </row>
    <row r="37" spans="1:8" x14ac:dyDescent="0.2">
      <c r="A37" s="30"/>
      <c r="B37" s="33">
        <v>73</v>
      </c>
      <c r="C37" s="34">
        <v>162</v>
      </c>
      <c r="D37" s="34">
        <v>236689.66</v>
      </c>
      <c r="E37" s="34">
        <v>264432.40000000002</v>
      </c>
      <c r="F37" s="30"/>
      <c r="G37" s="30"/>
      <c r="H37" s="30"/>
    </row>
    <row r="38" spans="1:8" x14ac:dyDescent="0.2">
      <c r="A38" s="30"/>
      <c r="B38" s="33">
        <v>74</v>
      </c>
      <c r="C38" s="34">
        <v>63</v>
      </c>
      <c r="D38" s="34">
        <v>1.64</v>
      </c>
      <c r="E38" s="34">
        <v>3500</v>
      </c>
      <c r="F38" s="30"/>
      <c r="G38" s="30"/>
      <c r="H38" s="30"/>
    </row>
    <row r="39" spans="1:8" x14ac:dyDescent="0.2">
      <c r="A39" s="30"/>
      <c r="B39" s="33">
        <v>77</v>
      </c>
      <c r="C39" s="34">
        <v>47</v>
      </c>
      <c r="D39" s="34">
        <v>66492.37</v>
      </c>
      <c r="E39" s="34">
        <v>72699.17</v>
      </c>
      <c r="F39" s="34"/>
      <c r="G39" s="30"/>
      <c r="H39" s="30"/>
    </row>
    <row r="40" spans="1:8" x14ac:dyDescent="0.2">
      <c r="A40" s="30"/>
      <c r="B40" s="33">
        <v>78</v>
      </c>
      <c r="C40" s="34">
        <v>32</v>
      </c>
      <c r="D40" s="34">
        <v>33698.29</v>
      </c>
      <c r="E40" s="34">
        <v>29011.32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2016-06-09T01:54:02Z</dcterms:modified>
</cp:coreProperties>
</file>