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J31" i="2"/>
  <c r="I31"/>
  <c r="H31"/>
  <c r="F31"/>
  <c r="E31"/>
  <c r="H34"/>
  <c r="H30"/>
  <c r="J41"/>
  <c r="I41"/>
  <c r="H41"/>
  <c r="F41"/>
  <c r="E41"/>
  <c r="G31" l="1"/>
  <c r="L31" s="1"/>
  <c r="K31"/>
  <c r="G41"/>
  <c r="L41" s="1"/>
  <c r="K41"/>
  <c r="E4"/>
  <c r="J36" l="1"/>
  <c r="I36"/>
  <c r="H36"/>
  <c r="F36"/>
  <c r="E36"/>
  <c r="J32"/>
  <c r="I32"/>
  <c r="H32"/>
  <c r="F32"/>
  <c r="E32"/>
  <c r="K32" l="1"/>
  <c r="K36"/>
  <c r="G36"/>
  <c r="L36" s="1"/>
  <c r="G32"/>
  <c r="L32" s="1"/>
  <c r="J39"/>
  <c r="J40"/>
  <c r="J33"/>
  <c r="J34"/>
  <c r="J35"/>
  <c r="I39"/>
  <c r="I40"/>
  <c r="I33"/>
  <c r="I34"/>
  <c r="I35"/>
  <c r="H33" l="1"/>
  <c r="H42" l="1"/>
  <c r="J8" l="1"/>
  <c r="F39" l="1"/>
  <c r="F40"/>
  <c r="F34"/>
  <c r="F35"/>
  <c r="E39"/>
  <c r="K39" s="1"/>
  <c r="E40"/>
  <c r="K40" s="1"/>
  <c r="E35"/>
  <c r="K35" s="1"/>
  <c r="E34"/>
  <c r="K34" s="1"/>
  <c r="F42"/>
  <c r="E13"/>
  <c r="F38"/>
  <c r="F37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3"/>
  <c r="F4"/>
  <c r="E42"/>
  <c r="E38"/>
  <c r="E37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3"/>
  <c r="K33" s="1"/>
  <c r="E5"/>
  <c r="I30"/>
  <c r="I37"/>
  <c r="I38"/>
  <c r="I42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7"/>
  <c r="J38"/>
  <c r="J42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5"/>
  <c r="H37"/>
  <c r="H38"/>
  <c r="H39"/>
  <c r="H40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7"/>
  <c r="L37" s="1"/>
  <c r="G38"/>
  <c r="L38" s="1"/>
  <c r="G30"/>
  <c r="L30" s="1"/>
  <c r="G42"/>
  <c r="L42" s="1"/>
  <c r="G39"/>
  <c r="L39" s="1"/>
  <c r="G34"/>
  <c r="L34" s="1"/>
  <c r="G40"/>
  <c r="L40" s="1"/>
  <c r="G35"/>
  <c r="L35" s="1"/>
  <c r="G29"/>
  <c r="L29" s="1"/>
  <c r="G33"/>
  <c r="L33" s="1"/>
  <c r="I3"/>
  <c r="K5"/>
  <c r="K7"/>
  <c r="K42"/>
  <c r="G19"/>
  <c r="L19" s="1"/>
  <c r="G11"/>
  <c r="L11" s="1"/>
  <c r="G7"/>
  <c r="L7" s="1"/>
  <c r="G5"/>
  <c r="L5" s="1"/>
  <c r="K38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7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<sst xmlns="http://schemas.openxmlformats.org/spreadsheetml/2006/main" count="120" uniqueCount="79">
  <si>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</si>
  <si>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</si>
  <si>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</si>
  <si>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</si>
  <si>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</si>
  <si>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</si>
  <si>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</si>
  <si>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</si>
  <si>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</si>
  <si>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</si>
  <si>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</si>
  <si>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</si>
  <si>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</si>
  <si>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</si>
  <si>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</si>
  <si>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</si>
  <si>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</si>
  <si>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</si>
  <si>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</si>
  <si>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</si>
  <si>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</si>
  <si>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</si>
  <si>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</si>
  <si>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</si>
  <si>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</si>
  <si>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</si>
  <si>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</si>
  <si>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</si>
  <si>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</si>
  <si>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</si>
  <si>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</si>
  <si>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</si>
  <si>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</si>
  <si>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</si>
  <si>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</si>
  <si>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</si>
  <si>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</si>
  <si>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</si>
  <si>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</si>
  <si>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</si>
  <si>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45" type="noConversion"/>
  </si>
  <si>
    <t>COST</t>
    <phoneticPr fontId="45" type="noConversion"/>
  </si>
  <si>
    <t>成本</t>
    <phoneticPr fontId="45" type="noConversion"/>
  </si>
  <si>
    <t>销售金额差异</t>
    <phoneticPr fontId="45" type="noConversion"/>
  </si>
  <si>
    <t>销售成本差异</t>
    <phoneticPr fontId="45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</si>
  <si>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</si>
  <si>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</si>
  <si>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</si>
  <si>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</si>
  <si>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</si>
  <si>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</si>
  <si>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</si>
  <si>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</si>
  <si>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</si>
  <si>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</si>
  <si>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</si>
  <si>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</si>
  <si>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</si>
  <si>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</si>
  <si>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</si>
  <si>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</si>
  <si>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</si>
  <si>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</si>
  <si>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</si>
  <si>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</si>
  <si>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45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</si>
  <si>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</si>
  <si>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45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</si>
  <si>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</si>
  <si>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45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</si>
  <si>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</si>
  <si>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45" type="noConversion"/>
  </si>
  <si>
    <t>910-市场部</t>
  </si>
  <si>
    <t>销售预算金额</t>
  </si>
  <si>
    <t>销售预算完成率</t>
  </si>
  <si>
    <t>客流量</t>
  </si>
  <si>
    <t>昨天客流量</t>
  </si>
  <si>
    <r>
      <t>43-</t>
    </r>
    <r>
      <rPr>
        <sz val="8"/>
        <color rgb="FF000000"/>
        <rFont val="宋体"/>
        <family val="3"/>
        <charset val="134"/>
      </rPr>
      <t>加工专柜</t>
    </r>
    <phoneticPr fontId="45" type="noConversion"/>
  </si>
  <si>
    <t>43-加工专柜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</si>
</sst>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100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9">
    <xf numFmtId="0" fontId="0" fillId="0" borderId="0"/>
    <xf numFmtId="0" fontId="60" fillId="0" borderId="0" applyNumberFormat="0" applyFill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66" fillId="2" borderId="0" applyNumberFormat="0" applyBorder="0" applyAlignment="0" applyProtection="0"/>
    <xf numFmtId="0" fontId="64" fillId="3" borderId="0" applyNumberFormat="0" applyBorder="0" applyAlignment="0" applyProtection="0"/>
    <xf numFmtId="0" fontId="73" fillId="4" borderId="0" applyNumberFormat="0" applyBorder="0" applyAlignment="0" applyProtection="0"/>
    <xf numFmtId="0" fontId="75" fillId="5" borderId="4" applyNumberFormat="0" applyAlignment="0" applyProtection="0"/>
    <xf numFmtId="0" fontId="74" fillId="6" borderId="5" applyNumberFormat="0" applyAlignment="0" applyProtection="0"/>
    <xf numFmtId="0" fontId="68" fillId="6" borderId="4" applyNumberFormat="0" applyAlignment="0" applyProtection="0"/>
    <xf numFmtId="0" fontId="72" fillId="0" borderId="6" applyNumberFormat="0" applyFill="0" applyAlignment="0" applyProtection="0"/>
    <xf numFmtId="0" fontId="69" fillId="7" borderId="7" applyNumberFormat="0" applyAlignment="0" applyProtection="0"/>
    <xf numFmtId="0" fontId="71" fillId="0" borderId="0" applyNumberFormat="0" applyFill="0" applyBorder="0" applyAlignment="0" applyProtection="0"/>
    <xf numFmtId="0" fontId="41" fillId="8" borderId="8" applyNumberFormat="0" applyFont="0" applyAlignment="0" applyProtection="0">
      <alignment vertical="center"/>
    </xf>
    <xf numFmtId="0" fontId="70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58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8" fillId="32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49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5" fillId="0" borderId="0" applyNumberFormat="0" applyFill="0" applyBorder="0" applyAlignment="0" applyProtection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56" fillId="0" borderId="0"/>
    <xf numFmtId="43" fontId="56" fillId="0" borderId="0" applyFont="0" applyFill="0" applyBorder="0" applyAlignment="0" applyProtection="0"/>
    <xf numFmtId="41" fontId="56" fillId="0" borderId="0" applyFont="0" applyFill="0" applyBorder="0" applyAlignment="0" applyProtection="0"/>
    <xf numFmtId="178" fontId="56" fillId="0" borderId="0" applyFont="0" applyFill="0" applyBorder="0" applyAlignment="0" applyProtection="0"/>
    <xf numFmtId="179" fontId="56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1" applyNumberFormat="0" applyFill="0" applyAlignment="0" applyProtection="0"/>
    <xf numFmtId="0" fontId="62" fillId="0" borderId="2" applyNumberFormat="0" applyFill="0" applyAlignment="0" applyProtection="0"/>
    <xf numFmtId="0" fontId="63" fillId="0" borderId="3" applyNumberFormat="0" applyFill="0" applyAlignment="0" applyProtection="0"/>
    <xf numFmtId="0" fontId="63" fillId="0" borderId="0" applyNumberFormat="0" applyFill="0" applyBorder="0" applyAlignment="0" applyProtection="0"/>
    <xf numFmtId="0" fontId="66" fillId="2" borderId="0" applyNumberFormat="0" applyBorder="0" applyAlignment="0" applyProtection="0"/>
    <xf numFmtId="0" fontId="64" fillId="3" borderId="0" applyNumberFormat="0" applyBorder="0" applyAlignment="0" applyProtection="0"/>
    <xf numFmtId="0" fontId="73" fillId="4" borderId="0" applyNumberFormat="0" applyBorder="0" applyAlignment="0" applyProtection="0"/>
    <xf numFmtId="0" fontId="75" fillId="5" borderId="4" applyNumberFormat="0" applyAlignment="0" applyProtection="0"/>
    <xf numFmtId="0" fontId="74" fillId="6" borderId="5" applyNumberFormat="0" applyAlignment="0" applyProtection="0"/>
    <xf numFmtId="0" fontId="68" fillId="6" borderId="4" applyNumberFormat="0" applyAlignment="0" applyProtection="0"/>
    <xf numFmtId="0" fontId="72" fillId="0" borderId="6" applyNumberFormat="0" applyFill="0" applyAlignment="0" applyProtection="0"/>
    <xf numFmtId="0" fontId="69" fillId="7" borderId="7" applyNumberFormat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58" fillId="9" borderId="0" applyNumberFormat="0" applyBorder="0" applyAlignment="0" applyProtection="0"/>
    <xf numFmtId="0" fontId="57" fillId="10" borderId="0" applyNumberFormat="0" applyBorder="0" applyAlignment="0" applyProtection="0"/>
    <xf numFmtId="0" fontId="57" fillId="11" borderId="0" applyNumberFormat="0" applyBorder="0" applyAlignment="0" applyProtection="0"/>
    <xf numFmtId="0" fontId="58" fillId="12" borderId="0" applyNumberFormat="0" applyBorder="0" applyAlignment="0" applyProtection="0"/>
    <xf numFmtId="0" fontId="58" fillId="13" borderId="0" applyNumberFormat="0" applyBorder="0" applyAlignment="0" applyProtection="0"/>
    <xf numFmtId="0" fontId="57" fillId="14" borderId="0" applyNumberFormat="0" applyBorder="0" applyAlignment="0" applyProtection="0"/>
    <xf numFmtId="0" fontId="57" fillId="15" borderId="0" applyNumberFormat="0" applyBorder="0" applyAlignment="0" applyProtection="0"/>
    <xf numFmtId="0" fontId="58" fillId="16" borderId="0" applyNumberFormat="0" applyBorder="0" applyAlignment="0" applyProtection="0"/>
    <xf numFmtId="0" fontId="58" fillId="17" borderId="0" applyNumberFormat="0" applyBorder="0" applyAlignment="0" applyProtection="0"/>
    <xf numFmtId="0" fontId="57" fillId="18" borderId="0" applyNumberFormat="0" applyBorder="0" applyAlignment="0" applyProtection="0"/>
    <xf numFmtId="0" fontId="57" fillId="19" borderId="0" applyNumberFormat="0" applyBorder="0" applyAlignment="0" applyProtection="0"/>
    <xf numFmtId="0" fontId="58" fillId="20" borderId="0" applyNumberFormat="0" applyBorder="0" applyAlignment="0" applyProtection="0"/>
    <xf numFmtId="0" fontId="58" fillId="21" borderId="0" applyNumberFormat="0" applyBorder="0" applyAlignment="0" applyProtection="0"/>
    <xf numFmtId="0" fontId="57" fillId="22" borderId="0" applyNumberFormat="0" applyBorder="0" applyAlignment="0" applyProtection="0"/>
    <xf numFmtId="0" fontId="57" fillId="23" borderId="0" applyNumberFormat="0" applyBorder="0" applyAlignment="0" applyProtection="0"/>
    <xf numFmtId="0" fontId="58" fillId="24" borderId="0" applyNumberFormat="0" applyBorder="0" applyAlignment="0" applyProtection="0"/>
    <xf numFmtId="0" fontId="58" fillId="25" borderId="0" applyNumberFormat="0" applyBorder="0" applyAlignment="0" applyProtection="0"/>
    <xf numFmtId="0" fontId="57" fillId="26" borderId="0" applyNumberFormat="0" applyBorder="0" applyAlignment="0" applyProtection="0"/>
    <xf numFmtId="0" fontId="57" fillId="27" borderId="0" applyNumberFormat="0" applyBorder="0" applyAlignment="0" applyProtection="0"/>
    <xf numFmtId="0" fontId="58" fillId="28" borderId="0" applyNumberFormat="0" applyBorder="0" applyAlignment="0" applyProtection="0"/>
    <xf numFmtId="0" fontId="58" fillId="29" borderId="0" applyNumberFormat="0" applyBorder="0" applyAlignment="0" applyProtection="0"/>
    <xf numFmtId="0" fontId="57" fillId="30" borderId="0" applyNumberFormat="0" applyBorder="0" applyAlignment="0" applyProtection="0"/>
    <xf numFmtId="0" fontId="57" fillId="31" borderId="0" applyNumberFormat="0" applyBorder="0" applyAlignment="0" applyProtection="0"/>
    <xf numFmtId="0" fontId="58" fillId="32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59" fillId="38" borderId="21">
      <alignment vertical="center"/>
    </xf>
    <xf numFmtId="0" fontId="78" fillId="0" borderId="0"/>
    <xf numFmtId="180" fontId="80" fillId="0" borderId="0" applyFont="0" applyFill="0" applyBorder="0" applyAlignment="0" applyProtection="0"/>
    <xf numFmtId="181" fontId="80" fillId="0" borderId="0" applyFont="0" applyFill="0" applyBorder="0" applyAlignment="0" applyProtection="0"/>
    <xf numFmtId="178" fontId="80" fillId="0" borderId="0" applyFont="0" applyFill="0" applyBorder="0" applyAlignment="0" applyProtection="0"/>
    <xf numFmtId="179" fontId="80" fillId="0" borderId="0" applyFont="0" applyFill="0" applyBorder="0" applyAlignment="0" applyProtection="0"/>
    <xf numFmtId="0" fontId="40" fillId="8" borderId="8" applyNumberFormat="0" applyFont="0" applyAlignment="0" applyProtection="0">
      <alignment vertical="center"/>
    </xf>
    <xf numFmtId="0" fontId="39" fillId="8" borderId="8" applyNumberFormat="0" applyFont="0" applyAlignment="0" applyProtection="0">
      <alignment vertical="center"/>
    </xf>
    <xf numFmtId="0" fontId="38" fillId="8" borderId="8" applyNumberFormat="0" applyFont="0" applyAlignment="0" applyProtection="0">
      <alignment vertical="center"/>
    </xf>
    <xf numFmtId="0" fontId="37" fillId="8" borderId="8" applyNumberFormat="0" applyFont="0" applyAlignment="0" applyProtection="0">
      <alignment vertical="center"/>
    </xf>
    <xf numFmtId="0" fontId="36" fillId="8" borderId="8" applyNumberFormat="0" applyFont="0" applyAlignment="0" applyProtection="0">
      <alignment vertical="center"/>
    </xf>
    <xf numFmtId="0" fontId="35" fillId="8" borderId="8" applyNumberFormat="0" applyFont="0" applyAlignment="0" applyProtection="0">
      <alignment vertical="center"/>
    </xf>
    <xf numFmtId="0" fontId="34" fillId="8" borderId="8" applyNumberFormat="0" applyFont="0" applyAlignment="0" applyProtection="0">
      <alignment vertical="center"/>
    </xf>
    <xf numFmtId="0" fontId="33" fillId="8" borderId="8" applyNumberFormat="0" applyFont="0" applyAlignment="0" applyProtection="0">
      <alignment vertical="center"/>
    </xf>
    <xf numFmtId="0" fontId="32" fillId="8" borderId="8" applyNumberFormat="0" applyFont="0" applyAlignment="0" applyProtection="0">
      <alignment vertical="center"/>
    </xf>
    <xf numFmtId="0" fontId="31" fillId="8" borderId="8" applyNumberFormat="0" applyFont="0" applyAlignment="0" applyProtection="0">
      <alignment vertical="center"/>
    </xf>
    <xf numFmtId="0" fontId="30" fillId="8" borderId="8" applyNumberFormat="0" applyFont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4" fillId="0" borderId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1" applyNumberFormat="0" applyFill="0" applyAlignment="0" applyProtection="0">
      <alignment vertical="center"/>
    </xf>
    <xf numFmtId="0" fontId="84" fillId="0" borderId="2" applyNumberFormat="0" applyFill="0" applyAlignment="0" applyProtection="0">
      <alignment vertical="center"/>
    </xf>
    <xf numFmtId="0" fontId="85" fillId="0" borderId="3" applyNumberFormat="0" applyFill="0" applyAlignment="0" applyProtection="0">
      <alignment vertical="center"/>
    </xf>
    <xf numFmtId="0" fontId="85" fillId="0" borderId="0" applyNumberFormat="0" applyFill="0" applyBorder="0" applyAlignment="0" applyProtection="0">
      <alignment vertical="center"/>
    </xf>
    <xf numFmtId="0" fontId="86" fillId="2" borderId="0" applyNumberFormat="0" applyBorder="0" applyAlignment="0" applyProtection="0">
      <alignment vertical="center"/>
    </xf>
    <xf numFmtId="0" fontId="87" fillId="3" borderId="0" applyNumberFormat="0" applyBorder="0" applyAlignment="0" applyProtection="0">
      <alignment vertical="center"/>
    </xf>
    <xf numFmtId="0" fontId="88" fillId="4" borderId="0" applyNumberFormat="0" applyBorder="0" applyAlignment="0" applyProtection="0">
      <alignment vertical="center"/>
    </xf>
    <xf numFmtId="0" fontId="89" fillId="5" borderId="4" applyNumberFormat="0" applyAlignment="0" applyProtection="0">
      <alignment vertical="center"/>
    </xf>
    <xf numFmtId="0" fontId="90" fillId="6" borderId="5" applyNumberFormat="0" applyAlignment="0" applyProtection="0">
      <alignment vertical="center"/>
    </xf>
    <xf numFmtId="0" fontId="91" fillId="6" borderId="4" applyNumberFormat="0" applyAlignment="0" applyProtection="0">
      <alignment vertical="center"/>
    </xf>
    <xf numFmtId="0" fontId="92" fillId="0" borderId="6" applyNumberFormat="0" applyFill="0" applyAlignment="0" applyProtection="0">
      <alignment vertical="center"/>
    </xf>
    <xf numFmtId="0" fontId="93" fillId="7" borderId="7" applyNumberFormat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0" borderId="9" applyNumberFormat="0" applyFill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98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3" fillId="8" borderId="8" applyNumberFormat="0" applyFon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8" applyNumberFormat="0" applyFont="0" applyAlignment="0" applyProtection="0">
      <alignment vertical="center"/>
    </xf>
    <xf numFmtId="0" fontId="97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97" fillId="12" borderId="0" applyNumberFormat="0" applyBorder="0" applyAlignment="0" applyProtection="0">
      <alignment vertical="center"/>
    </xf>
    <xf numFmtId="0" fontId="97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97" fillId="16" borderId="0" applyNumberFormat="0" applyBorder="0" applyAlignment="0" applyProtection="0">
      <alignment vertical="center"/>
    </xf>
    <xf numFmtId="0" fontId="97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97" fillId="20" borderId="0" applyNumberFormat="0" applyBorder="0" applyAlignment="0" applyProtection="0">
      <alignment vertical="center"/>
    </xf>
    <xf numFmtId="0" fontId="97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97" fillId="24" borderId="0" applyNumberFormat="0" applyBorder="0" applyAlignment="0" applyProtection="0">
      <alignment vertical="center"/>
    </xf>
    <xf numFmtId="0" fontId="97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7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7" fillId="3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8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8" borderId="8" applyNumberFormat="0" applyFon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8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8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8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8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4">
    <xf numFmtId="0" fontId="0" fillId="0" borderId="0" xfId="0"/>
    <xf numFmtId="0" fontId="42" fillId="0" borderId="0" xfId="0" applyFont="1"/>
    <xf numFmtId="177" fontId="42" fillId="0" borderId="0" xfId="0" applyNumberFormat="1" applyFont="1"/>
    <xf numFmtId="0" fontId="0" fillId="0" borderId="0" xfId="0" applyAlignment="1"/>
    <xf numFmtId="0" fontId="42" fillId="0" borderId="0" xfId="0" applyNumberFormat="1" applyFont="1"/>
    <xf numFmtId="0" fontId="43" fillId="0" borderId="18" xfId="0" applyFont="1" applyBorder="1" applyAlignment="1">
      <alignment wrapText="1"/>
    </xf>
    <xf numFmtId="0" fontId="43" fillId="0" borderId="18" xfId="0" applyNumberFormat="1" applyFont="1" applyBorder="1" applyAlignment="1">
      <alignment wrapText="1"/>
    </xf>
    <xf numFmtId="0" fontId="42" fillId="0" borderId="18" xfId="0" applyFont="1" applyBorder="1" applyAlignment="1">
      <alignment wrapText="1"/>
    </xf>
    <xf numFmtId="0" fontId="42" fillId="0" borderId="18" xfId="0" applyFont="1" applyBorder="1" applyAlignment="1">
      <alignment horizontal="right" vertical="center" wrapText="1"/>
    </xf>
    <xf numFmtId="49" fontId="43" fillId="36" borderId="18" xfId="0" applyNumberFormat="1" applyFont="1" applyFill="1" applyBorder="1" applyAlignment="1">
      <alignment vertical="center" wrapText="1"/>
    </xf>
    <xf numFmtId="49" fontId="46" fillId="37" borderId="18" xfId="0" applyNumberFormat="1" applyFont="1" applyFill="1" applyBorder="1" applyAlignment="1">
      <alignment horizontal="center" vertical="center" wrapText="1"/>
    </xf>
    <xf numFmtId="0" fontId="43" fillId="33" borderId="18" xfId="0" applyFont="1" applyFill="1" applyBorder="1" applyAlignment="1">
      <alignment vertical="center" wrapText="1"/>
    </xf>
    <xf numFmtId="0" fontId="43" fillId="33" borderId="18" xfId="0" applyNumberFormat="1" applyFont="1" applyFill="1" applyBorder="1" applyAlignment="1">
      <alignment vertical="center" wrapText="1"/>
    </xf>
    <xf numFmtId="0" fontId="43" fillId="36" borderId="18" xfId="0" applyFont="1" applyFill="1" applyBorder="1" applyAlignment="1">
      <alignment vertical="center" wrapText="1"/>
    </xf>
    <xf numFmtId="0" fontId="43" fillId="37" borderId="18" xfId="0" applyFont="1" applyFill="1" applyBorder="1" applyAlignment="1">
      <alignment vertical="center" wrapText="1"/>
    </xf>
    <xf numFmtId="4" fontId="43" fillId="36" borderId="18" xfId="0" applyNumberFormat="1" applyFont="1" applyFill="1" applyBorder="1" applyAlignment="1">
      <alignment horizontal="right" vertical="top" wrapText="1"/>
    </xf>
    <xf numFmtId="4" fontId="43" fillId="37" borderId="18" xfId="0" applyNumberFormat="1" applyFont="1" applyFill="1" applyBorder="1" applyAlignment="1">
      <alignment horizontal="right" vertical="top" wrapText="1"/>
    </xf>
    <xf numFmtId="177" fontId="42" fillId="36" borderId="18" xfId="0" applyNumberFormat="1" applyFont="1" applyFill="1" applyBorder="1" applyAlignment="1">
      <alignment horizontal="center" vertical="center"/>
    </xf>
    <xf numFmtId="177" fontId="42" fillId="37" borderId="18" xfId="0" applyNumberFormat="1" applyFont="1" applyFill="1" applyBorder="1" applyAlignment="1">
      <alignment horizontal="center" vertical="center"/>
    </xf>
    <xf numFmtId="177" fontId="47" fillId="0" borderId="18" xfId="0" applyNumberFormat="1" applyFont="1" applyBorder="1"/>
    <xf numFmtId="177" fontId="42" fillId="36" borderId="18" xfId="0" applyNumberFormat="1" applyFont="1" applyFill="1" applyBorder="1"/>
    <xf numFmtId="177" fontId="42" fillId="37" borderId="18" xfId="0" applyNumberFormat="1" applyFont="1" applyFill="1" applyBorder="1"/>
    <xf numFmtId="177" fontId="42" fillId="0" borderId="18" xfId="0" applyNumberFormat="1" applyFont="1" applyBorder="1"/>
    <xf numFmtId="49" fontId="43" fillId="0" borderId="18" xfId="0" applyNumberFormat="1" applyFont="1" applyFill="1" applyBorder="1" applyAlignment="1">
      <alignment vertical="center" wrapText="1"/>
    </xf>
    <xf numFmtId="0" fontId="43" fillId="0" borderId="18" xfId="0" applyFont="1" applyFill="1" applyBorder="1" applyAlignment="1">
      <alignment vertical="center" wrapText="1"/>
    </xf>
    <xf numFmtId="4" fontId="43" fillId="0" borderId="18" xfId="0" applyNumberFormat="1" applyFont="1" applyFill="1" applyBorder="1" applyAlignment="1">
      <alignment horizontal="right" vertical="top" wrapText="1"/>
    </xf>
    <xf numFmtId="0" fontId="42" fillId="0" borderId="0" xfId="0" applyFont="1" applyFill="1"/>
    <xf numFmtId="176" fontId="43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53" fillId="0" borderId="0" xfId="0" applyNumberFormat="1" applyFont="1" applyAlignment="1"/>
    <xf numFmtId="1" fontId="53" fillId="0" borderId="0" xfId="0" applyNumberFormat="1" applyFont="1" applyAlignment="1"/>
    <xf numFmtId="0" fontId="42" fillId="0" borderId="0" xfId="0" applyFont="1"/>
    <xf numFmtId="1" fontId="77" fillId="0" borderId="0" xfId="0" applyNumberFormat="1" applyFont="1" applyAlignment="1"/>
    <xf numFmtId="0" fontId="77" fillId="0" borderId="0" xfId="0" applyNumberFormat="1" applyFont="1" applyAlignment="1"/>
    <xf numFmtId="0" fontId="42" fillId="0" borderId="0" xfId="0" applyFont="1"/>
    <xf numFmtId="0" fontId="42" fillId="0" borderId="0" xfId="0" applyFont="1"/>
    <xf numFmtId="0" fontId="78" fillId="0" borderId="0" xfId="110"/>
    <xf numFmtId="0" fontId="79" fillId="0" borderId="0" xfId="110" applyNumberFormat="1" applyFont="1"/>
    <xf numFmtId="1" fontId="81" fillId="0" borderId="0" xfId="0" applyNumberFormat="1" applyFont="1" applyAlignment="1"/>
    <xf numFmtId="0" fontId="81" fillId="0" borderId="0" xfId="0" applyNumberFormat="1" applyFont="1" applyAlignment="1"/>
    <xf numFmtId="0" fontId="42" fillId="0" borderId="0" xfId="0" applyFont="1" applyAlignment="1">
      <alignment vertical="center"/>
    </xf>
    <xf numFmtId="49" fontId="43" fillId="33" borderId="0" xfId="0" applyNumberFormat="1" applyFont="1" applyFill="1" applyBorder="1" applyAlignment="1">
      <alignment horizontal="left" vertical="top" wrapText="1"/>
    </xf>
    <xf numFmtId="49" fontId="43" fillId="33" borderId="0" xfId="0" applyNumberFormat="1" applyFont="1" applyFill="1" applyBorder="1" applyAlignment="1">
      <alignment horizontal="left" vertical="top"/>
    </xf>
    <xf numFmtId="0" fontId="48" fillId="0" borderId="0" xfId="0" applyFont="1" applyAlignment="1">
      <alignment horizontal="left" wrapText="1"/>
    </xf>
    <xf numFmtId="0" fontId="54" fillId="0" borderId="19" xfId="0" applyFont="1" applyBorder="1" applyAlignment="1">
      <alignment horizontal="left" vertical="center" wrapText="1"/>
    </xf>
    <xf numFmtId="0" fontId="43" fillId="0" borderId="10" xfId="0" applyFont="1" applyBorder="1" applyAlignment="1">
      <alignment wrapText="1"/>
    </xf>
    <xf numFmtId="0" fontId="42" fillId="0" borderId="11" xfId="0" applyFont="1" applyBorder="1" applyAlignment="1">
      <alignment wrapText="1"/>
    </xf>
    <xf numFmtId="0" fontId="42" fillId="0" borderId="11" xfId="0" applyFont="1" applyBorder="1" applyAlignment="1">
      <alignment horizontal="right" vertical="center" wrapText="1"/>
    </xf>
    <xf numFmtId="49" fontId="43" fillId="33" borderId="10" xfId="0" applyNumberFormat="1" applyFont="1" applyFill="1" applyBorder="1" applyAlignment="1">
      <alignment vertical="center" wrapText="1"/>
    </xf>
    <xf numFmtId="49" fontId="43" fillId="33" borderId="12" xfId="0" applyNumberFormat="1" applyFont="1" applyFill="1" applyBorder="1" applyAlignment="1">
      <alignment vertical="center" wrapText="1"/>
    </xf>
    <xf numFmtId="0" fontId="43" fillId="33" borderId="10" xfId="0" applyFont="1" applyFill="1" applyBorder="1" applyAlignment="1">
      <alignment vertical="center" wrapText="1"/>
    </xf>
    <xf numFmtId="0" fontId="43" fillId="33" borderId="12" xfId="0" applyFont="1" applyFill="1" applyBorder="1" applyAlignment="1">
      <alignment vertical="center" wrapText="1"/>
    </xf>
    <xf numFmtId="4" fontId="44" fillId="34" borderId="10" xfId="0" applyNumberFormat="1" applyFont="1" applyFill="1" applyBorder="1" applyAlignment="1">
      <alignment horizontal="right" vertical="top" wrapText="1"/>
    </xf>
    <xf numFmtId="176" fontId="44" fillId="34" borderId="10" xfId="0" applyNumberFormat="1" applyFont="1" applyFill="1" applyBorder="1" applyAlignment="1">
      <alignment horizontal="right" vertical="top" wrapText="1"/>
    </xf>
    <xf numFmtId="176" fontId="44" fillId="34" borderId="12" xfId="0" applyNumberFormat="1" applyFont="1" applyFill="1" applyBorder="1" applyAlignment="1">
      <alignment horizontal="right" vertical="top" wrapText="1"/>
    </xf>
    <xf numFmtId="4" fontId="43" fillId="35" borderId="10" xfId="0" applyNumberFormat="1" applyFont="1" applyFill="1" applyBorder="1" applyAlignment="1">
      <alignment horizontal="right" vertical="top" wrapText="1"/>
    </xf>
    <xf numFmtId="176" fontId="43" fillId="35" borderId="10" xfId="0" applyNumberFormat="1" applyFont="1" applyFill="1" applyBorder="1" applyAlignment="1">
      <alignment horizontal="right" vertical="top" wrapText="1"/>
    </xf>
    <xf numFmtId="176" fontId="43" fillId="35" borderId="12" xfId="0" applyNumberFormat="1" applyFont="1" applyFill="1" applyBorder="1" applyAlignment="1">
      <alignment horizontal="right" vertical="top" wrapText="1"/>
    </xf>
    <xf numFmtId="0" fontId="43" fillId="35" borderId="10" xfId="0" applyFont="1" applyFill="1" applyBorder="1" applyAlignment="1">
      <alignment horizontal="right" vertical="top" wrapText="1"/>
    </xf>
    <xf numFmtId="0" fontId="43" fillId="35" borderId="12" xfId="0" applyFont="1" applyFill="1" applyBorder="1" applyAlignment="1">
      <alignment horizontal="right" vertical="top" wrapText="1"/>
    </xf>
    <xf numFmtId="4" fontId="43" fillId="35" borderId="13" xfId="0" applyNumberFormat="1" applyFont="1" applyFill="1" applyBorder="1" applyAlignment="1">
      <alignment horizontal="right" vertical="top" wrapText="1"/>
    </xf>
    <xf numFmtId="0" fontId="43" fillId="35" borderId="13" xfId="0" applyFont="1" applyFill="1" applyBorder="1" applyAlignment="1">
      <alignment horizontal="right" vertical="top" wrapText="1"/>
    </xf>
    <xf numFmtId="176" fontId="43" fillId="35" borderId="13" xfId="0" applyNumberFormat="1" applyFont="1" applyFill="1" applyBorder="1" applyAlignment="1">
      <alignment horizontal="right" vertical="top" wrapText="1"/>
    </xf>
    <xf numFmtId="176" fontId="43" fillId="35" borderId="20" xfId="0" applyNumberFormat="1" applyFont="1" applyFill="1" applyBorder="1" applyAlignment="1">
      <alignment horizontal="right" vertical="top" wrapText="1"/>
    </xf>
    <xf numFmtId="0" fontId="43" fillId="33" borderId="18" xfId="0" applyFont="1" applyFill="1" applyBorder="1" applyAlignment="1">
      <alignment vertical="center" wrapText="1"/>
    </xf>
    <xf numFmtId="49" fontId="43" fillId="33" borderId="18" xfId="0" applyNumberFormat="1" applyFont="1" applyFill="1" applyBorder="1" applyAlignment="1">
      <alignment horizontal="left" vertical="top" wrapText="1"/>
    </xf>
    <xf numFmtId="49" fontId="44" fillId="33" borderId="18" xfId="0" applyNumberFormat="1" applyFont="1" applyFill="1" applyBorder="1" applyAlignment="1">
      <alignment horizontal="left" vertical="top" wrapText="1"/>
    </xf>
    <xf numFmtId="14" fontId="43" fillId="33" borderId="18" xfId="0" applyNumberFormat="1" applyFont="1" applyFill="1" applyBorder="1" applyAlignment="1">
      <alignment vertical="center" wrapText="1"/>
    </xf>
    <xf numFmtId="49" fontId="43" fillId="33" borderId="13" xfId="0" applyNumberFormat="1" applyFont="1" applyFill="1" applyBorder="1" applyAlignment="1">
      <alignment horizontal="left" vertical="top" wrapText="1"/>
    </xf>
    <xf numFmtId="49" fontId="43" fillId="33" borderId="15" xfId="0" applyNumberFormat="1" applyFont="1" applyFill="1" applyBorder="1" applyAlignment="1">
      <alignment horizontal="left" vertical="top" wrapText="1"/>
    </xf>
    <xf numFmtId="49" fontId="43" fillId="33" borderId="22" xfId="0" applyNumberFormat="1" applyFont="1" applyFill="1" applyBorder="1" applyAlignment="1">
      <alignment horizontal="left" vertical="top" wrapText="1"/>
    </xf>
    <xf numFmtId="49" fontId="43" fillId="33" borderId="23" xfId="0" applyNumberFormat="1" applyFont="1" applyFill="1" applyBorder="1" applyAlignment="1">
      <alignment horizontal="left" vertical="top" wrapText="1"/>
    </xf>
    <xf numFmtId="0" fontId="42" fillId="0" borderId="0" xfId="0" applyFont="1" applyAlignment="1">
      <alignment wrapText="1"/>
    </xf>
    <xf numFmtId="0" fontId="42" fillId="0" borderId="19" xfId="0" applyFont="1" applyBorder="1" applyAlignment="1">
      <alignment wrapText="1"/>
    </xf>
    <xf numFmtId="0" fontId="42" fillId="0" borderId="0" xfId="0" applyFont="1" applyAlignment="1">
      <alignment horizontal="right" vertical="center" wrapText="1"/>
    </xf>
    <xf numFmtId="0" fontId="43" fillId="33" borderId="13" xfId="0" applyFont="1" applyFill="1" applyBorder="1" applyAlignment="1">
      <alignment vertical="center" wrapText="1"/>
    </xf>
    <xf numFmtId="0" fontId="43" fillId="33" borderId="15" xfId="0" applyFont="1" applyFill="1" applyBorder="1" applyAlignment="1">
      <alignment vertical="center" wrapText="1"/>
    </xf>
    <xf numFmtId="49" fontId="44" fillId="33" borderId="13" xfId="0" applyNumberFormat="1" applyFont="1" applyFill="1" applyBorder="1" applyAlignment="1">
      <alignment horizontal="left" vertical="top" wrapText="1"/>
    </xf>
    <xf numFmtId="49" fontId="44" fillId="33" borderId="14" xfId="0" applyNumberFormat="1" applyFont="1" applyFill="1" applyBorder="1" applyAlignment="1">
      <alignment horizontal="left" vertical="top" wrapText="1"/>
    </xf>
    <xf numFmtId="49" fontId="44" fillId="33" borderId="15" xfId="0" applyNumberFormat="1" applyFont="1" applyFill="1" applyBorder="1" applyAlignment="1">
      <alignment horizontal="left" vertical="top" wrapText="1"/>
    </xf>
    <xf numFmtId="14" fontId="43" fillId="33" borderId="12" xfId="0" applyNumberFormat="1" applyFont="1" applyFill="1" applyBorder="1" applyAlignment="1">
      <alignment vertical="center" wrapText="1"/>
    </xf>
    <xf numFmtId="14" fontId="43" fillId="33" borderId="16" xfId="0" applyNumberFormat="1" applyFont="1" applyFill="1" applyBorder="1" applyAlignment="1">
      <alignment vertical="center" wrapText="1"/>
    </xf>
    <xf numFmtId="14" fontId="43" fillId="33" borderId="17" xfId="0" applyNumberFormat="1" applyFont="1" applyFill="1" applyBorder="1" applyAlignment="1">
      <alignment vertical="center" wrapText="1"/>
    </xf>
  </cellXfs>
  <cellStyles count="509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14" xfId="343"/>
    <cellStyle name="20% - 着色 1 15" xfId="357"/>
    <cellStyle name="20% - 着色 1 16" xfId="371"/>
    <cellStyle name="20% - 着色 1 17" xfId="385"/>
    <cellStyle name="20% - 着色 1 18" xfId="399"/>
    <cellStyle name="20% - 着色 1 19" xfId="413"/>
    <cellStyle name="20% - 着色 1 2" xfId="84"/>
    <cellStyle name="20% - 着色 1 20" xfId="427"/>
    <cellStyle name="20% - 着色 1 21" xfId="441"/>
    <cellStyle name="20% - 着色 1 22" xfId="455"/>
    <cellStyle name="20% - 着色 1 23" xfId="469"/>
    <cellStyle name="20% - 着色 1 24" xfId="483"/>
    <cellStyle name="20% - 着色 1 25" xfId="497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14" xfId="345"/>
    <cellStyle name="20% - 着色 2 15" xfId="359"/>
    <cellStyle name="20% - 着色 2 16" xfId="373"/>
    <cellStyle name="20% - 着色 2 17" xfId="387"/>
    <cellStyle name="20% - 着色 2 18" xfId="401"/>
    <cellStyle name="20% - 着色 2 19" xfId="415"/>
    <cellStyle name="20% - 着色 2 2" xfId="88"/>
    <cellStyle name="20% - 着色 2 20" xfId="429"/>
    <cellStyle name="20% - 着色 2 21" xfId="443"/>
    <cellStyle name="20% - 着色 2 22" xfId="457"/>
    <cellStyle name="20% - 着色 2 23" xfId="471"/>
    <cellStyle name="20% - 着色 2 24" xfId="485"/>
    <cellStyle name="20% - 着色 2 25" xfId="499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14" xfId="347"/>
    <cellStyle name="20% - 着色 3 15" xfId="361"/>
    <cellStyle name="20% - 着色 3 16" xfId="375"/>
    <cellStyle name="20% - 着色 3 17" xfId="389"/>
    <cellStyle name="20% - 着色 3 18" xfId="403"/>
    <cellStyle name="20% - 着色 3 19" xfId="417"/>
    <cellStyle name="20% - 着色 3 2" xfId="92"/>
    <cellStyle name="20% - 着色 3 20" xfId="431"/>
    <cellStyle name="20% - 着色 3 21" xfId="445"/>
    <cellStyle name="20% - 着色 3 22" xfId="459"/>
    <cellStyle name="20% - 着色 3 23" xfId="473"/>
    <cellStyle name="20% - 着色 3 24" xfId="487"/>
    <cellStyle name="20% - 着色 3 25" xfId="501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14" xfId="349"/>
    <cellStyle name="20% - 着色 4 15" xfId="363"/>
    <cellStyle name="20% - 着色 4 16" xfId="377"/>
    <cellStyle name="20% - 着色 4 17" xfId="391"/>
    <cellStyle name="20% - 着色 4 18" xfId="405"/>
    <cellStyle name="20% - 着色 4 19" xfId="419"/>
    <cellStyle name="20% - 着色 4 2" xfId="96"/>
    <cellStyle name="20% - 着色 4 20" xfId="433"/>
    <cellStyle name="20% - 着色 4 21" xfId="447"/>
    <cellStyle name="20% - 着色 4 22" xfId="461"/>
    <cellStyle name="20% - 着色 4 23" xfId="475"/>
    <cellStyle name="20% - 着色 4 24" xfId="489"/>
    <cellStyle name="20% - 着色 4 25" xfId="503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14" xfId="351"/>
    <cellStyle name="20% - 着色 5 15" xfId="365"/>
    <cellStyle name="20% - 着色 5 16" xfId="379"/>
    <cellStyle name="20% - 着色 5 17" xfId="393"/>
    <cellStyle name="20% - 着色 5 18" xfId="407"/>
    <cellStyle name="20% - 着色 5 19" xfId="421"/>
    <cellStyle name="20% - 着色 5 2" xfId="100"/>
    <cellStyle name="20% - 着色 5 20" xfId="435"/>
    <cellStyle name="20% - 着色 5 21" xfId="449"/>
    <cellStyle name="20% - 着色 5 22" xfId="463"/>
    <cellStyle name="20% - 着色 5 23" xfId="477"/>
    <cellStyle name="20% - 着色 5 24" xfId="491"/>
    <cellStyle name="20% - 着色 5 25" xfId="505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14" xfId="353"/>
    <cellStyle name="20% - 着色 6 15" xfId="367"/>
    <cellStyle name="20% - 着色 6 16" xfId="381"/>
    <cellStyle name="20% - 着色 6 17" xfId="395"/>
    <cellStyle name="20% - 着色 6 18" xfId="409"/>
    <cellStyle name="20% - 着色 6 19" xfId="423"/>
    <cellStyle name="20% - 着色 6 2" xfId="104"/>
    <cellStyle name="20% - 着色 6 20" xfId="437"/>
    <cellStyle name="20% - 着色 6 21" xfId="451"/>
    <cellStyle name="20% - 着色 6 22" xfId="465"/>
    <cellStyle name="20% - 着色 6 23" xfId="479"/>
    <cellStyle name="20% - 着色 6 24" xfId="493"/>
    <cellStyle name="20% - 着色 6 25" xfId="507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14" xfId="344"/>
    <cellStyle name="40% - 着色 1 15" xfId="358"/>
    <cellStyle name="40% - 着色 1 16" xfId="372"/>
    <cellStyle name="40% - 着色 1 17" xfId="386"/>
    <cellStyle name="40% - 着色 1 18" xfId="400"/>
    <cellStyle name="40% - 着色 1 19" xfId="414"/>
    <cellStyle name="40% - 着色 1 2" xfId="85"/>
    <cellStyle name="40% - 着色 1 20" xfId="428"/>
    <cellStyle name="40% - 着色 1 21" xfId="442"/>
    <cellStyle name="40% - 着色 1 22" xfId="456"/>
    <cellStyle name="40% - 着色 1 23" xfId="470"/>
    <cellStyle name="40% - 着色 1 24" xfId="484"/>
    <cellStyle name="40% - 着色 1 25" xfId="498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14" xfId="346"/>
    <cellStyle name="40% - 着色 2 15" xfId="360"/>
    <cellStyle name="40% - 着色 2 16" xfId="374"/>
    <cellStyle name="40% - 着色 2 17" xfId="388"/>
    <cellStyle name="40% - 着色 2 18" xfId="402"/>
    <cellStyle name="40% - 着色 2 19" xfId="416"/>
    <cellStyle name="40% - 着色 2 2" xfId="89"/>
    <cellStyle name="40% - 着色 2 20" xfId="430"/>
    <cellStyle name="40% - 着色 2 21" xfId="444"/>
    <cellStyle name="40% - 着色 2 22" xfId="458"/>
    <cellStyle name="40% - 着色 2 23" xfId="472"/>
    <cellStyle name="40% - 着色 2 24" xfId="486"/>
    <cellStyle name="40% - 着色 2 25" xfId="500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14" xfId="348"/>
    <cellStyle name="40% - 着色 3 15" xfId="362"/>
    <cellStyle name="40% - 着色 3 16" xfId="376"/>
    <cellStyle name="40% - 着色 3 17" xfId="390"/>
    <cellStyle name="40% - 着色 3 18" xfId="404"/>
    <cellStyle name="40% - 着色 3 19" xfId="418"/>
    <cellStyle name="40% - 着色 3 2" xfId="93"/>
    <cellStyle name="40% - 着色 3 20" xfId="432"/>
    <cellStyle name="40% - 着色 3 21" xfId="446"/>
    <cellStyle name="40% - 着色 3 22" xfId="460"/>
    <cellStyle name="40% - 着色 3 23" xfId="474"/>
    <cellStyle name="40% - 着色 3 24" xfId="488"/>
    <cellStyle name="40% - 着色 3 25" xfId="502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14" xfId="350"/>
    <cellStyle name="40% - 着色 4 15" xfId="364"/>
    <cellStyle name="40% - 着色 4 16" xfId="378"/>
    <cellStyle name="40% - 着色 4 17" xfId="392"/>
    <cellStyle name="40% - 着色 4 18" xfId="406"/>
    <cellStyle name="40% - 着色 4 19" xfId="420"/>
    <cellStyle name="40% - 着色 4 2" xfId="97"/>
    <cellStyle name="40% - 着色 4 20" xfId="434"/>
    <cellStyle name="40% - 着色 4 21" xfId="448"/>
    <cellStyle name="40% - 着色 4 22" xfId="462"/>
    <cellStyle name="40% - 着色 4 23" xfId="476"/>
    <cellStyle name="40% - 着色 4 24" xfId="490"/>
    <cellStyle name="40% - 着色 4 25" xfId="504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14" xfId="352"/>
    <cellStyle name="40% - 着色 5 15" xfId="366"/>
    <cellStyle name="40% - 着色 5 16" xfId="380"/>
    <cellStyle name="40% - 着色 5 17" xfId="394"/>
    <cellStyle name="40% - 着色 5 18" xfId="408"/>
    <cellStyle name="40% - 着色 5 19" xfId="422"/>
    <cellStyle name="40% - 着色 5 2" xfId="101"/>
    <cellStyle name="40% - 着色 5 20" xfId="436"/>
    <cellStyle name="40% - 着色 5 21" xfId="450"/>
    <cellStyle name="40% - 着色 5 22" xfId="464"/>
    <cellStyle name="40% - 着色 5 23" xfId="478"/>
    <cellStyle name="40% - 着色 5 24" xfId="492"/>
    <cellStyle name="40% - 着色 5 25" xfId="506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14" xfId="354"/>
    <cellStyle name="40% - 着色 6 15" xfId="368"/>
    <cellStyle name="40% - 着色 6 16" xfId="382"/>
    <cellStyle name="40% - 着色 6 17" xfId="396"/>
    <cellStyle name="40% - 着色 6 18" xfId="410"/>
    <cellStyle name="40% - 着色 6 19" xfId="424"/>
    <cellStyle name="40% - 着色 6 2" xfId="105"/>
    <cellStyle name="40% - 着色 6 20" xfId="438"/>
    <cellStyle name="40% - 着色 6 21" xfId="452"/>
    <cellStyle name="40% - 着色 6 22" xfId="466"/>
    <cellStyle name="40% - 着色 6 23" xfId="480"/>
    <cellStyle name="40% - 着色 6 24" xfId="494"/>
    <cellStyle name="40% - 着色 6 25" xfId="508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25" xfId="341"/>
    <cellStyle name="常规 26" xfId="355"/>
    <cellStyle name="常规 27" xfId="369"/>
    <cellStyle name="常规 28" xfId="383"/>
    <cellStyle name="常规 29" xfId="397"/>
    <cellStyle name="常规 3" xfId="45"/>
    <cellStyle name="常规 3 2" xfId="54"/>
    <cellStyle name="常规 30" xfId="411"/>
    <cellStyle name="常规 31" xfId="425"/>
    <cellStyle name="常规 32" xfId="439"/>
    <cellStyle name="常规 33" xfId="453"/>
    <cellStyle name="常规 34" xfId="467"/>
    <cellStyle name="常规 35" xfId="481"/>
    <cellStyle name="常规 36" xfId="495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30" xfId="342"/>
    <cellStyle name="注释 31" xfId="356"/>
    <cellStyle name="注释 32" xfId="370"/>
    <cellStyle name="注释 33" xfId="384"/>
    <cellStyle name="注释 34" xfId="398"/>
    <cellStyle name="注释 35" xfId="412"/>
    <cellStyle name="注释 36" xfId="426"/>
    <cellStyle name="注释 37" xfId="440"/>
    <cellStyle name="注释 38" xfId="454"/>
    <cellStyle name="注释 39" xfId="468"/>
    <cellStyle name="注释 4" xfId="117"/>
    <cellStyle name="注释 40" xfId="482"/>
    <cellStyle name="注释 41" xfId="496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671" Type="http://schemas.openxmlformats.org/officeDocument/2006/relationships/hyperlink" Target="cid:7a4c69bc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40" Type="http://schemas.openxmlformats.org/officeDocument/2006/relationships/image" Target="cid:8ce589313" TargetMode="External"/><Relationship Id="rId682" Type="http://schemas.openxmlformats.org/officeDocument/2006/relationships/image" Target="cid:9d3b1976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651" Type="http://schemas.openxmlformats.org/officeDocument/2006/relationships/hyperlink" Target="cid:312c57532" TargetMode="External"/><Relationship Id="rId693" Type="http://schemas.openxmlformats.org/officeDocument/2006/relationships/hyperlink" Target="cid:c66f33332" TargetMode="External"/><Relationship Id="rId707" Type="http://schemas.openxmlformats.org/officeDocument/2006/relationships/hyperlink" Target="cid:ff5408d6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662" Type="http://schemas.openxmlformats.org/officeDocument/2006/relationships/image" Target="cid:55245cd713" TargetMode="External"/><Relationship Id="rId718" Type="http://schemas.openxmlformats.org/officeDocument/2006/relationships/image" Target="cid:420775fc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673" Type="http://schemas.openxmlformats.org/officeDocument/2006/relationships/hyperlink" Target="cid:7f43d424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684" Type="http://schemas.openxmlformats.org/officeDocument/2006/relationships/image" Target="cid:a2dc87f0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695" Type="http://schemas.openxmlformats.org/officeDocument/2006/relationships/hyperlink" Target="cid:cbad980a2" TargetMode="External"/><Relationship Id="rId709" Type="http://schemas.openxmlformats.org/officeDocument/2006/relationships/hyperlink" Target="cid:43e25e42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720" Type="http://schemas.openxmlformats.org/officeDocument/2006/relationships/image" Target="cid:420970b2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664" Type="http://schemas.openxmlformats.org/officeDocument/2006/relationships/image" Target="cid:5a66da5c13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675" Type="http://schemas.openxmlformats.org/officeDocument/2006/relationships/hyperlink" Target="cid:8378b63d2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700" Type="http://schemas.openxmlformats.org/officeDocument/2006/relationships/image" Target="cid:e02c11b5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686" Type="http://schemas.openxmlformats.org/officeDocument/2006/relationships/image" Target="cid:a3929bb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11" Type="http://schemas.openxmlformats.org/officeDocument/2006/relationships/hyperlink" Target="cid:97be427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697" Type="http://schemas.openxmlformats.org/officeDocument/2006/relationships/hyperlink" Target="cid:db546e00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722" Type="http://schemas.openxmlformats.org/officeDocument/2006/relationships/image" Target="cid:420b729c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666" Type="http://schemas.openxmlformats.org/officeDocument/2006/relationships/image" Target="cid:5f8f72ba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677" Type="http://schemas.openxmlformats.org/officeDocument/2006/relationships/hyperlink" Target="cid:92f0c272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702" Type="http://schemas.openxmlformats.org/officeDocument/2006/relationships/image" Target="cid:e552dc09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688" Type="http://schemas.openxmlformats.org/officeDocument/2006/relationships/image" Target="cid:a7986da9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713" Type="http://schemas.openxmlformats.org/officeDocument/2006/relationships/hyperlink" Target="cid:f6972582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699" Type="http://schemas.openxmlformats.org/officeDocument/2006/relationships/hyperlink" Target="cid:e02c118e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626" Type="http://schemas.openxmlformats.org/officeDocument/2006/relationships/image" Target="cid:cfefaa3513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668" Type="http://schemas.openxmlformats.org/officeDocument/2006/relationships/image" Target="cid:744bebe3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472" Type="http://schemas.openxmlformats.org/officeDocument/2006/relationships/image" Target="cid:c5b52bf313" TargetMode="External"/><Relationship Id="rId528" Type="http://schemas.openxmlformats.org/officeDocument/2006/relationships/image" Target="cid:894d42c613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637" Type="http://schemas.openxmlformats.org/officeDocument/2006/relationships/hyperlink" Target="cid:2a827322" TargetMode="External"/><Relationship Id="rId679" Type="http://schemas.openxmlformats.org/officeDocument/2006/relationships/hyperlink" Target="cid:981a02282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83" Type="http://schemas.openxmlformats.org/officeDocument/2006/relationships/hyperlink" Target="cid:eed1948d2" TargetMode="External"/><Relationship Id="rId539" Type="http://schemas.openxmlformats.org/officeDocument/2006/relationships/hyperlink" Target="cid:b26ab2aa2" TargetMode="External"/><Relationship Id="rId690" Type="http://schemas.openxmlformats.org/officeDocument/2006/relationships/image" Target="cid:bc352fc613" TargetMode="External"/><Relationship Id="rId704" Type="http://schemas.openxmlformats.org/officeDocument/2006/relationships/image" Target="cid:ea7a712f13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550" Type="http://schemas.openxmlformats.org/officeDocument/2006/relationships/image" Target="cid:d68ab9df13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48" Type="http://schemas.openxmlformats.org/officeDocument/2006/relationships/image" Target="cid:26b6ba8e13" TargetMode="External"/><Relationship Id="rId245" Type="http://schemas.openxmlformats.org/officeDocument/2006/relationships/hyperlink" Target="cid:451c38c72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52" Type="http://schemas.openxmlformats.org/officeDocument/2006/relationships/image" Target="cid:6ea40ed913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715" Type="http://schemas.openxmlformats.org/officeDocument/2006/relationships/hyperlink" Target="cid:2d6dbc512" TargetMode="External"/><Relationship Id="rId105" Type="http://schemas.openxmlformats.org/officeDocument/2006/relationships/hyperlink" Target="cid:7f5152d02" TargetMode="External"/><Relationship Id="rId147" Type="http://schemas.openxmlformats.org/officeDocument/2006/relationships/hyperlink" Target="cid:e39a52552" TargetMode="External"/><Relationship Id="rId312" Type="http://schemas.openxmlformats.org/officeDocument/2006/relationships/image" Target="cid:3176d9a713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617" Type="http://schemas.openxmlformats.org/officeDocument/2006/relationships/hyperlink" Target="cid:bfc298fa2" TargetMode="External"/><Relationship Id="rId659" Type="http://schemas.openxmlformats.org/officeDocument/2006/relationships/hyperlink" Target="cid:50022851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670" Type="http://schemas.openxmlformats.org/officeDocument/2006/relationships/image" Target="cid:75c2f99b13" TargetMode="External"/><Relationship Id="rId705" Type="http://schemas.openxmlformats.org/officeDocument/2006/relationships/hyperlink" Target="cid:ef980759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691" Type="http://schemas.openxmlformats.org/officeDocument/2006/relationships/hyperlink" Target="cid:c229ee2d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28" Type="http://schemas.openxmlformats.org/officeDocument/2006/relationships/image" Target="cid:e8e5efd513" TargetMode="External"/><Relationship Id="rId649" Type="http://schemas.openxmlformats.org/officeDocument/2006/relationships/hyperlink" Target="cid:2be86164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681" Type="http://schemas.openxmlformats.org/officeDocument/2006/relationships/hyperlink" Target="cid:9d3b194e2" TargetMode="External"/><Relationship Id="rId716" Type="http://schemas.openxmlformats.org/officeDocument/2006/relationships/image" Target="cid:2d6dbc7513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639" Type="http://schemas.openxmlformats.org/officeDocument/2006/relationships/hyperlink" Target="cid:8ce5866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650" Type="http://schemas.openxmlformats.org/officeDocument/2006/relationships/image" Target="cid:2be8618a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692" Type="http://schemas.openxmlformats.org/officeDocument/2006/relationships/image" Target="cid:c229ee5013" TargetMode="External"/><Relationship Id="rId706" Type="http://schemas.openxmlformats.org/officeDocument/2006/relationships/image" Target="cid:ef98077f13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661" Type="http://schemas.openxmlformats.org/officeDocument/2006/relationships/hyperlink" Target="cid:55245ca62" TargetMode="External"/><Relationship Id="rId717" Type="http://schemas.openxmlformats.org/officeDocument/2006/relationships/hyperlink" Target="cid:420775d92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672" Type="http://schemas.openxmlformats.org/officeDocument/2006/relationships/image" Target="cid:7a4c69e4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683" Type="http://schemas.openxmlformats.org/officeDocument/2006/relationships/hyperlink" Target="cid:a2dc87c6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694" Type="http://schemas.openxmlformats.org/officeDocument/2006/relationships/image" Target="cid:c66f335a13" TargetMode="External"/><Relationship Id="rId708" Type="http://schemas.openxmlformats.org/officeDocument/2006/relationships/image" Target="cid:ff5408fb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663" Type="http://schemas.openxmlformats.org/officeDocument/2006/relationships/hyperlink" Target="cid:5a66da32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719" Type="http://schemas.openxmlformats.org/officeDocument/2006/relationships/hyperlink" Target="cid:42097087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674" Type="http://schemas.openxmlformats.org/officeDocument/2006/relationships/image" Target="cid:7f43d44913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685" Type="http://schemas.openxmlformats.org/officeDocument/2006/relationships/hyperlink" Target="cid:a3929b8d2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710" Type="http://schemas.openxmlformats.org/officeDocument/2006/relationships/image" Target="cid:43e260c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696" Type="http://schemas.openxmlformats.org/officeDocument/2006/relationships/image" Target="cid:cbad9832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721" Type="http://schemas.openxmlformats.org/officeDocument/2006/relationships/hyperlink" Target="cid:420b7278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665" Type="http://schemas.openxmlformats.org/officeDocument/2006/relationships/hyperlink" Target="cid:5f8f729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676" Type="http://schemas.openxmlformats.org/officeDocument/2006/relationships/image" Target="cid:8378b660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701" Type="http://schemas.openxmlformats.org/officeDocument/2006/relationships/hyperlink" Target="cid:e552dbe7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687" Type="http://schemas.openxmlformats.org/officeDocument/2006/relationships/hyperlink" Target="cid:a7986d81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712" Type="http://schemas.openxmlformats.org/officeDocument/2006/relationships/image" Target="cid:97be442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698" Type="http://schemas.openxmlformats.org/officeDocument/2006/relationships/image" Target="cid:db546e28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667" Type="http://schemas.openxmlformats.org/officeDocument/2006/relationships/hyperlink" Target="cid:744bebba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678" Type="http://schemas.openxmlformats.org/officeDocument/2006/relationships/image" Target="cid:92f0c299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Relationship Id="rId703" Type="http://schemas.openxmlformats.org/officeDocument/2006/relationships/hyperlink" Target="cid:ea7a71042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647" Type="http://schemas.openxmlformats.org/officeDocument/2006/relationships/hyperlink" Target="cid:26b6ba682" TargetMode="External"/><Relationship Id="rId689" Type="http://schemas.openxmlformats.org/officeDocument/2006/relationships/hyperlink" Target="cid:bc352f9f2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49" Type="http://schemas.openxmlformats.org/officeDocument/2006/relationships/hyperlink" Target="cid:d68ab9b72" TargetMode="External"/><Relationship Id="rId714" Type="http://schemas.openxmlformats.org/officeDocument/2006/relationships/image" Target="cid:f697280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58" Type="http://schemas.openxmlformats.org/officeDocument/2006/relationships/image" Target="cid:4accbfba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518" Type="http://schemas.openxmlformats.org/officeDocument/2006/relationships/image" Target="cid:66098c32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Relationship Id="rId571" Type="http://schemas.openxmlformats.org/officeDocument/2006/relationships/hyperlink" Target="cid:33374f782" TargetMode="External"/><Relationship Id="rId627" Type="http://schemas.openxmlformats.org/officeDocument/2006/relationships/hyperlink" Target="cid:e8e5efae2" TargetMode="External"/><Relationship Id="rId669" Type="http://schemas.openxmlformats.org/officeDocument/2006/relationships/hyperlink" Target="cid:75c2f921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66" Type="http://schemas.openxmlformats.org/officeDocument/2006/relationships/image" Target="cid:8c9b568c13" TargetMode="External"/><Relationship Id="rId431" Type="http://schemas.openxmlformats.org/officeDocument/2006/relationships/hyperlink" Target="cid:b011a09e2" TargetMode="External"/><Relationship Id="rId473" Type="http://schemas.openxmlformats.org/officeDocument/2006/relationships/hyperlink" Target="cid:cac018a42" TargetMode="External"/><Relationship Id="rId529" Type="http://schemas.openxmlformats.org/officeDocument/2006/relationships/hyperlink" Target="cid:8e741fbb2" TargetMode="External"/><Relationship Id="rId680" Type="http://schemas.openxmlformats.org/officeDocument/2006/relationships/image" Target="cid:981a024813" TargetMode="External"/><Relationship Id="rId30" Type="http://schemas.openxmlformats.org/officeDocument/2006/relationships/image" Target="cid:a1ed202213" TargetMode="External"/><Relationship Id="rId126" Type="http://schemas.openxmlformats.org/officeDocument/2006/relationships/image" Target="cid:b8993aa413" TargetMode="External"/><Relationship Id="rId168" Type="http://schemas.openxmlformats.org/officeDocument/2006/relationships/image" Target="cid:fa4c68513" TargetMode="External"/><Relationship Id="rId333" Type="http://schemas.openxmlformats.org/officeDocument/2006/relationships/hyperlink" Target="cid:934e91b52" TargetMode="External"/><Relationship Id="rId540" Type="http://schemas.openxmlformats.org/officeDocument/2006/relationships/image" Target="cid:b26ab2d413" TargetMode="External"/><Relationship Id="rId72" Type="http://schemas.openxmlformats.org/officeDocument/2006/relationships/image" Target="cid:e111a3a13" TargetMode="External"/><Relationship Id="rId375" Type="http://schemas.openxmlformats.org/officeDocument/2006/relationships/hyperlink" Target="cid:4cbb713d2" TargetMode="External"/><Relationship Id="rId582" Type="http://schemas.openxmlformats.org/officeDocument/2006/relationships/image" Target="cid:5744887d13" TargetMode="External"/><Relationship Id="rId638" Type="http://schemas.openxmlformats.org/officeDocument/2006/relationships/image" Target="cid:2a8275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7" name="Picture 2" descr="cid:55245cd713">
          <a:hlinkClick xmlns:r="http://schemas.openxmlformats.org/officeDocument/2006/relationships" r:id="rId6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9" name="Picture 2" descr="cid:5a66da5c13">
          <a:hlinkClick xmlns:r="http://schemas.openxmlformats.org/officeDocument/2006/relationships" r:id="rId6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1" name="Picture 2" descr="cid:5f8f72ba13">
          <a:hlinkClick xmlns:r="http://schemas.openxmlformats.org/officeDocument/2006/relationships" r:id="rId6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3" name="Picture 2" descr="cid:744bebe313">
          <a:hlinkClick xmlns:r="http://schemas.openxmlformats.org/officeDocument/2006/relationships" r:id="rId6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5" name="Picture 2" descr="cid:75c2f99b13">
          <a:hlinkClick xmlns:r="http://schemas.openxmlformats.org/officeDocument/2006/relationships" r:id="rId6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7" name="Picture 2" descr="cid:7a4c69e413">
          <a:hlinkClick xmlns:r="http://schemas.openxmlformats.org/officeDocument/2006/relationships" r:id="rId6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29" name="Picture 2" descr="cid:7f43d44913">
          <a:hlinkClick xmlns:r="http://schemas.openxmlformats.org/officeDocument/2006/relationships" r:id="rId6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1" name="Picture 2" descr="cid:8378b66013">
          <a:hlinkClick xmlns:r="http://schemas.openxmlformats.org/officeDocument/2006/relationships" r:id="rId6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3" name="Picture 2" descr="cid:92f0c29913">
          <a:hlinkClick xmlns:r="http://schemas.openxmlformats.org/officeDocument/2006/relationships" r:id="rId6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7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5" name="Picture 2" descr="cid:981a024813">
          <a:hlinkClick xmlns:r="http://schemas.openxmlformats.org/officeDocument/2006/relationships" r:id="rId6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7" name="Picture 2" descr="cid:9d3b197613">
          <a:hlinkClick xmlns:r="http://schemas.openxmlformats.org/officeDocument/2006/relationships" r:id="rId6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9" name="Picture 2" descr="cid:a2dc87f013">
          <a:hlinkClick xmlns:r="http://schemas.openxmlformats.org/officeDocument/2006/relationships" r:id="rId6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4" cstate="print"/>
        <a:srcRect/>
        <a:stretch>
          <a:fillRect/>
        </a:stretch>
      </xdr:blipFill>
      <xdr:spPr bwMode="auto">
        <a:xfrm>
          <a:off x="2114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1" name="Picture 2" descr="cid:a3929bb113">
          <a:hlinkClick xmlns:r="http://schemas.openxmlformats.org/officeDocument/2006/relationships" r:id="rId6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6" cstate="print"/>
        <a:srcRect/>
        <a:stretch>
          <a:fillRect/>
        </a:stretch>
      </xdr:blipFill>
      <xdr:spPr bwMode="auto">
        <a:xfrm>
          <a:off x="212217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3" name="Picture 2" descr="cid:a7986da913">
          <a:hlinkClick xmlns:r="http://schemas.openxmlformats.org/officeDocument/2006/relationships" r:id="rId6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5" name="Picture 2" descr="cid:bc352fc613">
          <a:hlinkClick xmlns:r="http://schemas.openxmlformats.org/officeDocument/2006/relationships" r:id="rId6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7" name="Picture 2" descr="cid:c229ee5013">
          <a:hlinkClick xmlns:r="http://schemas.openxmlformats.org/officeDocument/2006/relationships" r:id="rId6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49" name="Picture 2" descr="cid:c66f335a13">
          <a:hlinkClick xmlns:r="http://schemas.openxmlformats.org/officeDocument/2006/relationships" r:id="rId6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1" name="Picture 2" descr="cid:cbad983213">
          <a:hlinkClick xmlns:r="http://schemas.openxmlformats.org/officeDocument/2006/relationships" r:id="rId6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3" name="Picture 2" descr="cid:db546e2813">
          <a:hlinkClick xmlns:r="http://schemas.openxmlformats.org/officeDocument/2006/relationships" r:id="rId6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9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5" name="Picture 2" descr="cid:e02c11b513">
          <a:hlinkClick xmlns:r="http://schemas.openxmlformats.org/officeDocument/2006/relationships" r:id="rId6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7" name="Picture 2" descr="cid:e552dc0913">
          <a:hlinkClick xmlns:r="http://schemas.openxmlformats.org/officeDocument/2006/relationships" r:id="rId7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9" name="Picture 2" descr="cid:ea7a712f13">
          <a:hlinkClick xmlns:r="http://schemas.openxmlformats.org/officeDocument/2006/relationships" r:id="rId7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1" name="Picture 2" descr="cid:ef98077f13">
          <a:hlinkClick xmlns:r="http://schemas.openxmlformats.org/officeDocument/2006/relationships" r:id="rId7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3" name="Picture 2" descr="cid:ff5408fb13">
          <a:hlinkClick xmlns:r="http://schemas.openxmlformats.org/officeDocument/2006/relationships" r:id="rId7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8" cstate="print"/>
        <a:srcRect/>
        <a:stretch>
          <a:fillRect/>
        </a:stretch>
      </xdr:blipFill>
      <xdr:spPr bwMode="auto">
        <a:xfrm>
          <a:off x="200310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5" name="Picture 2" descr="cid:43e260c13">
          <a:hlinkClick xmlns:r="http://schemas.openxmlformats.org/officeDocument/2006/relationships" r:id="rId7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7" name="Picture 2" descr="cid:97be44213">
          <a:hlinkClick xmlns:r="http://schemas.openxmlformats.org/officeDocument/2006/relationships" r:id="rId7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69" name="Picture 2" descr="cid:f69728013">
          <a:hlinkClick xmlns:r="http://schemas.openxmlformats.org/officeDocument/2006/relationships" r:id="rId7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4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1" name="Picture 2" descr="cid:2d6dbc7513">
          <a:hlinkClick xmlns:r="http://schemas.openxmlformats.org/officeDocument/2006/relationships" r:id="rId7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6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3" name="Picture 2" descr="cid:420775fc13">
          <a:hlinkClick xmlns:r="http://schemas.openxmlformats.org/officeDocument/2006/relationships" r:id="rId7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5" name="Picture 2" descr="cid:420970b213">
          <a:hlinkClick xmlns:r="http://schemas.openxmlformats.org/officeDocument/2006/relationships" r:id="rId7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7" name="Picture 2" descr="cid:420b729c13">
          <a:hlinkClick xmlns:r="http://schemas.openxmlformats.org/officeDocument/2006/relationships" r:id="rId7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2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2"/>
  <sheetViews>
    <sheetView showGridLines="0" tabSelected="1" workbookViewId="0">
      <pane xSplit="1" ySplit="3" topLeftCell="B19" activePane="bottomRight" state="frozen"/>
      <selection pane="topRight" activeCell="B1" sqref="B1"/>
      <selection pane="bottomLeft" activeCell="A4" sqref="A4"/>
      <selection pane="bottomRight" activeCell="F3" sqref="F3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5" t="s">
        <v>4</v>
      </c>
      <c r="D2" s="65"/>
      <c r="E2" s="13"/>
      <c r="F2" s="24"/>
      <c r="G2" s="14"/>
      <c r="H2" s="24"/>
      <c r="I2" s="20"/>
      <c r="J2" s="21"/>
      <c r="K2" s="22"/>
      <c r="L2" s="22"/>
    </row>
    <row r="3" spans="1:13">
      <c r="A3" s="67" t="s">
        <v>5</v>
      </c>
      <c r="B3" s="67"/>
      <c r="C3" s="67"/>
      <c r="D3" s="67"/>
      <c r="E3" s="15">
        <f>SUM(E4:E42)</f>
        <v>20646050.390099999</v>
      </c>
      <c r="F3" s="25">
        <f>RA!I7</f>
        <v>1044007.226</v>
      </c>
      <c r="G3" s="16">
        <f>SUM(G4:G42)</f>
        <v>19602043.164099999</v>
      </c>
      <c r="H3" s="27">
        <f>RA!J7</f>
        <v>5.0566922305905697</v>
      </c>
      <c r="I3" s="20">
        <f>SUM(I4:I42)</f>
        <v>20646055.611147061</v>
      </c>
      <c r="J3" s="21">
        <f>SUM(J4:J42)</f>
        <v>19602043.089196648</v>
      </c>
      <c r="K3" s="22">
        <f>E3-I3</f>
        <v>-5.2210470624268055</v>
      </c>
      <c r="L3" s="22">
        <f>G3-J3</f>
        <v>7.4903350323438644E-2</v>
      </c>
    </row>
    <row r="4" spans="1:13">
      <c r="A4" s="68">
        <f>RA!A8</f>
        <v>42532</v>
      </c>
      <c r="B4" s="12">
        <v>12</v>
      </c>
      <c r="C4" s="66" t="s">
        <v>6</v>
      </c>
      <c r="D4" s="66"/>
      <c r="E4" s="15">
        <f>VLOOKUP(C4,RA!B8:D35,3,0)</f>
        <v>761889.20259999996</v>
      </c>
      <c r="F4" s="25">
        <f>VLOOKUP(C4,RA!B8:I38,8,0)</f>
        <v>100750.3778</v>
      </c>
      <c r="G4" s="16">
        <f t="shared" ref="G4:G42" si="0">E4-F4</f>
        <v>661138.82479999994</v>
      </c>
      <c r="H4" s="27">
        <f>RA!J8</f>
        <v>13.2237571363634</v>
      </c>
      <c r="I4" s="20">
        <f>VLOOKUP(B4,RMS!B:D,3,FALSE)</f>
        <v>761890.08347863203</v>
      </c>
      <c r="J4" s="21">
        <f>VLOOKUP(B4,RMS!B:E,4,FALSE)</f>
        <v>661138.84055299102</v>
      </c>
      <c r="K4" s="22">
        <f t="shared" ref="K4:K42" si="1">E4-I4</f>
        <v>-0.88087863207329065</v>
      </c>
      <c r="L4" s="22">
        <f t="shared" ref="L4:L42" si="2">G4-J4</f>
        <v>-1.5752991079352796E-2</v>
      </c>
    </row>
    <row r="5" spans="1:13">
      <c r="A5" s="68"/>
      <c r="B5" s="12">
        <v>13</v>
      </c>
      <c r="C5" s="66" t="s">
        <v>7</v>
      </c>
      <c r="D5" s="66"/>
      <c r="E5" s="15">
        <f>VLOOKUP(C5,RA!B8:D36,3,0)</f>
        <v>98577.902799999996</v>
      </c>
      <c r="F5" s="25">
        <f>VLOOKUP(C5,RA!B9:I39,8,0)</f>
        <v>20782.808799999999</v>
      </c>
      <c r="G5" s="16">
        <f t="shared" si="0"/>
        <v>77795.093999999997</v>
      </c>
      <c r="H5" s="27">
        <f>RA!J9</f>
        <v>21.0826242085564</v>
      </c>
      <c r="I5" s="20">
        <f>VLOOKUP(B5,RMS!B:D,3,FALSE)</f>
        <v>98577.940880341906</v>
      </c>
      <c r="J5" s="21">
        <f>VLOOKUP(B5,RMS!B:E,4,FALSE)</f>
        <v>77795.097747863198</v>
      </c>
      <c r="K5" s="22">
        <f t="shared" si="1"/>
        <v>-3.8080341910244897E-2</v>
      </c>
      <c r="L5" s="22">
        <f t="shared" si="2"/>
        <v>-3.7478632002603263E-3</v>
      </c>
      <c r="M5" s="32"/>
    </row>
    <row r="6" spans="1:13">
      <c r="A6" s="68"/>
      <c r="B6" s="12">
        <v>14</v>
      </c>
      <c r="C6" s="66" t="s">
        <v>8</v>
      </c>
      <c r="D6" s="66"/>
      <c r="E6" s="15">
        <f>VLOOKUP(C6,RA!B10:D37,3,0)</f>
        <v>185107.8455</v>
      </c>
      <c r="F6" s="25">
        <f>VLOOKUP(C6,RA!B10:I40,8,0)</f>
        <v>40121.112399999998</v>
      </c>
      <c r="G6" s="16">
        <f t="shared" si="0"/>
        <v>144986.73310000001</v>
      </c>
      <c r="H6" s="27">
        <f>RA!J10</f>
        <v>21.674452690877398</v>
      </c>
      <c r="I6" s="20">
        <f>VLOOKUP(B6,RMS!B:D,3,FALSE)</f>
        <v>185110.219364163</v>
      </c>
      <c r="J6" s="21">
        <f>VLOOKUP(B6,RMS!B:E,4,FALSE)</f>
        <v>144986.73349255099</v>
      </c>
      <c r="K6" s="22">
        <f>E6-I6</f>
        <v>-2.3738641630043276</v>
      </c>
      <c r="L6" s="22">
        <f t="shared" si="2"/>
        <v>-3.925509809050709E-4</v>
      </c>
      <c r="M6" s="32"/>
    </row>
    <row r="7" spans="1:13">
      <c r="A7" s="68"/>
      <c r="B7" s="12">
        <v>15</v>
      </c>
      <c r="C7" s="66" t="s">
        <v>9</v>
      </c>
      <c r="D7" s="66"/>
      <c r="E7" s="15">
        <f>VLOOKUP(C7,RA!B10:D38,3,0)</f>
        <v>106000.94809999999</v>
      </c>
      <c r="F7" s="25">
        <f>VLOOKUP(C7,RA!B11:I41,8,0)</f>
        <v>-6188.2013999999999</v>
      </c>
      <c r="G7" s="16">
        <f t="shared" si="0"/>
        <v>112189.1495</v>
      </c>
      <c r="H7" s="27">
        <f>RA!J11</f>
        <v>-5.8378736331321601</v>
      </c>
      <c r="I7" s="20">
        <f>VLOOKUP(B7,RMS!B:D,3,FALSE)</f>
        <v>106000.971133901</v>
      </c>
      <c r="J7" s="21">
        <f>VLOOKUP(B7,RMS!B:E,4,FALSE)</f>
        <v>112189.14953207799</v>
      </c>
      <c r="K7" s="22">
        <f t="shared" si="1"/>
        <v>-2.303390100132674E-2</v>
      </c>
      <c r="L7" s="22">
        <f t="shared" si="2"/>
        <v>-3.2077994546853006E-5</v>
      </c>
      <c r="M7" s="32"/>
    </row>
    <row r="8" spans="1:13">
      <c r="A8" s="68"/>
      <c r="B8" s="12">
        <v>16</v>
      </c>
      <c r="C8" s="66" t="s">
        <v>10</v>
      </c>
      <c r="D8" s="66"/>
      <c r="E8" s="15">
        <f>VLOOKUP(C8,RA!B12:D38,3,0)</f>
        <v>421004.46159999998</v>
      </c>
      <c r="F8" s="25">
        <f>VLOOKUP(C8,RA!B12:I42,8,0)</f>
        <v>40028.569900000002</v>
      </c>
      <c r="G8" s="16">
        <f t="shared" si="0"/>
        <v>380975.89169999998</v>
      </c>
      <c r="H8" s="27">
        <f>RA!J12</f>
        <v>9.5078730871102994</v>
      </c>
      <c r="I8" s="20">
        <f>VLOOKUP(B8,RMS!B:D,3,FALSE)</f>
        <v>421004.50051367498</v>
      </c>
      <c r="J8" s="21">
        <f>VLOOKUP(B8,RMS!B:E,4,FALSE)</f>
        <v>380975.89365640999</v>
      </c>
      <c r="K8" s="22">
        <f t="shared" si="1"/>
        <v>-3.8913675001822412E-2</v>
      </c>
      <c r="L8" s="22">
        <f t="shared" si="2"/>
        <v>-1.9564100075513124E-3</v>
      </c>
      <c r="M8" s="32"/>
    </row>
    <row r="9" spans="1:13">
      <c r="A9" s="68"/>
      <c r="B9" s="12">
        <v>17</v>
      </c>
      <c r="C9" s="66" t="s">
        <v>11</v>
      </c>
      <c r="D9" s="66"/>
      <c r="E9" s="15">
        <f>VLOOKUP(C9,RA!B12:D39,3,0)</f>
        <v>315135.34080000001</v>
      </c>
      <c r="F9" s="25">
        <f>VLOOKUP(C9,RA!B13:I43,8,0)</f>
        <v>-6541.37</v>
      </c>
      <c r="G9" s="16">
        <f t="shared" si="0"/>
        <v>321676.7108</v>
      </c>
      <c r="H9" s="27">
        <f>RA!J13</f>
        <v>-2.0757335509860999</v>
      </c>
      <c r="I9" s="20">
        <f>VLOOKUP(B9,RMS!B:D,3,FALSE)</f>
        <v>315135.43520769197</v>
      </c>
      <c r="J9" s="21">
        <f>VLOOKUP(B9,RMS!B:E,4,FALSE)</f>
        <v>321676.70731111098</v>
      </c>
      <c r="K9" s="22">
        <f t="shared" si="1"/>
        <v>-9.4407691969536245E-2</v>
      </c>
      <c r="L9" s="22">
        <f t="shared" si="2"/>
        <v>3.4888890222646296E-3</v>
      </c>
      <c r="M9" s="32"/>
    </row>
    <row r="10" spans="1:13">
      <c r="A10" s="68"/>
      <c r="B10" s="12">
        <v>18</v>
      </c>
      <c r="C10" s="66" t="s">
        <v>12</v>
      </c>
      <c r="D10" s="66"/>
      <c r="E10" s="15">
        <f>VLOOKUP(C10,RA!B14:D40,3,0)</f>
        <v>158588.16459999999</v>
      </c>
      <c r="F10" s="25">
        <f>VLOOKUP(C10,RA!B14:I43,8,0)</f>
        <v>33115.7935</v>
      </c>
      <c r="G10" s="16">
        <f t="shared" si="0"/>
        <v>125472.37109999999</v>
      </c>
      <c r="H10" s="27">
        <f>RA!J14</f>
        <v>20.8816298388512</v>
      </c>
      <c r="I10" s="20">
        <f>VLOOKUP(B10,RMS!B:D,3,FALSE)</f>
        <v>158588.188346154</v>
      </c>
      <c r="J10" s="21">
        <f>VLOOKUP(B10,RMS!B:E,4,FALSE)</f>
        <v>125472.373125641</v>
      </c>
      <c r="K10" s="22">
        <f t="shared" si="1"/>
        <v>-2.3746154009131715E-2</v>
      </c>
      <c r="L10" s="22">
        <f t="shared" si="2"/>
        <v>-2.0256410061847419E-3</v>
      </c>
      <c r="M10" s="32"/>
    </row>
    <row r="11" spans="1:13">
      <c r="A11" s="68"/>
      <c r="B11" s="12">
        <v>19</v>
      </c>
      <c r="C11" s="66" t="s">
        <v>13</v>
      </c>
      <c r="D11" s="66"/>
      <c r="E11" s="15">
        <f>VLOOKUP(C11,RA!B14:D41,3,0)</f>
        <v>161420.93410000001</v>
      </c>
      <c r="F11" s="25">
        <f>VLOOKUP(C11,RA!B15:I44,8,0)</f>
        <v>6926.3330999999998</v>
      </c>
      <c r="G11" s="16">
        <f t="shared" si="0"/>
        <v>154494.60100000002</v>
      </c>
      <c r="H11" s="27">
        <f>RA!J15</f>
        <v>4.2908518270059997</v>
      </c>
      <c r="I11" s="20">
        <f>VLOOKUP(B11,RMS!B:D,3,FALSE)</f>
        <v>161421.14162735001</v>
      </c>
      <c r="J11" s="21">
        <f>VLOOKUP(B11,RMS!B:E,4,FALSE)</f>
        <v>154494.60089658099</v>
      </c>
      <c r="K11" s="22">
        <f t="shared" si="1"/>
        <v>-0.2075273499940522</v>
      </c>
      <c r="L11" s="22">
        <f t="shared" si="2"/>
        <v>1.0341903544031084E-4</v>
      </c>
      <c r="M11" s="32"/>
    </row>
    <row r="12" spans="1:13">
      <c r="A12" s="68"/>
      <c r="B12" s="12">
        <v>21</v>
      </c>
      <c r="C12" s="66" t="s">
        <v>14</v>
      </c>
      <c r="D12" s="66"/>
      <c r="E12" s="15">
        <f>VLOOKUP(C12,RA!B16:D42,3,0)</f>
        <v>1102367.2434</v>
      </c>
      <c r="F12" s="25">
        <f>VLOOKUP(C12,RA!B16:I45,8,0)</f>
        <v>32996.544900000001</v>
      </c>
      <c r="G12" s="16">
        <f t="shared" si="0"/>
        <v>1069370.6984999999</v>
      </c>
      <c r="H12" s="27">
        <f>RA!J16</f>
        <v>2.9932443201260002</v>
      </c>
      <c r="I12" s="20">
        <f>VLOOKUP(B12,RMS!B:D,3,FALSE)</f>
        <v>1102366.4279162399</v>
      </c>
      <c r="J12" s="21">
        <f>VLOOKUP(B12,RMS!B:E,4,FALSE)</f>
        <v>1069370.6982666701</v>
      </c>
      <c r="K12" s="22">
        <f t="shared" si="1"/>
        <v>0.81548376008868217</v>
      </c>
      <c r="L12" s="22">
        <f t="shared" si="2"/>
        <v>2.3332983255386353E-4</v>
      </c>
      <c r="M12" s="32"/>
    </row>
    <row r="13" spans="1:13">
      <c r="A13" s="68"/>
      <c r="B13" s="12">
        <v>22</v>
      </c>
      <c r="C13" s="66" t="s">
        <v>15</v>
      </c>
      <c r="D13" s="66"/>
      <c r="E13" s="15">
        <f>VLOOKUP(C13,RA!B16:D43,3,0)</f>
        <v>549934.10620000004</v>
      </c>
      <c r="F13" s="25">
        <f>VLOOKUP(C13,RA!B17:I46,8,0)</f>
        <v>61184.322899999999</v>
      </c>
      <c r="G13" s="16">
        <f t="shared" si="0"/>
        <v>488749.78330000001</v>
      </c>
      <c r="H13" s="27">
        <f>RA!J17</f>
        <v>11.1257552878069</v>
      </c>
      <c r="I13" s="20">
        <f>VLOOKUP(B13,RMS!B:D,3,FALSE)</f>
        <v>549934.08529914496</v>
      </c>
      <c r="J13" s="21">
        <f>VLOOKUP(B13,RMS!B:E,4,FALSE)</f>
        <v>488749.78322820499</v>
      </c>
      <c r="K13" s="22">
        <f t="shared" si="1"/>
        <v>2.0900855073705316E-2</v>
      </c>
      <c r="L13" s="22">
        <f t="shared" si="2"/>
        <v>7.1795016992837191E-5</v>
      </c>
      <c r="M13" s="32"/>
    </row>
    <row r="14" spans="1:13">
      <c r="A14" s="68"/>
      <c r="B14" s="12">
        <v>23</v>
      </c>
      <c r="C14" s="66" t="s">
        <v>16</v>
      </c>
      <c r="D14" s="66"/>
      <c r="E14" s="15">
        <f>VLOOKUP(C14,RA!B18:D43,3,0)</f>
        <v>2053388.7690999999</v>
      </c>
      <c r="F14" s="25">
        <f>VLOOKUP(C14,RA!B18:I47,8,0)</f>
        <v>155181.00210000001</v>
      </c>
      <c r="G14" s="16">
        <f t="shared" si="0"/>
        <v>1898207.767</v>
      </c>
      <c r="H14" s="27">
        <f>RA!J18</f>
        <v>7.5573123041875698</v>
      </c>
      <c r="I14" s="20">
        <f>VLOOKUP(B14,RMS!B:D,3,FALSE)</f>
        <v>2053389.0260453001</v>
      </c>
      <c r="J14" s="21">
        <f>VLOOKUP(B14,RMS!B:E,4,FALSE)</f>
        <v>1898207.7189675199</v>
      </c>
      <c r="K14" s="22">
        <f t="shared" si="1"/>
        <v>-0.25694530014880002</v>
      </c>
      <c r="L14" s="22">
        <f t="shared" si="2"/>
        <v>4.8032480059191585E-2</v>
      </c>
      <c r="M14" s="32"/>
    </row>
    <row r="15" spans="1:13">
      <c r="A15" s="68"/>
      <c r="B15" s="12">
        <v>24</v>
      </c>
      <c r="C15" s="66" t="s">
        <v>17</v>
      </c>
      <c r="D15" s="66"/>
      <c r="E15" s="15">
        <f>VLOOKUP(C15,RA!B18:D44,3,0)</f>
        <v>506863.64870000002</v>
      </c>
      <c r="F15" s="25">
        <f>VLOOKUP(C15,RA!B19:I48,8,0)</f>
        <v>32302.805</v>
      </c>
      <c r="G15" s="16">
        <f t="shared" si="0"/>
        <v>474560.84370000003</v>
      </c>
      <c r="H15" s="27">
        <f>RA!J19</f>
        <v>6.3730758918793997</v>
      </c>
      <c r="I15" s="20">
        <f>VLOOKUP(B15,RMS!B:D,3,FALSE)</f>
        <v>506863.628616239</v>
      </c>
      <c r="J15" s="21">
        <f>VLOOKUP(B15,RMS!B:E,4,FALSE)</f>
        <v>474560.84611880302</v>
      </c>
      <c r="K15" s="22">
        <f t="shared" si="1"/>
        <v>2.0083761017303914E-2</v>
      </c>
      <c r="L15" s="22">
        <f t="shared" si="2"/>
        <v>-2.4188029929064214E-3</v>
      </c>
      <c r="M15" s="32"/>
    </row>
    <row r="16" spans="1:13">
      <c r="A16" s="68"/>
      <c r="B16" s="12">
        <v>25</v>
      </c>
      <c r="C16" s="66" t="s">
        <v>18</v>
      </c>
      <c r="D16" s="66"/>
      <c r="E16" s="15">
        <f>VLOOKUP(C16,RA!B20:D45,3,0)</f>
        <v>1160158.7790000001</v>
      </c>
      <c r="F16" s="25">
        <f>VLOOKUP(C16,RA!B20:I49,8,0)</f>
        <v>107599.69</v>
      </c>
      <c r="G16" s="16">
        <f t="shared" si="0"/>
        <v>1052559.0890000002</v>
      </c>
      <c r="H16" s="27">
        <f>RA!J20</f>
        <v>9.2745658566446991</v>
      </c>
      <c r="I16" s="20">
        <f>VLOOKUP(B16,RMS!B:D,3,FALSE)</f>
        <v>1160158.794</v>
      </c>
      <c r="J16" s="21">
        <f>VLOOKUP(B16,RMS!B:E,4,FALSE)</f>
        <v>1052559.0889999999</v>
      </c>
      <c r="K16" s="22">
        <f t="shared" si="1"/>
        <v>-1.4999999897554517E-2</v>
      </c>
      <c r="L16" s="22">
        <f t="shared" si="2"/>
        <v>0</v>
      </c>
      <c r="M16" s="32"/>
    </row>
    <row r="17" spans="1:13">
      <c r="A17" s="68"/>
      <c r="B17" s="12">
        <v>26</v>
      </c>
      <c r="C17" s="66" t="s">
        <v>19</v>
      </c>
      <c r="D17" s="66"/>
      <c r="E17" s="15">
        <f>VLOOKUP(C17,RA!B20:D46,3,0)</f>
        <v>344706.67430000001</v>
      </c>
      <c r="F17" s="25">
        <f>VLOOKUP(C17,RA!B21:I50,8,0)</f>
        <v>44678.292800000003</v>
      </c>
      <c r="G17" s="16">
        <f t="shared" si="0"/>
        <v>300028.38150000002</v>
      </c>
      <c r="H17" s="27">
        <f>RA!J21</f>
        <v>12.961249703310401</v>
      </c>
      <c r="I17" s="20">
        <f>VLOOKUP(B17,RMS!B:D,3,FALSE)</f>
        <v>344706.63260148198</v>
      </c>
      <c r="J17" s="21">
        <f>VLOOKUP(B17,RMS!B:E,4,FALSE)</f>
        <v>300028.38140111201</v>
      </c>
      <c r="K17" s="22">
        <f t="shared" si="1"/>
        <v>4.1698518034536391E-2</v>
      </c>
      <c r="L17" s="22">
        <f t="shared" si="2"/>
        <v>9.8888005595654249E-5</v>
      </c>
      <c r="M17" s="32"/>
    </row>
    <row r="18" spans="1:13">
      <c r="A18" s="68"/>
      <c r="B18" s="12">
        <v>27</v>
      </c>
      <c r="C18" s="66" t="s">
        <v>20</v>
      </c>
      <c r="D18" s="66"/>
      <c r="E18" s="15">
        <f>VLOOKUP(C18,RA!B22:D47,3,0)</f>
        <v>1584868.9881</v>
      </c>
      <c r="F18" s="25">
        <f>VLOOKUP(C18,RA!B22:I51,8,0)</f>
        <v>-87703.350900000005</v>
      </c>
      <c r="G18" s="16">
        <f t="shared" si="0"/>
        <v>1672572.3389999999</v>
      </c>
      <c r="H18" s="27">
        <f>RA!J22</f>
        <v>-5.5337918502110401</v>
      </c>
      <c r="I18" s="20">
        <f>VLOOKUP(B18,RMS!B:D,3,FALSE)</f>
        <v>1584869.8997726501</v>
      </c>
      <c r="J18" s="21">
        <f>VLOOKUP(B18,RMS!B:E,4,FALSE)</f>
        <v>1672572.33213675</v>
      </c>
      <c r="K18" s="22">
        <f t="shared" si="1"/>
        <v>-0.91167265013791621</v>
      </c>
      <c r="L18" s="22">
        <f t="shared" si="2"/>
        <v>6.8632499314844608E-3</v>
      </c>
      <c r="M18" s="32"/>
    </row>
    <row r="19" spans="1:13">
      <c r="A19" s="68"/>
      <c r="B19" s="12">
        <v>29</v>
      </c>
      <c r="C19" s="66" t="s">
        <v>21</v>
      </c>
      <c r="D19" s="66"/>
      <c r="E19" s="15">
        <f>VLOOKUP(C19,RA!B22:D48,3,0)</f>
        <v>3153398.1274000001</v>
      </c>
      <c r="F19" s="25">
        <f>VLOOKUP(C19,RA!B23:I52,8,0)</f>
        <v>147813.00409999999</v>
      </c>
      <c r="G19" s="16">
        <f t="shared" si="0"/>
        <v>3005585.1233000001</v>
      </c>
      <c r="H19" s="27">
        <f>RA!J23</f>
        <v>4.6874196700900796</v>
      </c>
      <c r="I19" s="20">
        <f>VLOOKUP(B19,RMS!B:D,3,FALSE)</f>
        <v>3153399.6790735</v>
      </c>
      <c r="J19" s="21">
        <f>VLOOKUP(B19,RMS!B:E,4,FALSE)</f>
        <v>3005585.1488358998</v>
      </c>
      <c r="K19" s="22">
        <f t="shared" si="1"/>
        <v>-1.5516734998673201</v>
      </c>
      <c r="L19" s="22">
        <f t="shared" si="2"/>
        <v>-2.5535899680107832E-2</v>
      </c>
      <c r="M19" s="32"/>
    </row>
    <row r="20" spans="1:13">
      <c r="A20" s="68"/>
      <c r="B20" s="12">
        <v>31</v>
      </c>
      <c r="C20" s="66" t="s">
        <v>22</v>
      </c>
      <c r="D20" s="66"/>
      <c r="E20" s="15">
        <f>VLOOKUP(C20,RA!B24:D49,3,0)</f>
        <v>268851.62900000002</v>
      </c>
      <c r="F20" s="25">
        <f>VLOOKUP(C20,RA!B24:I53,8,0)</f>
        <v>41805.947800000002</v>
      </c>
      <c r="G20" s="16">
        <f t="shared" si="0"/>
        <v>227045.68120000002</v>
      </c>
      <c r="H20" s="27">
        <f>RA!J24</f>
        <v>15.5498212733537</v>
      </c>
      <c r="I20" s="20">
        <f>VLOOKUP(B20,RMS!B:D,3,FALSE)</f>
        <v>268851.66891639802</v>
      </c>
      <c r="J20" s="21">
        <f>VLOOKUP(B20,RMS!B:E,4,FALSE)</f>
        <v>227045.67540429501</v>
      </c>
      <c r="K20" s="22">
        <f t="shared" si="1"/>
        <v>-3.9916398003697395E-2</v>
      </c>
      <c r="L20" s="22">
        <f t="shared" si="2"/>
        <v>5.795705015771091E-3</v>
      </c>
      <c r="M20" s="32"/>
    </row>
    <row r="21" spans="1:13">
      <c r="A21" s="68"/>
      <c r="B21" s="12">
        <v>32</v>
      </c>
      <c r="C21" s="66" t="s">
        <v>23</v>
      </c>
      <c r="D21" s="66"/>
      <c r="E21" s="15">
        <f>VLOOKUP(C21,RA!B24:D50,3,0)</f>
        <v>294307.67139999999</v>
      </c>
      <c r="F21" s="25">
        <f>VLOOKUP(C21,RA!B25:I54,8,0)</f>
        <v>14671.0038</v>
      </c>
      <c r="G21" s="16">
        <f t="shared" si="0"/>
        <v>279636.66759999999</v>
      </c>
      <c r="H21" s="27">
        <f>RA!J25</f>
        <v>4.9849206207269798</v>
      </c>
      <c r="I21" s="20">
        <f>VLOOKUP(B21,RMS!B:D,3,FALSE)</f>
        <v>294307.63823854498</v>
      </c>
      <c r="J21" s="21">
        <f>VLOOKUP(B21,RMS!B:E,4,FALSE)</f>
        <v>279636.69949547102</v>
      </c>
      <c r="K21" s="22">
        <f t="shared" si="1"/>
        <v>3.3161455008666962E-2</v>
      </c>
      <c r="L21" s="22">
        <f t="shared" si="2"/>
        <v>-3.1895471038296819E-2</v>
      </c>
      <c r="M21" s="32"/>
    </row>
    <row r="22" spans="1:13">
      <c r="A22" s="68"/>
      <c r="B22" s="12">
        <v>33</v>
      </c>
      <c r="C22" s="66" t="s">
        <v>24</v>
      </c>
      <c r="D22" s="66"/>
      <c r="E22" s="15">
        <f>VLOOKUP(C22,RA!B26:D51,3,0)</f>
        <v>666557.82160000002</v>
      </c>
      <c r="F22" s="25">
        <f>VLOOKUP(C22,RA!B26:I55,8,0)</f>
        <v>121819.03690000001</v>
      </c>
      <c r="G22" s="16">
        <f t="shared" si="0"/>
        <v>544738.78469999996</v>
      </c>
      <c r="H22" s="27">
        <f>RA!J26</f>
        <v>18.2758393874348</v>
      </c>
      <c r="I22" s="20">
        <f>VLOOKUP(B22,RMS!B:D,3,FALSE)</f>
        <v>666557.73755624401</v>
      </c>
      <c r="J22" s="21">
        <f>VLOOKUP(B22,RMS!B:E,4,FALSE)</f>
        <v>544738.72942703997</v>
      </c>
      <c r="K22" s="22">
        <f t="shared" si="1"/>
        <v>8.4043756010942161E-2</v>
      </c>
      <c r="L22" s="22">
        <f t="shared" si="2"/>
        <v>5.527295998763293E-2</v>
      </c>
      <c r="M22" s="32"/>
    </row>
    <row r="23" spans="1:13">
      <c r="A23" s="68"/>
      <c r="B23" s="12">
        <v>34</v>
      </c>
      <c r="C23" s="66" t="s">
        <v>25</v>
      </c>
      <c r="D23" s="66"/>
      <c r="E23" s="15">
        <f>VLOOKUP(C23,RA!B26:D52,3,0)</f>
        <v>222652.12059999999</v>
      </c>
      <c r="F23" s="25">
        <f>VLOOKUP(C23,RA!B27:I56,8,0)</f>
        <v>54821.999300000003</v>
      </c>
      <c r="G23" s="16">
        <f t="shared" si="0"/>
        <v>167830.1213</v>
      </c>
      <c r="H23" s="27">
        <f>RA!J27</f>
        <v>24.622266858391701</v>
      </c>
      <c r="I23" s="20">
        <f>VLOOKUP(B23,RMS!B:D,3,FALSE)</f>
        <v>222651.864621746</v>
      </c>
      <c r="J23" s="21">
        <f>VLOOKUP(B23,RMS!B:E,4,FALSE)</f>
        <v>167830.132476542</v>
      </c>
      <c r="K23" s="22">
        <f t="shared" si="1"/>
        <v>0.25597825399017893</v>
      </c>
      <c r="L23" s="22">
        <f t="shared" si="2"/>
        <v>-1.1176542000612244E-2</v>
      </c>
      <c r="M23" s="32"/>
    </row>
    <row r="24" spans="1:13">
      <c r="A24" s="68"/>
      <c r="B24" s="12">
        <v>35</v>
      </c>
      <c r="C24" s="66" t="s">
        <v>26</v>
      </c>
      <c r="D24" s="66"/>
      <c r="E24" s="15">
        <f>VLOOKUP(C24,RA!B28:D53,3,0)</f>
        <v>866056.48069999996</v>
      </c>
      <c r="F24" s="25">
        <f>VLOOKUP(C24,RA!B28:I57,8,0)</f>
        <v>8713.6108999999997</v>
      </c>
      <c r="G24" s="16">
        <f t="shared" si="0"/>
        <v>857342.86979999999</v>
      </c>
      <c r="H24" s="27">
        <f>RA!J28</f>
        <v>1.0061250154213</v>
      </c>
      <c r="I24" s="20">
        <f>VLOOKUP(B24,RMS!B:D,3,FALSE)</f>
        <v>866056.480746018</v>
      </c>
      <c r="J24" s="21">
        <f>VLOOKUP(B24,RMS!B:E,4,FALSE)</f>
        <v>857342.86816814099</v>
      </c>
      <c r="K24" s="22">
        <f t="shared" si="1"/>
        <v>-4.6018045395612717E-5</v>
      </c>
      <c r="L24" s="22">
        <f t="shared" si="2"/>
        <v>1.631858991459012E-3</v>
      </c>
      <c r="M24" s="32"/>
    </row>
    <row r="25" spans="1:13">
      <c r="A25" s="68"/>
      <c r="B25" s="12">
        <v>36</v>
      </c>
      <c r="C25" s="66" t="s">
        <v>27</v>
      </c>
      <c r="D25" s="66"/>
      <c r="E25" s="15">
        <f>VLOOKUP(C25,RA!B28:D54,3,0)</f>
        <v>628763.54390000005</v>
      </c>
      <c r="F25" s="25">
        <f>VLOOKUP(C25,RA!B29:I58,8,0)</f>
        <v>73836.333299999998</v>
      </c>
      <c r="G25" s="16">
        <f t="shared" si="0"/>
        <v>554927.21060000011</v>
      </c>
      <c r="H25" s="27">
        <f>RA!J29</f>
        <v>11.7431002506951</v>
      </c>
      <c r="I25" s="20">
        <f>VLOOKUP(B25,RMS!B:D,3,FALSE)</f>
        <v>628763.75625929201</v>
      </c>
      <c r="J25" s="21">
        <f>VLOOKUP(B25,RMS!B:E,4,FALSE)</f>
        <v>554927.21916898596</v>
      </c>
      <c r="K25" s="22">
        <f t="shared" si="1"/>
        <v>-0.21235929196700454</v>
      </c>
      <c r="L25" s="22">
        <f t="shared" si="2"/>
        <v>-8.568985853344202E-3</v>
      </c>
      <c r="M25" s="32"/>
    </row>
    <row r="26" spans="1:13">
      <c r="A26" s="68"/>
      <c r="B26" s="12">
        <v>37</v>
      </c>
      <c r="C26" s="66" t="s">
        <v>67</v>
      </c>
      <c r="D26" s="66"/>
      <c r="E26" s="15">
        <f>VLOOKUP(C26,RA!B30:D55,3,0)</f>
        <v>1340788.8337000001</v>
      </c>
      <c r="F26" s="25">
        <f>VLOOKUP(C26,RA!B30:I59,8,0)</f>
        <v>74723.014599999995</v>
      </c>
      <c r="G26" s="16">
        <f t="shared" si="0"/>
        <v>1266065.8191</v>
      </c>
      <c r="H26" s="27">
        <f>RA!J30</f>
        <v>5.5730636116499097</v>
      </c>
      <c r="I26" s="20">
        <f>VLOOKUP(B26,RMS!B:D,3,FALSE)</f>
        <v>1340788.8091539801</v>
      </c>
      <c r="J26" s="21">
        <f>VLOOKUP(B26,RMS!B:E,4,FALSE)</f>
        <v>1266065.8064745001</v>
      </c>
      <c r="K26" s="22">
        <f t="shared" si="1"/>
        <v>2.4546019965782762E-2</v>
      </c>
      <c r="L26" s="22">
        <f t="shared" si="2"/>
        <v>1.2625499861314893E-2</v>
      </c>
      <c r="M26" s="32"/>
    </row>
    <row r="27" spans="1:13">
      <c r="A27" s="68"/>
      <c r="B27" s="12">
        <v>38</v>
      </c>
      <c r="C27" s="66" t="s">
        <v>29</v>
      </c>
      <c r="D27" s="66"/>
      <c r="E27" s="15">
        <f>VLOOKUP(C27,RA!B30:D56,3,0)</f>
        <v>856714.16209999996</v>
      </c>
      <c r="F27" s="25">
        <f>VLOOKUP(C27,RA!B31:I60,8,0)</f>
        <v>32501.411</v>
      </c>
      <c r="G27" s="16">
        <f t="shared" si="0"/>
        <v>824212.75109999999</v>
      </c>
      <c r="H27" s="27">
        <f>RA!J31</f>
        <v>3.7937286947996398</v>
      </c>
      <c r="I27" s="20">
        <f>VLOOKUP(B27,RMS!B:D,3,FALSE)</f>
        <v>856714.10223628301</v>
      </c>
      <c r="J27" s="21">
        <f>VLOOKUP(B27,RMS!B:E,4,FALSE)</f>
        <v>824212.72357433604</v>
      </c>
      <c r="K27" s="22">
        <f t="shared" si="1"/>
        <v>5.9863716945983469E-2</v>
      </c>
      <c r="L27" s="22">
        <f t="shared" si="2"/>
        <v>2.7525663957931101E-2</v>
      </c>
      <c r="M27" s="32"/>
    </row>
    <row r="28" spans="1:13">
      <c r="A28" s="68"/>
      <c r="B28" s="12">
        <v>39</v>
      </c>
      <c r="C28" s="66" t="s">
        <v>30</v>
      </c>
      <c r="D28" s="66"/>
      <c r="E28" s="15">
        <f>VLOOKUP(C28,RA!B32:D57,3,0)</f>
        <v>112988.07399999999</v>
      </c>
      <c r="F28" s="25">
        <f>VLOOKUP(C28,RA!B32:I61,8,0)</f>
        <v>22944.7657</v>
      </c>
      <c r="G28" s="16">
        <f t="shared" si="0"/>
        <v>90043.30829999999</v>
      </c>
      <c r="H28" s="27">
        <f>RA!J32</f>
        <v>20.307245612488298</v>
      </c>
      <c r="I28" s="20">
        <f>VLOOKUP(B28,RMS!B:D,3,FALSE)</f>
        <v>112987.98615923899</v>
      </c>
      <c r="J28" s="21">
        <f>VLOOKUP(B28,RMS!B:E,4,FALSE)</f>
        <v>90043.295414138498</v>
      </c>
      <c r="K28" s="22">
        <f t="shared" si="1"/>
        <v>8.7840760999824852E-2</v>
      </c>
      <c r="L28" s="22">
        <f t="shared" si="2"/>
        <v>1.2885861491668038E-2</v>
      </c>
      <c r="M28" s="32"/>
    </row>
    <row r="29" spans="1:13">
      <c r="A29" s="68"/>
      <c r="B29" s="12">
        <v>40</v>
      </c>
      <c r="C29" s="66" t="s">
        <v>69</v>
      </c>
      <c r="D29" s="66"/>
      <c r="E29" s="15">
        <f>VLOOKUP(C29,RA!B32:D58,3,0)</f>
        <v>7.4359000000000002</v>
      </c>
      <c r="F29" s="25">
        <f>VLOOKUP(C29,RA!B33:I62,8,0)</f>
        <v>0</v>
      </c>
      <c r="G29" s="16">
        <f t="shared" si="0"/>
        <v>7.4359000000000002</v>
      </c>
      <c r="H29" s="27">
        <f>RA!J33</f>
        <v>0</v>
      </c>
      <c r="I29" s="20">
        <f>VLOOKUP(B29,RMS!B:D,3,FALSE)</f>
        <v>7.4359000000000002</v>
      </c>
      <c r="J29" s="21">
        <f>VLOOKUP(B29,RMS!B:E,4,FALSE)</f>
        <v>7.4359000000000002</v>
      </c>
      <c r="K29" s="22">
        <f t="shared" si="1"/>
        <v>0</v>
      </c>
      <c r="L29" s="22">
        <f t="shared" si="2"/>
        <v>0</v>
      </c>
      <c r="M29" s="32"/>
    </row>
    <row r="30" spans="1:13">
      <c r="A30" s="68"/>
      <c r="B30" s="12">
        <v>42</v>
      </c>
      <c r="C30" s="66" t="s">
        <v>31</v>
      </c>
      <c r="D30" s="66"/>
      <c r="E30" s="15">
        <f>VLOOKUP(C30,RA!B34:D60,3,0)</f>
        <v>152151.5822</v>
      </c>
      <c r="F30" s="25">
        <f>VLOOKUP(C30,RA!B34:I64,8,0)</f>
        <v>10921.8459</v>
      </c>
      <c r="G30" s="16">
        <f t="shared" si="0"/>
        <v>141229.73629999999</v>
      </c>
      <c r="H30" s="27">
        <f>RA!J34</f>
        <v>7.1782663985994404</v>
      </c>
      <c r="I30" s="20">
        <f>VLOOKUP(B30,RMS!B:D,3,FALSE)</f>
        <v>152151.58040000001</v>
      </c>
      <c r="J30" s="21">
        <f>VLOOKUP(B30,RMS!B:E,4,FALSE)</f>
        <v>141229.73449999999</v>
      </c>
      <c r="K30" s="22">
        <f t="shared" si="1"/>
        <v>1.799999998183921E-3</v>
      </c>
      <c r="L30" s="22">
        <f t="shared" si="2"/>
        <v>1.799999998183921E-3</v>
      </c>
      <c r="M30" s="32"/>
    </row>
    <row r="31" spans="1:13" s="36" customFormat="1" ht="12" thickBot="1">
      <c r="A31" s="68"/>
      <c r="B31" s="12">
        <v>43</v>
      </c>
      <c r="C31" s="43" t="s">
        <v>77</v>
      </c>
      <c r="D31" s="42"/>
      <c r="E31" s="15">
        <f>VLOOKUP(C31,RA!B35:D61,3,0)</f>
        <v>6572.2258000000002</v>
      </c>
      <c r="F31" s="25">
        <f>VLOOKUP(C31,RA!B35:I65,8,0)</f>
        <v>147.66569999999999</v>
      </c>
      <c r="G31" s="16">
        <f t="shared" si="0"/>
        <v>6424.5601000000006</v>
      </c>
      <c r="H31" s="27">
        <f>RA!J35</f>
        <v>2.2468141614976198</v>
      </c>
      <c r="I31" s="20">
        <f>VLOOKUP(B31,RMS!B:D,3,FALSE)</f>
        <v>6572.2295999999997</v>
      </c>
      <c r="J31" s="21">
        <f>VLOOKUP(B31,RMS!B:E,4,FALSE)</f>
        <v>6424.5600999999997</v>
      </c>
      <c r="K31" s="22">
        <f t="shared" si="1"/>
        <v>-3.7999999995008693E-3</v>
      </c>
      <c r="L31" s="22">
        <f t="shared" si="2"/>
        <v>0</v>
      </c>
    </row>
    <row r="32" spans="1:13" s="35" customFormat="1" ht="12" thickBot="1">
      <c r="A32" s="68"/>
      <c r="B32" s="12">
        <v>70</v>
      </c>
      <c r="C32" s="69" t="s">
        <v>64</v>
      </c>
      <c r="D32" s="70"/>
      <c r="E32" s="15">
        <f>VLOOKUP(C32,RA!B34:D61,3,0)</f>
        <v>98685.55</v>
      </c>
      <c r="F32" s="25">
        <f>VLOOKUP(C32,RA!B34:I65,8,0)</f>
        <v>2075.4899999999998</v>
      </c>
      <c r="G32" s="16">
        <f t="shared" si="0"/>
        <v>96610.06</v>
      </c>
      <c r="H32" s="27">
        <f>RA!J34</f>
        <v>7.1782663985994404</v>
      </c>
      <c r="I32" s="20">
        <f>VLOOKUP(B32,RMS!B:D,3,FALSE)</f>
        <v>98685.55</v>
      </c>
      <c r="J32" s="21">
        <f>VLOOKUP(B32,RMS!B:E,4,FALSE)</f>
        <v>96610.06</v>
      </c>
      <c r="K32" s="22">
        <f t="shared" si="1"/>
        <v>0</v>
      </c>
      <c r="L32" s="22">
        <f t="shared" si="2"/>
        <v>0</v>
      </c>
    </row>
    <row r="33" spans="1:13">
      <c r="A33" s="68"/>
      <c r="B33" s="12">
        <v>71</v>
      </c>
      <c r="C33" s="66" t="s">
        <v>35</v>
      </c>
      <c r="D33" s="66"/>
      <c r="E33" s="15">
        <f>VLOOKUP(C33,RA!B34:D61,3,0)</f>
        <v>822291.62</v>
      </c>
      <c r="F33" s="25">
        <f>VLOOKUP(C33,RA!B34:I65,8,0)</f>
        <v>-99264.03</v>
      </c>
      <c r="G33" s="16">
        <f t="shared" si="0"/>
        <v>921555.65</v>
      </c>
      <c r="H33" s="27">
        <f>RA!J34</f>
        <v>7.1782663985994404</v>
      </c>
      <c r="I33" s="20">
        <f>VLOOKUP(B33,RMS!B:D,3,FALSE)</f>
        <v>822291.62</v>
      </c>
      <c r="J33" s="21">
        <f>VLOOKUP(B33,RMS!B:E,4,FALSE)</f>
        <v>921555.65</v>
      </c>
      <c r="K33" s="22">
        <f t="shared" si="1"/>
        <v>0</v>
      </c>
      <c r="L33" s="22">
        <f t="shared" si="2"/>
        <v>0</v>
      </c>
      <c r="M33" s="32"/>
    </row>
    <row r="34" spans="1:13">
      <c r="A34" s="68"/>
      <c r="B34" s="12">
        <v>72</v>
      </c>
      <c r="C34" s="66" t="s">
        <v>36</v>
      </c>
      <c r="D34" s="66"/>
      <c r="E34" s="15">
        <f>VLOOKUP(C34,RA!B34:D62,3,0)</f>
        <v>504957.37</v>
      </c>
      <c r="F34" s="25">
        <f>VLOOKUP(C34,RA!B34:I66,8,0)</f>
        <v>-24913</v>
      </c>
      <c r="G34" s="16">
        <f t="shared" si="0"/>
        <v>529870.37</v>
      </c>
      <c r="H34" s="27">
        <f>RA!J35</f>
        <v>2.2468141614976198</v>
      </c>
      <c r="I34" s="20">
        <f>VLOOKUP(B34,RMS!B:D,3,FALSE)</f>
        <v>504957.37</v>
      </c>
      <c r="J34" s="21">
        <f>VLOOKUP(B34,RMS!B:E,4,FALSE)</f>
        <v>529870.37</v>
      </c>
      <c r="K34" s="22">
        <f t="shared" si="1"/>
        <v>0</v>
      </c>
      <c r="L34" s="22">
        <f t="shared" si="2"/>
        <v>0</v>
      </c>
      <c r="M34" s="32"/>
    </row>
    <row r="35" spans="1:13">
      <c r="A35" s="68"/>
      <c r="B35" s="12">
        <v>73</v>
      </c>
      <c r="C35" s="66" t="s">
        <v>37</v>
      </c>
      <c r="D35" s="66"/>
      <c r="E35" s="15">
        <f>VLOOKUP(C35,RA!B34:D63,3,0)</f>
        <v>317121.65000000002</v>
      </c>
      <c r="F35" s="25">
        <f>VLOOKUP(C35,RA!B34:I67,8,0)</f>
        <v>-39213.97</v>
      </c>
      <c r="G35" s="16">
        <f t="shared" si="0"/>
        <v>356335.62</v>
      </c>
      <c r="H35" s="27">
        <f>RA!J34</f>
        <v>7.1782663985994404</v>
      </c>
      <c r="I35" s="20">
        <f>VLOOKUP(B35,RMS!B:D,3,FALSE)</f>
        <v>317121.65000000002</v>
      </c>
      <c r="J35" s="21">
        <f>VLOOKUP(B35,RMS!B:E,4,FALSE)</f>
        <v>356335.62</v>
      </c>
      <c r="K35" s="22">
        <f t="shared" si="1"/>
        <v>0</v>
      </c>
      <c r="L35" s="22">
        <f t="shared" si="2"/>
        <v>0</v>
      </c>
      <c r="M35" s="32"/>
    </row>
    <row r="36" spans="1:13" s="35" customFormat="1">
      <c r="A36" s="68"/>
      <c r="B36" s="12">
        <v>74</v>
      </c>
      <c r="C36" s="66" t="s">
        <v>65</v>
      </c>
      <c r="D36" s="66"/>
      <c r="E36" s="15">
        <f>VLOOKUP(C36,RA!B35:D64,3,0)</f>
        <v>0.7</v>
      </c>
      <c r="F36" s="25">
        <f>VLOOKUP(C36,RA!B35:I68,8,0)</f>
        <v>-5157.42</v>
      </c>
      <c r="G36" s="16">
        <f t="shared" si="0"/>
        <v>5158.12</v>
      </c>
      <c r="H36" s="27">
        <f>RA!J35</f>
        <v>2.2468141614976198</v>
      </c>
      <c r="I36" s="20">
        <f>VLOOKUP(B36,RMS!B:D,3,FALSE)</f>
        <v>0.7</v>
      </c>
      <c r="J36" s="21">
        <f>VLOOKUP(B36,RMS!B:E,4,FALSE)</f>
        <v>5158.12</v>
      </c>
      <c r="K36" s="22">
        <f t="shared" si="1"/>
        <v>0</v>
      </c>
      <c r="L36" s="22">
        <f t="shared" si="2"/>
        <v>0</v>
      </c>
    </row>
    <row r="37" spans="1:13" ht="11.25" customHeight="1">
      <c r="A37" s="68"/>
      <c r="B37" s="12">
        <v>75</v>
      </c>
      <c r="C37" s="66" t="s">
        <v>32</v>
      </c>
      <c r="D37" s="66"/>
      <c r="E37" s="15">
        <f>VLOOKUP(C37,RA!B8:D64,3,0)</f>
        <v>64880.3416</v>
      </c>
      <c r="F37" s="25">
        <f>VLOOKUP(C37,RA!B8:I68,8,0)</f>
        <v>3774.5007999999998</v>
      </c>
      <c r="G37" s="16">
        <f t="shared" si="0"/>
        <v>61105.840799999998</v>
      </c>
      <c r="H37" s="27">
        <f>RA!J35</f>
        <v>2.2468141614976198</v>
      </c>
      <c r="I37" s="20">
        <f>VLOOKUP(B37,RMS!B:D,3,FALSE)</f>
        <v>64880.341880341897</v>
      </c>
      <c r="J37" s="21">
        <f>VLOOKUP(B37,RMS!B:E,4,FALSE)</f>
        <v>61105.841880341897</v>
      </c>
      <c r="K37" s="22">
        <f t="shared" si="1"/>
        <v>-2.8034189745085314E-4</v>
      </c>
      <c r="L37" s="22">
        <f t="shared" si="2"/>
        <v>-1.0803418990690261E-3</v>
      </c>
      <c r="M37" s="32"/>
    </row>
    <row r="38" spans="1:13">
      <c r="A38" s="68"/>
      <c r="B38" s="12">
        <v>76</v>
      </c>
      <c r="C38" s="66" t="s">
        <v>33</v>
      </c>
      <c r="D38" s="66"/>
      <c r="E38" s="15">
        <f>VLOOKUP(C38,RA!B8:D65,3,0)</f>
        <v>530274.97120000003</v>
      </c>
      <c r="F38" s="25">
        <f>VLOOKUP(C38,RA!B8:I69,8,0)</f>
        <v>28960.218099999998</v>
      </c>
      <c r="G38" s="16">
        <f t="shared" si="0"/>
        <v>501314.75310000003</v>
      </c>
      <c r="H38" s="27">
        <f>RA!J36</f>
        <v>2.1031346534523001</v>
      </c>
      <c r="I38" s="20">
        <f>VLOOKUP(B38,RMS!B:D,3,FALSE)</f>
        <v>530274.96548376104</v>
      </c>
      <c r="J38" s="21">
        <f>VLOOKUP(B38,RMS!B:E,4,FALSE)</f>
        <v>501314.74976666702</v>
      </c>
      <c r="K38" s="22">
        <f t="shared" si="1"/>
        <v>5.7162389857694507E-3</v>
      </c>
      <c r="L38" s="22">
        <f t="shared" si="2"/>
        <v>3.3333330065943301E-3</v>
      </c>
      <c r="M38" s="32"/>
    </row>
    <row r="39" spans="1:13">
      <c r="A39" s="68"/>
      <c r="B39" s="12">
        <v>77</v>
      </c>
      <c r="C39" s="66" t="s">
        <v>38</v>
      </c>
      <c r="D39" s="66"/>
      <c r="E39" s="15">
        <f>VLOOKUP(C39,RA!B9:D66,3,0)</f>
        <v>152902.73000000001</v>
      </c>
      <c r="F39" s="25">
        <f>VLOOKUP(C39,RA!B9:I70,8,0)</f>
        <v>-11810.51</v>
      </c>
      <c r="G39" s="16">
        <f t="shared" si="0"/>
        <v>164713.24000000002</v>
      </c>
      <c r="H39" s="27">
        <f>RA!J37</f>
        <v>-12.0716334188107</v>
      </c>
      <c r="I39" s="20">
        <f>VLOOKUP(B39,RMS!B:D,3,FALSE)</f>
        <v>152902.73000000001</v>
      </c>
      <c r="J39" s="21">
        <f>VLOOKUP(B39,RMS!B:E,4,FALSE)</f>
        <v>164713.24</v>
      </c>
      <c r="K39" s="22">
        <f t="shared" si="1"/>
        <v>0</v>
      </c>
      <c r="L39" s="22">
        <f t="shared" si="2"/>
        <v>0</v>
      </c>
      <c r="M39" s="32"/>
    </row>
    <row r="40" spans="1:13">
      <c r="A40" s="68"/>
      <c r="B40" s="12">
        <v>78</v>
      </c>
      <c r="C40" s="66" t="s">
        <v>39</v>
      </c>
      <c r="D40" s="66"/>
      <c r="E40" s="15">
        <f>VLOOKUP(C40,RA!B10:D67,3,0)</f>
        <v>64606.91</v>
      </c>
      <c r="F40" s="25">
        <f>VLOOKUP(C40,RA!B10:I71,8,0)</f>
        <v>8889.76</v>
      </c>
      <c r="G40" s="16">
        <f t="shared" si="0"/>
        <v>55717.15</v>
      </c>
      <c r="H40" s="27">
        <f>RA!J38</f>
        <v>-4.93368380780342</v>
      </c>
      <c r="I40" s="20">
        <f>VLOOKUP(B40,RMS!B:D,3,FALSE)</f>
        <v>64606.91</v>
      </c>
      <c r="J40" s="21">
        <f>VLOOKUP(B40,RMS!B:E,4,FALSE)</f>
        <v>55717.15</v>
      </c>
      <c r="K40" s="22">
        <f t="shared" si="1"/>
        <v>0</v>
      </c>
      <c r="L40" s="22">
        <f t="shared" si="2"/>
        <v>0</v>
      </c>
      <c r="M40" s="32"/>
    </row>
    <row r="41" spans="1:13" s="36" customFormat="1">
      <c r="A41" s="68"/>
      <c r="B41" s="12">
        <v>9101</v>
      </c>
      <c r="C41" s="71" t="s">
        <v>71</v>
      </c>
      <c r="D41" s="72"/>
      <c r="E41" s="15">
        <f>VLOOKUP(C41,RA!B11:D68,3,0)</f>
        <v>0</v>
      </c>
      <c r="F41" s="25">
        <f>VLOOKUP(C41,RA!B11:I72,8,0)</f>
        <v>0</v>
      </c>
      <c r="G41" s="16">
        <f t="shared" si="0"/>
        <v>0</v>
      </c>
      <c r="H41" s="27">
        <f>RA!J39</f>
        <v>-12.3655921946673</v>
      </c>
      <c r="I41" s="20">
        <f>VLOOKUP(B41,RMS!B:D,3,FALSE)</f>
        <v>0</v>
      </c>
      <c r="J41" s="21">
        <f>VLOOKUP(B41,RMS!B:E,4,FALSE)</f>
        <v>0</v>
      </c>
      <c r="K41" s="22">
        <f t="shared" si="1"/>
        <v>0</v>
      </c>
      <c r="L41" s="22">
        <f t="shared" si="2"/>
        <v>0</v>
      </c>
    </row>
    <row r="42" spans="1:13">
      <c r="A42" s="68"/>
      <c r="B42" s="12">
        <v>99</v>
      </c>
      <c r="C42" s="66" t="s">
        <v>34</v>
      </c>
      <c r="D42" s="66"/>
      <c r="E42" s="15">
        <f>VLOOKUP(C42,RA!B8:D68,3,0)</f>
        <v>10505.830099999999</v>
      </c>
      <c r="F42" s="25">
        <f>VLOOKUP(C42,RA!B8:I72,8,0)</f>
        <v>711.81719999999996</v>
      </c>
      <c r="G42" s="16">
        <f t="shared" si="0"/>
        <v>9794.0128999999997</v>
      </c>
      <c r="H42" s="27">
        <f>RA!J39</f>
        <v>-12.3655921946673</v>
      </c>
      <c r="I42" s="20">
        <f>VLOOKUP(B42,RMS!B:D,3,FALSE)</f>
        <v>10505.8301187505</v>
      </c>
      <c r="J42" s="21">
        <f>VLOOKUP(B42,RMS!B:E,4,FALSE)</f>
        <v>9794.0131760078693</v>
      </c>
      <c r="K42" s="22">
        <f t="shared" si="1"/>
        <v>-1.8750501112663187E-5</v>
      </c>
      <c r="L42" s="22">
        <f t="shared" si="2"/>
        <v>-2.7600786961556878E-4</v>
      </c>
      <c r="M42" s="32"/>
    </row>
  </sheetData>
  <mergeCells count="41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8:D38"/>
    <mergeCell ref="C39:D39"/>
    <mergeCell ref="C42:D42"/>
    <mergeCell ref="C40:D40"/>
    <mergeCell ref="C10:D10"/>
    <mergeCell ref="C23:D23"/>
    <mergeCell ref="C24:D24"/>
    <mergeCell ref="C25:D25"/>
    <mergeCell ref="C26:D26"/>
    <mergeCell ref="C28:D28"/>
    <mergeCell ref="C41:D41"/>
    <mergeCell ref="C2:D2"/>
    <mergeCell ref="C4:D4"/>
    <mergeCell ref="C5:D5"/>
    <mergeCell ref="C6:D6"/>
    <mergeCell ref="C7:D7"/>
    <mergeCell ref="A3:D3"/>
    <mergeCell ref="A4:A42"/>
    <mergeCell ref="C30:D30"/>
    <mergeCell ref="C33:D33"/>
    <mergeCell ref="C34:D34"/>
    <mergeCell ref="C35:D35"/>
    <mergeCell ref="C37:D37"/>
    <mergeCell ref="C32:D32"/>
    <mergeCell ref="C36:D36"/>
    <mergeCell ref="C29:D29"/>
    <mergeCell ref="C27:D27"/>
  </mergeCells>
  <phoneticPr fontId="45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6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11.85546875" style="41" bestFit="1" customWidth="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7" width="10.5703125" style="41" bestFit="1" customWidth="1"/>
    <col min="18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44" t="s">
        <v>45</v>
      </c>
      <c r="W1" s="75"/>
    </row>
    <row r="2" spans="1:23" ht="12.75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44"/>
      <c r="W2" s="75"/>
    </row>
    <row r="3" spans="1:23" ht="23.25" thickBot="1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45" t="s">
        <v>46</v>
      </c>
      <c r="W3" s="75"/>
    </row>
    <row r="4" spans="1:23" ht="12.75" thickTop="1" thickBot="1">
      <c r="A4" s="74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W4" s="75"/>
    </row>
    <row r="5" spans="1:23" ht="22.5" thickTop="1" thickBot="1">
      <c r="A5" s="46"/>
      <c r="B5" s="47"/>
      <c r="C5" s="48"/>
      <c r="D5" s="49" t="s">
        <v>0</v>
      </c>
      <c r="E5" s="49" t="s">
        <v>73</v>
      </c>
      <c r="F5" s="49" t="s">
        <v>74</v>
      </c>
      <c r="G5" s="49" t="s">
        <v>47</v>
      </c>
      <c r="H5" s="49" t="s">
        <v>48</v>
      </c>
      <c r="I5" s="49" t="s">
        <v>1</v>
      </c>
      <c r="J5" s="49" t="s">
        <v>2</v>
      </c>
      <c r="K5" s="49" t="s">
        <v>49</v>
      </c>
      <c r="L5" s="49" t="s">
        <v>50</v>
      </c>
      <c r="M5" s="49" t="s">
        <v>51</v>
      </c>
      <c r="N5" s="49" t="s">
        <v>52</v>
      </c>
      <c r="O5" s="49" t="s">
        <v>53</v>
      </c>
      <c r="P5" s="49" t="s">
        <v>75</v>
      </c>
      <c r="Q5" s="49" t="s">
        <v>76</v>
      </c>
      <c r="R5" s="49" t="s">
        <v>54</v>
      </c>
      <c r="S5" s="49" t="s">
        <v>55</v>
      </c>
      <c r="T5" s="49" t="s">
        <v>56</v>
      </c>
      <c r="U5" s="50" t="s">
        <v>57</v>
      </c>
    </row>
    <row r="6" spans="1:23" ht="12" thickBot="1">
      <c r="A6" s="51" t="s">
        <v>3</v>
      </c>
      <c r="B6" s="76" t="s">
        <v>4</v>
      </c>
      <c r="C6" s="77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/>
    </row>
    <row r="7" spans="1:23" ht="12" thickBot="1">
      <c r="A7" s="78" t="s">
        <v>5</v>
      </c>
      <c r="B7" s="79"/>
      <c r="C7" s="80"/>
      <c r="D7" s="53">
        <v>20646050.390099999</v>
      </c>
      <c r="E7" s="53">
        <v>27014974.822999999</v>
      </c>
      <c r="F7" s="54">
        <v>76.424466524108595</v>
      </c>
      <c r="G7" s="53">
        <v>15276787.7925</v>
      </c>
      <c r="H7" s="54">
        <v>35.146541737236099</v>
      </c>
      <c r="I7" s="53">
        <v>1044007.226</v>
      </c>
      <c r="J7" s="54">
        <v>5.0566922305905697</v>
      </c>
      <c r="K7" s="53">
        <v>1485162.8417</v>
      </c>
      <c r="L7" s="54">
        <v>9.7216958294670306</v>
      </c>
      <c r="M7" s="54">
        <v>-0.297041915750483</v>
      </c>
      <c r="N7" s="53">
        <v>238390405.64269999</v>
      </c>
      <c r="O7" s="53">
        <v>3685883141.4303999</v>
      </c>
      <c r="P7" s="53">
        <v>982345</v>
      </c>
      <c r="Q7" s="53">
        <v>922807</v>
      </c>
      <c r="R7" s="54">
        <v>6.4518366245596397</v>
      </c>
      <c r="S7" s="53">
        <v>21.0171074216289</v>
      </c>
      <c r="T7" s="53">
        <v>22.669310359804399</v>
      </c>
      <c r="U7" s="55">
        <v>-7.8612289742366599</v>
      </c>
    </row>
    <row r="8" spans="1:23" ht="12" thickBot="1">
      <c r="A8" s="81">
        <v>42532</v>
      </c>
      <c r="B8" s="69" t="s">
        <v>6</v>
      </c>
      <c r="C8" s="70"/>
      <c r="D8" s="56">
        <v>761889.20259999996</v>
      </c>
      <c r="E8" s="56">
        <v>785601.24179999996</v>
      </c>
      <c r="F8" s="57">
        <v>96.981669842365605</v>
      </c>
      <c r="G8" s="56">
        <v>520753.49339999998</v>
      </c>
      <c r="H8" s="57">
        <v>46.305154407246498</v>
      </c>
      <c r="I8" s="56">
        <v>100750.3778</v>
      </c>
      <c r="J8" s="57">
        <v>13.2237571363634</v>
      </c>
      <c r="K8" s="56">
        <v>81983.260699999999</v>
      </c>
      <c r="L8" s="57">
        <v>15.7431993714975</v>
      </c>
      <c r="M8" s="57">
        <v>0.22891401171117401</v>
      </c>
      <c r="N8" s="56">
        <v>6275409.5237999996</v>
      </c>
      <c r="O8" s="56">
        <v>131732122.29359999</v>
      </c>
      <c r="P8" s="56">
        <v>29577</v>
      </c>
      <c r="Q8" s="56">
        <v>28965</v>
      </c>
      <c r="R8" s="57">
        <v>2.1128948731227402</v>
      </c>
      <c r="S8" s="56">
        <v>25.759515927917001</v>
      </c>
      <c r="T8" s="56">
        <v>26.774632497842202</v>
      </c>
      <c r="U8" s="58">
        <v>-3.9407439672619402</v>
      </c>
    </row>
    <row r="9" spans="1:23" ht="12" thickBot="1">
      <c r="A9" s="82"/>
      <c r="B9" s="69" t="s">
        <v>7</v>
      </c>
      <c r="C9" s="70"/>
      <c r="D9" s="56">
        <v>98577.902799999996</v>
      </c>
      <c r="E9" s="56">
        <v>138715.82019999999</v>
      </c>
      <c r="F9" s="57">
        <v>71.064643281401302</v>
      </c>
      <c r="G9" s="56">
        <v>57400.333500000001</v>
      </c>
      <c r="H9" s="57">
        <v>71.737508807331196</v>
      </c>
      <c r="I9" s="56">
        <v>20782.808799999999</v>
      </c>
      <c r="J9" s="57">
        <v>21.0826242085564</v>
      </c>
      <c r="K9" s="56">
        <v>13184.540300000001</v>
      </c>
      <c r="L9" s="57">
        <v>22.969448949281801</v>
      </c>
      <c r="M9" s="57">
        <v>0.57630135955517503</v>
      </c>
      <c r="N9" s="56">
        <v>1154510.7407</v>
      </c>
      <c r="O9" s="56">
        <v>18756411.943</v>
      </c>
      <c r="P9" s="56">
        <v>5340</v>
      </c>
      <c r="Q9" s="56">
        <v>5378</v>
      </c>
      <c r="R9" s="57">
        <v>-0.70658237262922796</v>
      </c>
      <c r="S9" s="56">
        <v>18.460281423221002</v>
      </c>
      <c r="T9" s="56">
        <v>19.019942878393501</v>
      </c>
      <c r="U9" s="58">
        <v>-3.0317059764240102</v>
      </c>
    </row>
    <row r="10" spans="1:23" ht="12" thickBot="1">
      <c r="A10" s="82"/>
      <c r="B10" s="69" t="s">
        <v>8</v>
      </c>
      <c r="C10" s="70"/>
      <c r="D10" s="56">
        <v>185107.8455</v>
      </c>
      <c r="E10" s="56">
        <v>215985.56909999999</v>
      </c>
      <c r="F10" s="57">
        <v>85.703802467606593</v>
      </c>
      <c r="G10" s="56">
        <v>101460.9495</v>
      </c>
      <c r="H10" s="57">
        <v>82.442453389419498</v>
      </c>
      <c r="I10" s="56">
        <v>40121.112399999998</v>
      </c>
      <c r="J10" s="57">
        <v>21.674452690877398</v>
      </c>
      <c r="K10" s="56">
        <v>29730.589499999998</v>
      </c>
      <c r="L10" s="57">
        <v>29.3024948480302</v>
      </c>
      <c r="M10" s="57">
        <v>0.349489299564679</v>
      </c>
      <c r="N10" s="56">
        <v>3081653.9556</v>
      </c>
      <c r="O10" s="56">
        <v>33909324.328500003</v>
      </c>
      <c r="P10" s="56">
        <v>107102</v>
      </c>
      <c r="Q10" s="56">
        <v>103936</v>
      </c>
      <c r="R10" s="57">
        <v>3.0461052955665</v>
      </c>
      <c r="S10" s="56">
        <v>1.72833229538197</v>
      </c>
      <c r="T10" s="56">
        <v>1.6662848195043101</v>
      </c>
      <c r="U10" s="58">
        <v>3.5900200466918202</v>
      </c>
    </row>
    <row r="11" spans="1:23" ht="12" thickBot="1">
      <c r="A11" s="82"/>
      <c r="B11" s="69" t="s">
        <v>9</v>
      </c>
      <c r="C11" s="70"/>
      <c r="D11" s="56">
        <v>106000.94809999999</v>
      </c>
      <c r="E11" s="56">
        <v>90047.050799999997</v>
      </c>
      <c r="F11" s="57">
        <v>117.717290192473</v>
      </c>
      <c r="G11" s="56">
        <v>60373.159299999999</v>
      </c>
      <c r="H11" s="57">
        <v>75.576281461884705</v>
      </c>
      <c r="I11" s="56">
        <v>-6188.2013999999999</v>
      </c>
      <c r="J11" s="57">
        <v>-5.8378736331321601</v>
      </c>
      <c r="K11" s="56">
        <v>13487.414500000001</v>
      </c>
      <c r="L11" s="57">
        <v>22.340083998221399</v>
      </c>
      <c r="M11" s="57">
        <v>-1.45881302157652</v>
      </c>
      <c r="N11" s="56">
        <v>830400.01710000006</v>
      </c>
      <c r="O11" s="56">
        <v>10990670.7388</v>
      </c>
      <c r="P11" s="56">
        <v>5011</v>
      </c>
      <c r="Q11" s="56">
        <v>4712</v>
      </c>
      <c r="R11" s="57">
        <v>6.3455008488964202</v>
      </c>
      <c r="S11" s="56">
        <v>21.153651586509699</v>
      </c>
      <c r="T11" s="56">
        <v>21.095219949066198</v>
      </c>
      <c r="U11" s="58">
        <v>0.27622482673739801</v>
      </c>
    </row>
    <row r="12" spans="1:23" ht="12" thickBot="1">
      <c r="A12" s="82"/>
      <c r="B12" s="69" t="s">
        <v>10</v>
      </c>
      <c r="C12" s="70"/>
      <c r="D12" s="56">
        <v>421004.46159999998</v>
      </c>
      <c r="E12" s="56">
        <v>355464.04399999999</v>
      </c>
      <c r="F12" s="57">
        <v>118.437987950196</v>
      </c>
      <c r="G12" s="56">
        <v>137273.74669999999</v>
      </c>
      <c r="H12" s="57">
        <v>206.68971432685501</v>
      </c>
      <c r="I12" s="56">
        <v>40028.569900000002</v>
      </c>
      <c r="J12" s="57">
        <v>9.5078730871102994</v>
      </c>
      <c r="K12" s="56">
        <v>19245.826400000002</v>
      </c>
      <c r="L12" s="57">
        <v>14.0200343202259</v>
      </c>
      <c r="M12" s="57">
        <v>1.07985716321332</v>
      </c>
      <c r="N12" s="56">
        <v>3802521.7497999999</v>
      </c>
      <c r="O12" s="56">
        <v>38710413.352200001</v>
      </c>
      <c r="P12" s="56">
        <v>3784</v>
      </c>
      <c r="Q12" s="56">
        <v>4036</v>
      </c>
      <c r="R12" s="57">
        <v>-6.2438057482656104</v>
      </c>
      <c r="S12" s="56">
        <v>111.259107188161</v>
      </c>
      <c r="T12" s="56">
        <v>116.34698790882101</v>
      </c>
      <c r="U12" s="58">
        <v>-4.5730015719570103</v>
      </c>
    </row>
    <row r="13" spans="1:23" ht="12" thickBot="1">
      <c r="A13" s="82"/>
      <c r="B13" s="69" t="s">
        <v>11</v>
      </c>
      <c r="C13" s="70"/>
      <c r="D13" s="56">
        <v>315135.34080000001</v>
      </c>
      <c r="E13" s="56">
        <v>456026.44929999998</v>
      </c>
      <c r="F13" s="57">
        <v>69.104619103504305</v>
      </c>
      <c r="G13" s="56">
        <v>220277.88680000001</v>
      </c>
      <c r="H13" s="57">
        <v>43.062631196441998</v>
      </c>
      <c r="I13" s="56">
        <v>-6541.37</v>
      </c>
      <c r="J13" s="57">
        <v>-2.0757335509860999</v>
      </c>
      <c r="K13" s="56">
        <v>64128.855000000003</v>
      </c>
      <c r="L13" s="57">
        <v>29.112706650498001</v>
      </c>
      <c r="M13" s="57">
        <v>-1.1020035364735601</v>
      </c>
      <c r="N13" s="56">
        <v>3135003.1696000001</v>
      </c>
      <c r="O13" s="56">
        <v>57706950.193800002</v>
      </c>
      <c r="P13" s="56">
        <v>14297</v>
      </c>
      <c r="Q13" s="56">
        <v>13792</v>
      </c>
      <c r="R13" s="57">
        <v>3.6615429234338799</v>
      </c>
      <c r="S13" s="56">
        <v>22.042060628103801</v>
      </c>
      <c r="T13" s="56">
        <v>21.466653589037101</v>
      </c>
      <c r="U13" s="58">
        <v>2.6104956735897198</v>
      </c>
    </row>
    <row r="14" spans="1:23" ht="12" thickBot="1">
      <c r="A14" s="82"/>
      <c r="B14" s="69" t="s">
        <v>12</v>
      </c>
      <c r="C14" s="70"/>
      <c r="D14" s="56">
        <v>158588.16459999999</v>
      </c>
      <c r="E14" s="56">
        <v>259949.39970000001</v>
      </c>
      <c r="F14" s="57">
        <v>61.007320956702301</v>
      </c>
      <c r="G14" s="56">
        <v>138045.7286</v>
      </c>
      <c r="H14" s="57">
        <v>14.8808921567748</v>
      </c>
      <c r="I14" s="56">
        <v>33115.7935</v>
      </c>
      <c r="J14" s="57">
        <v>20.8816298388512</v>
      </c>
      <c r="K14" s="56">
        <v>22333.53</v>
      </c>
      <c r="L14" s="57">
        <v>16.178356423264201</v>
      </c>
      <c r="M14" s="57">
        <v>0.48278366653189198</v>
      </c>
      <c r="N14" s="56">
        <v>1623087.9450000001</v>
      </c>
      <c r="O14" s="56">
        <v>26178500.6536</v>
      </c>
      <c r="P14" s="56">
        <v>3349</v>
      </c>
      <c r="Q14" s="56">
        <v>4595</v>
      </c>
      <c r="R14" s="57">
        <v>-27.116430903155599</v>
      </c>
      <c r="S14" s="56">
        <v>47.353886115258298</v>
      </c>
      <c r="T14" s="56">
        <v>44.977260391730098</v>
      </c>
      <c r="U14" s="58">
        <v>5.0188610027559104</v>
      </c>
    </row>
    <row r="15" spans="1:23" ht="12" thickBot="1">
      <c r="A15" s="82"/>
      <c r="B15" s="69" t="s">
        <v>13</v>
      </c>
      <c r="C15" s="70"/>
      <c r="D15" s="56">
        <v>161420.93410000001</v>
      </c>
      <c r="E15" s="56">
        <v>157848.9051</v>
      </c>
      <c r="F15" s="57">
        <v>102.262941892272</v>
      </c>
      <c r="G15" s="56">
        <v>91645.37</v>
      </c>
      <c r="H15" s="57">
        <v>76.136485782096798</v>
      </c>
      <c r="I15" s="56">
        <v>6926.3330999999998</v>
      </c>
      <c r="J15" s="57">
        <v>4.2908518270059997</v>
      </c>
      <c r="K15" s="56">
        <v>24420.3567</v>
      </c>
      <c r="L15" s="57">
        <v>26.646579854497801</v>
      </c>
      <c r="M15" s="57">
        <v>-0.71637051886306002</v>
      </c>
      <c r="N15" s="56">
        <v>1480325.5123000001</v>
      </c>
      <c r="O15" s="56">
        <v>21954746.780099999</v>
      </c>
      <c r="P15" s="56">
        <v>7247</v>
      </c>
      <c r="Q15" s="56">
        <v>7860</v>
      </c>
      <c r="R15" s="57">
        <v>-7.7989821882951702</v>
      </c>
      <c r="S15" s="56">
        <v>22.274173326893902</v>
      </c>
      <c r="T15" s="56">
        <v>22.6098160941476</v>
      </c>
      <c r="U15" s="58">
        <v>-1.5068696931097501</v>
      </c>
    </row>
    <row r="16" spans="1:23" ht="12" thickBot="1">
      <c r="A16" s="82"/>
      <c r="B16" s="69" t="s">
        <v>14</v>
      </c>
      <c r="C16" s="70"/>
      <c r="D16" s="56">
        <v>1102367.2434</v>
      </c>
      <c r="E16" s="56">
        <v>1562083.8149999999</v>
      </c>
      <c r="F16" s="57">
        <v>70.570300569947307</v>
      </c>
      <c r="G16" s="56">
        <v>675940.8922</v>
      </c>
      <c r="H16" s="57">
        <v>63.086337299715801</v>
      </c>
      <c r="I16" s="56">
        <v>32996.544900000001</v>
      </c>
      <c r="J16" s="57">
        <v>2.9932443201260002</v>
      </c>
      <c r="K16" s="56">
        <v>37716.448700000001</v>
      </c>
      <c r="L16" s="57">
        <v>5.5798442046084</v>
      </c>
      <c r="M16" s="57">
        <v>-0.12514178727542799</v>
      </c>
      <c r="N16" s="56">
        <v>13626081.214500001</v>
      </c>
      <c r="O16" s="56">
        <v>186020235.11719999</v>
      </c>
      <c r="P16" s="56">
        <v>53505</v>
      </c>
      <c r="Q16" s="56">
        <v>58059</v>
      </c>
      <c r="R16" s="57">
        <v>-7.8437451557898097</v>
      </c>
      <c r="S16" s="56">
        <v>20.603069683207199</v>
      </c>
      <c r="T16" s="56">
        <v>19.119275042629098</v>
      </c>
      <c r="U16" s="58">
        <v>7.2018134355363399</v>
      </c>
    </row>
    <row r="17" spans="1:21" ht="12" thickBot="1">
      <c r="A17" s="82"/>
      <c r="B17" s="69" t="s">
        <v>15</v>
      </c>
      <c r="C17" s="70"/>
      <c r="D17" s="56">
        <v>549934.10620000004</v>
      </c>
      <c r="E17" s="56">
        <v>1179713.5171999999</v>
      </c>
      <c r="F17" s="57">
        <v>46.615902774874101</v>
      </c>
      <c r="G17" s="56">
        <v>436818.1116</v>
      </c>
      <c r="H17" s="57">
        <v>25.895445174119001</v>
      </c>
      <c r="I17" s="56">
        <v>61184.322899999999</v>
      </c>
      <c r="J17" s="57">
        <v>11.1257552878069</v>
      </c>
      <c r="K17" s="56">
        <v>55053.092400000001</v>
      </c>
      <c r="L17" s="57">
        <v>12.603207362063999</v>
      </c>
      <c r="M17" s="57">
        <v>0.111369411466521</v>
      </c>
      <c r="N17" s="56">
        <v>13461274.0812</v>
      </c>
      <c r="O17" s="56">
        <v>211835424.71810001</v>
      </c>
      <c r="P17" s="56">
        <v>14140</v>
      </c>
      <c r="Q17" s="56">
        <v>14997</v>
      </c>
      <c r="R17" s="57">
        <v>-5.7144762285790502</v>
      </c>
      <c r="S17" s="56">
        <v>38.892086718529001</v>
      </c>
      <c r="T17" s="56">
        <v>67.622525538440996</v>
      </c>
      <c r="U17" s="58">
        <v>-73.872196747479293</v>
      </c>
    </row>
    <row r="18" spans="1:21" ht="12" customHeight="1" thickBot="1">
      <c r="A18" s="82"/>
      <c r="B18" s="69" t="s">
        <v>16</v>
      </c>
      <c r="C18" s="70"/>
      <c r="D18" s="56">
        <v>2053388.7690999999</v>
      </c>
      <c r="E18" s="56">
        <v>2243200.3549000002</v>
      </c>
      <c r="F18" s="57">
        <v>91.538357891867307</v>
      </c>
      <c r="G18" s="56">
        <v>1278622.1137999999</v>
      </c>
      <c r="H18" s="57">
        <v>60.5938726491624</v>
      </c>
      <c r="I18" s="56">
        <v>155181.00210000001</v>
      </c>
      <c r="J18" s="57">
        <v>7.5573123041875698</v>
      </c>
      <c r="K18" s="56">
        <v>199961.09669999999</v>
      </c>
      <c r="L18" s="57">
        <v>15.638795430006001</v>
      </c>
      <c r="M18" s="57">
        <v>-0.223944033809652</v>
      </c>
      <c r="N18" s="56">
        <v>19154832.254900001</v>
      </c>
      <c r="O18" s="56">
        <v>397949341.22790003</v>
      </c>
      <c r="P18" s="56">
        <v>89427</v>
      </c>
      <c r="Q18" s="56">
        <v>84319</v>
      </c>
      <c r="R18" s="57">
        <v>6.0579466075261896</v>
      </c>
      <c r="S18" s="56">
        <v>22.9616197468326</v>
      </c>
      <c r="T18" s="56">
        <v>22.586675536948999</v>
      </c>
      <c r="U18" s="58">
        <v>1.6329170764853</v>
      </c>
    </row>
    <row r="19" spans="1:21" ht="12" customHeight="1" thickBot="1">
      <c r="A19" s="82"/>
      <c r="B19" s="69" t="s">
        <v>17</v>
      </c>
      <c r="C19" s="70"/>
      <c r="D19" s="56">
        <v>506863.64870000002</v>
      </c>
      <c r="E19" s="56">
        <v>719667.18169999996</v>
      </c>
      <c r="F19" s="57">
        <v>70.430285219159899</v>
      </c>
      <c r="G19" s="56">
        <v>396004.27350000001</v>
      </c>
      <c r="H19" s="57">
        <v>27.9944896099713</v>
      </c>
      <c r="I19" s="56">
        <v>32302.805</v>
      </c>
      <c r="J19" s="57">
        <v>6.3730758918793997</v>
      </c>
      <c r="K19" s="56">
        <v>26589.229899999998</v>
      </c>
      <c r="L19" s="57">
        <v>6.71437953560367</v>
      </c>
      <c r="M19" s="57">
        <v>0.21488306060342099</v>
      </c>
      <c r="N19" s="56">
        <v>7678538.1036999999</v>
      </c>
      <c r="O19" s="56">
        <v>118346815.26360001</v>
      </c>
      <c r="P19" s="56">
        <v>9969</v>
      </c>
      <c r="Q19" s="56">
        <v>9014</v>
      </c>
      <c r="R19" s="57">
        <v>10.594630574661601</v>
      </c>
      <c r="S19" s="56">
        <v>50.8439812117564</v>
      </c>
      <c r="T19" s="56">
        <v>51.075115908586596</v>
      </c>
      <c r="U19" s="58">
        <v>-0.45459598426717801</v>
      </c>
    </row>
    <row r="20" spans="1:21" ht="12" thickBot="1">
      <c r="A20" s="82"/>
      <c r="B20" s="69" t="s">
        <v>18</v>
      </c>
      <c r="C20" s="70"/>
      <c r="D20" s="56">
        <v>1160158.7790000001</v>
      </c>
      <c r="E20" s="56">
        <v>1704135.3944999999</v>
      </c>
      <c r="F20" s="57">
        <v>68.079026041261002</v>
      </c>
      <c r="G20" s="56">
        <v>837441.28749999998</v>
      </c>
      <c r="H20" s="57">
        <v>38.5361333763951</v>
      </c>
      <c r="I20" s="56">
        <v>107599.69</v>
      </c>
      <c r="J20" s="57">
        <v>9.2745658566446991</v>
      </c>
      <c r="K20" s="56">
        <v>64901.6613</v>
      </c>
      <c r="L20" s="57">
        <v>7.7499954049017399</v>
      </c>
      <c r="M20" s="57">
        <v>0.657888070116319</v>
      </c>
      <c r="N20" s="56">
        <v>12076197.587300001</v>
      </c>
      <c r="O20" s="56">
        <v>208799085.3154</v>
      </c>
      <c r="P20" s="56">
        <v>42679</v>
      </c>
      <c r="Q20" s="56">
        <v>38677</v>
      </c>
      <c r="R20" s="57">
        <v>10.347234790702499</v>
      </c>
      <c r="S20" s="56">
        <v>27.183363691745399</v>
      </c>
      <c r="T20" s="56">
        <v>26.1480070403599</v>
      </c>
      <c r="U20" s="58">
        <v>3.8087878421751702</v>
      </c>
    </row>
    <row r="21" spans="1:21" ht="12" customHeight="1" thickBot="1">
      <c r="A21" s="82"/>
      <c r="B21" s="69" t="s">
        <v>19</v>
      </c>
      <c r="C21" s="70"/>
      <c r="D21" s="56">
        <v>344706.67430000001</v>
      </c>
      <c r="E21" s="56">
        <v>514489.90840000001</v>
      </c>
      <c r="F21" s="57">
        <v>66.999695945834006</v>
      </c>
      <c r="G21" s="56">
        <v>284214.60379999998</v>
      </c>
      <c r="H21" s="57">
        <v>21.283941673373</v>
      </c>
      <c r="I21" s="56">
        <v>44678.292800000003</v>
      </c>
      <c r="J21" s="57">
        <v>12.961249703310401</v>
      </c>
      <c r="K21" s="56">
        <v>32350.579900000001</v>
      </c>
      <c r="L21" s="57">
        <v>11.3824481456853</v>
      </c>
      <c r="M21" s="57">
        <v>0.38106621081002601</v>
      </c>
      <c r="N21" s="56">
        <v>3514045.8012000001</v>
      </c>
      <c r="O21" s="56">
        <v>70876737.776800007</v>
      </c>
      <c r="P21" s="56">
        <v>27935</v>
      </c>
      <c r="Q21" s="56">
        <v>24341</v>
      </c>
      <c r="R21" s="57">
        <v>14.7652109609301</v>
      </c>
      <c r="S21" s="56">
        <v>12.339598149275099</v>
      </c>
      <c r="T21" s="56">
        <v>13.0110350766197</v>
      </c>
      <c r="U21" s="58">
        <v>-5.4413192327825897</v>
      </c>
    </row>
    <row r="22" spans="1:21" ht="12" customHeight="1" thickBot="1">
      <c r="A22" s="82"/>
      <c r="B22" s="69" t="s">
        <v>20</v>
      </c>
      <c r="C22" s="70"/>
      <c r="D22" s="56">
        <v>1584868.9881</v>
      </c>
      <c r="E22" s="56">
        <v>3600778.1882000002</v>
      </c>
      <c r="F22" s="57">
        <v>44.014624208003902</v>
      </c>
      <c r="G22" s="56">
        <v>1208451.6527</v>
      </c>
      <c r="H22" s="57">
        <v>31.148729414121298</v>
      </c>
      <c r="I22" s="56">
        <v>-87703.350900000005</v>
      </c>
      <c r="J22" s="57">
        <v>-5.5337918502110401</v>
      </c>
      <c r="K22" s="56">
        <v>148124.60680000001</v>
      </c>
      <c r="L22" s="57">
        <v>12.257387911965701</v>
      </c>
      <c r="M22" s="57">
        <v>-1.5920917043744001</v>
      </c>
      <c r="N22" s="56">
        <v>23673341.5068</v>
      </c>
      <c r="O22" s="56">
        <v>241842098.1724</v>
      </c>
      <c r="P22" s="56">
        <v>86781</v>
      </c>
      <c r="Q22" s="56">
        <v>81836</v>
      </c>
      <c r="R22" s="57">
        <v>6.0425729507796104</v>
      </c>
      <c r="S22" s="56">
        <v>18.2628569398832</v>
      </c>
      <c r="T22" s="56">
        <v>18.0192980937485</v>
      </c>
      <c r="U22" s="58">
        <v>1.33362949146687</v>
      </c>
    </row>
    <row r="23" spans="1:21" ht="12" thickBot="1">
      <c r="A23" s="82"/>
      <c r="B23" s="69" t="s">
        <v>21</v>
      </c>
      <c r="C23" s="70"/>
      <c r="D23" s="56">
        <v>3153398.1274000001</v>
      </c>
      <c r="E23" s="56">
        <v>3967318.9912999999</v>
      </c>
      <c r="F23" s="57">
        <v>79.484360453876803</v>
      </c>
      <c r="G23" s="56">
        <v>2141655.8237000001</v>
      </c>
      <c r="H23" s="57">
        <v>47.241124951257497</v>
      </c>
      <c r="I23" s="56">
        <v>147813.00409999999</v>
      </c>
      <c r="J23" s="57">
        <v>4.6874196700900796</v>
      </c>
      <c r="K23" s="56">
        <v>245802.78219999999</v>
      </c>
      <c r="L23" s="57">
        <v>11.4772308173842</v>
      </c>
      <c r="M23" s="57">
        <v>-0.39865202998503702</v>
      </c>
      <c r="N23" s="56">
        <v>35132312.537600003</v>
      </c>
      <c r="O23" s="56">
        <v>527039381.83399999</v>
      </c>
      <c r="P23" s="56">
        <v>91585</v>
      </c>
      <c r="Q23" s="56">
        <v>84614</v>
      </c>
      <c r="R23" s="57">
        <v>8.2385893587349592</v>
      </c>
      <c r="S23" s="56">
        <v>34.4313820756674</v>
      </c>
      <c r="T23" s="56">
        <v>33.744549576902202</v>
      </c>
      <c r="U23" s="58">
        <v>1.99478631806253</v>
      </c>
    </row>
    <row r="24" spans="1:21" ht="12" thickBot="1">
      <c r="A24" s="82"/>
      <c r="B24" s="69" t="s">
        <v>22</v>
      </c>
      <c r="C24" s="70"/>
      <c r="D24" s="56">
        <v>268851.62900000002</v>
      </c>
      <c r="E24" s="56">
        <v>283336.2818</v>
      </c>
      <c r="F24" s="57">
        <v>94.8878227991203</v>
      </c>
      <c r="G24" s="56">
        <v>195479.21890000001</v>
      </c>
      <c r="H24" s="57">
        <v>37.534634378467899</v>
      </c>
      <c r="I24" s="56">
        <v>41805.947800000002</v>
      </c>
      <c r="J24" s="57">
        <v>15.5498212733537</v>
      </c>
      <c r="K24" s="56">
        <v>34469.888400000003</v>
      </c>
      <c r="L24" s="57">
        <v>17.633530865310799</v>
      </c>
      <c r="M24" s="57">
        <v>0.21282515669531499</v>
      </c>
      <c r="N24" s="56">
        <v>3499940.6603000001</v>
      </c>
      <c r="O24" s="56">
        <v>50505885.159699999</v>
      </c>
      <c r="P24" s="56">
        <v>24404</v>
      </c>
      <c r="Q24" s="56">
        <v>22593</v>
      </c>
      <c r="R24" s="57">
        <v>8.0157570929048703</v>
      </c>
      <c r="S24" s="56">
        <v>11.0167033683003</v>
      </c>
      <c r="T24" s="56">
        <v>11.8085845571637</v>
      </c>
      <c r="U24" s="58">
        <v>-7.1880049992271102</v>
      </c>
    </row>
    <row r="25" spans="1:21" ht="12" thickBot="1">
      <c r="A25" s="82"/>
      <c r="B25" s="69" t="s">
        <v>23</v>
      </c>
      <c r="C25" s="70"/>
      <c r="D25" s="56">
        <v>294307.67139999999</v>
      </c>
      <c r="E25" s="56">
        <v>348756.76850000001</v>
      </c>
      <c r="F25" s="57">
        <v>84.387658672780702</v>
      </c>
      <c r="G25" s="56">
        <v>190355.2439</v>
      </c>
      <c r="H25" s="57">
        <v>54.609699932726699</v>
      </c>
      <c r="I25" s="56">
        <v>14671.0038</v>
      </c>
      <c r="J25" s="57">
        <v>4.9849206207269798</v>
      </c>
      <c r="K25" s="56">
        <v>15352.277099999999</v>
      </c>
      <c r="L25" s="57">
        <v>8.0650665489757003</v>
      </c>
      <c r="M25" s="57">
        <v>-4.4376042430865001E-2</v>
      </c>
      <c r="N25" s="56">
        <v>3625736.5529999998</v>
      </c>
      <c r="O25" s="56">
        <v>63621828.933200002</v>
      </c>
      <c r="P25" s="56">
        <v>17448</v>
      </c>
      <c r="Q25" s="56">
        <v>16078</v>
      </c>
      <c r="R25" s="57">
        <v>8.52096031844758</v>
      </c>
      <c r="S25" s="56">
        <v>16.867702395690099</v>
      </c>
      <c r="T25" s="56">
        <v>18.766648525936098</v>
      </c>
      <c r="U25" s="58">
        <v>-11.2578825835297</v>
      </c>
    </row>
    <row r="26" spans="1:21" ht="12" thickBot="1">
      <c r="A26" s="82"/>
      <c r="B26" s="69" t="s">
        <v>24</v>
      </c>
      <c r="C26" s="70"/>
      <c r="D26" s="56">
        <v>666557.82160000002</v>
      </c>
      <c r="E26" s="56">
        <v>1115933.9791000001</v>
      </c>
      <c r="F26" s="57">
        <v>59.730936962559198</v>
      </c>
      <c r="G26" s="56">
        <v>592485.68929999997</v>
      </c>
      <c r="H26" s="57">
        <v>12.501927664702499</v>
      </c>
      <c r="I26" s="56">
        <v>121819.03690000001</v>
      </c>
      <c r="J26" s="57">
        <v>18.2758393874348</v>
      </c>
      <c r="K26" s="56">
        <v>110877.5028</v>
      </c>
      <c r="L26" s="57">
        <v>18.713954581923801</v>
      </c>
      <c r="M26" s="57">
        <v>9.8681281808234003E-2</v>
      </c>
      <c r="N26" s="56">
        <v>7363868.8404999999</v>
      </c>
      <c r="O26" s="56">
        <v>118851186.59280001</v>
      </c>
      <c r="P26" s="56">
        <v>43584</v>
      </c>
      <c r="Q26" s="56">
        <v>39338</v>
      </c>
      <c r="R26" s="57">
        <v>10.793634653515699</v>
      </c>
      <c r="S26" s="56">
        <v>15.293635774596201</v>
      </c>
      <c r="T26" s="56">
        <v>14.877842879658299</v>
      </c>
      <c r="U26" s="58">
        <v>2.7187315107143801</v>
      </c>
    </row>
    <row r="27" spans="1:21" ht="12" thickBot="1">
      <c r="A27" s="82"/>
      <c r="B27" s="69" t="s">
        <v>25</v>
      </c>
      <c r="C27" s="70"/>
      <c r="D27" s="56">
        <v>222652.12059999999</v>
      </c>
      <c r="E27" s="56">
        <v>274268.6237</v>
      </c>
      <c r="F27" s="57">
        <v>81.180310600727296</v>
      </c>
      <c r="G27" s="56">
        <v>190196.9651</v>
      </c>
      <c r="H27" s="57">
        <v>17.063971279949701</v>
      </c>
      <c r="I27" s="56">
        <v>54821.999300000003</v>
      </c>
      <c r="J27" s="57">
        <v>24.622266858391701</v>
      </c>
      <c r="K27" s="56">
        <v>54807.376700000001</v>
      </c>
      <c r="L27" s="57">
        <v>28.816115268287199</v>
      </c>
      <c r="M27" s="57">
        <v>2.6679985214499998E-4</v>
      </c>
      <c r="N27" s="56">
        <v>2208263.5194000001</v>
      </c>
      <c r="O27" s="56">
        <v>40636497.725400001</v>
      </c>
      <c r="P27" s="56">
        <v>28409</v>
      </c>
      <c r="Q27" s="56">
        <v>23953</v>
      </c>
      <c r="R27" s="57">
        <v>18.603097733060601</v>
      </c>
      <c r="S27" s="56">
        <v>7.8373797247351202</v>
      </c>
      <c r="T27" s="56">
        <v>7.9849258506241396</v>
      </c>
      <c r="U27" s="58">
        <v>-1.88259509008294</v>
      </c>
    </row>
    <row r="28" spans="1:21" ht="12" thickBot="1">
      <c r="A28" s="82"/>
      <c r="B28" s="69" t="s">
        <v>26</v>
      </c>
      <c r="C28" s="70"/>
      <c r="D28" s="56">
        <v>866056.48069999996</v>
      </c>
      <c r="E28" s="56">
        <v>860764.29890000005</v>
      </c>
      <c r="F28" s="57">
        <v>100.614823570955</v>
      </c>
      <c r="G28" s="56">
        <v>721048.91200000001</v>
      </c>
      <c r="H28" s="57">
        <v>20.110642466373999</v>
      </c>
      <c r="I28" s="56">
        <v>8713.6108999999997</v>
      </c>
      <c r="J28" s="57">
        <v>1.0061250154213</v>
      </c>
      <c r="K28" s="56">
        <v>14181.3927</v>
      </c>
      <c r="L28" s="57">
        <v>1.96677263691648</v>
      </c>
      <c r="M28" s="57">
        <v>-0.385560284216655</v>
      </c>
      <c r="N28" s="56">
        <v>11237613.177999999</v>
      </c>
      <c r="O28" s="56">
        <v>172787624.81099999</v>
      </c>
      <c r="P28" s="56">
        <v>37123</v>
      </c>
      <c r="Q28" s="56">
        <v>32256</v>
      </c>
      <c r="R28" s="57">
        <v>15.088665674603201</v>
      </c>
      <c r="S28" s="56">
        <v>23.329377493736999</v>
      </c>
      <c r="T28" s="56">
        <v>23.877285425967301</v>
      </c>
      <c r="U28" s="58">
        <v>-2.3485750203892799</v>
      </c>
    </row>
    <row r="29" spans="1:21" ht="12" thickBot="1">
      <c r="A29" s="82"/>
      <c r="B29" s="69" t="s">
        <v>27</v>
      </c>
      <c r="C29" s="70"/>
      <c r="D29" s="56">
        <v>628763.54390000005</v>
      </c>
      <c r="E29" s="56">
        <v>769344.70550000004</v>
      </c>
      <c r="F29" s="57">
        <v>81.727155513647702</v>
      </c>
      <c r="G29" s="56">
        <v>550623.04040000006</v>
      </c>
      <c r="H29" s="57">
        <v>14.1912883709397</v>
      </c>
      <c r="I29" s="56">
        <v>73836.333299999998</v>
      </c>
      <c r="J29" s="57">
        <v>11.7431002506951</v>
      </c>
      <c r="K29" s="56">
        <v>72229.938599999994</v>
      </c>
      <c r="L29" s="57">
        <v>13.117856192056299</v>
      </c>
      <c r="M29" s="57">
        <v>2.2240011983063999E-2</v>
      </c>
      <c r="N29" s="56">
        <v>7381210.2134999996</v>
      </c>
      <c r="O29" s="56">
        <v>129406696.3213</v>
      </c>
      <c r="P29" s="56">
        <v>95664</v>
      </c>
      <c r="Q29" s="56">
        <v>85383</v>
      </c>
      <c r="R29" s="57">
        <v>12.041038614244099</v>
      </c>
      <c r="S29" s="56">
        <v>6.5726244344790103</v>
      </c>
      <c r="T29" s="56">
        <v>6.7332452759917096</v>
      </c>
      <c r="U29" s="58">
        <v>-2.4437854789040601</v>
      </c>
    </row>
    <row r="30" spans="1:21" ht="12" thickBot="1">
      <c r="A30" s="82"/>
      <c r="B30" s="69" t="s">
        <v>28</v>
      </c>
      <c r="C30" s="70"/>
      <c r="D30" s="56">
        <v>1340788.8337000001</v>
      </c>
      <c r="E30" s="56">
        <v>1717305.996</v>
      </c>
      <c r="F30" s="57">
        <v>78.075126787130799</v>
      </c>
      <c r="G30" s="56">
        <v>983823.37769999995</v>
      </c>
      <c r="H30" s="57">
        <v>36.283489912032799</v>
      </c>
      <c r="I30" s="56">
        <v>74723.014599999995</v>
      </c>
      <c r="J30" s="57">
        <v>5.5730636116499097</v>
      </c>
      <c r="K30" s="56">
        <v>104140.34299999999</v>
      </c>
      <c r="L30" s="57">
        <v>10.5852681853791</v>
      </c>
      <c r="M30" s="57">
        <v>-0.28247773679792898</v>
      </c>
      <c r="N30" s="56">
        <v>15971828.9331</v>
      </c>
      <c r="O30" s="56">
        <v>198075104.0697</v>
      </c>
      <c r="P30" s="56">
        <v>81935</v>
      </c>
      <c r="Q30" s="56">
        <v>78732</v>
      </c>
      <c r="R30" s="57">
        <v>4.0682314687801702</v>
      </c>
      <c r="S30" s="56">
        <v>16.364054844694</v>
      </c>
      <c r="T30" s="56">
        <v>17.367666589188602</v>
      </c>
      <c r="U30" s="58">
        <v>-6.1330260379816401</v>
      </c>
    </row>
    <row r="31" spans="1:21" ht="12" thickBot="1">
      <c r="A31" s="82"/>
      <c r="B31" s="69" t="s">
        <v>29</v>
      </c>
      <c r="C31" s="70"/>
      <c r="D31" s="56">
        <v>856714.16209999996</v>
      </c>
      <c r="E31" s="56">
        <v>1897114.6673000001</v>
      </c>
      <c r="F31" s="57">
        <v>45.158797033565101</v>
      </c>
      <c r="G31" s="56">
        <v>1476218.6846</v>
      </c>
      <c r="H31" s="57">
        <v>-41.9656334771201</v>
      </c>
      <c r="I31" s="56">
        <v>32501.411</v>
      </c>
      <c r="J31" s="57">
        <v>3.7937286947996398</v>
      </c>
      <c r="K31" s="56">
        <v>8217.2970000000005</v>
      </c>
      <c r="L31" s="57">
        <v>0.55664496634023997</v>
      </c>
      <c r="M31" s="57">
        <v>2.9552435551495799</v>
      </c>
      <c r="N31" s="56">
        <v>15164843.0912</v>
      </c>
      <c r="O31" s="56">
        <v>215276909.10749999</v>
      </c>
      <c r="P31" s="56">
        <v>26580</v>
      </c>
      <c r="Q31" s="56">
        <v>22686</v>
      </c>
      <c r="R31" s="57">
        <v>17.164771224543799</v>
      </c>
      <c r="S31" s="56">
        <v>32.231533562829199</v>
      </c>
      <c r="T31" s="56">
        <v>32.642056206470997</v>
      </c>
      <c r="U31" s="58">
        <v>-1.2736677354849599</v>
      </c>
    </row>
    <row r="32" spans="1:21" ht="12" thickBot="1">
      <c r="A32" s="82"/>
      <c r="B32" s="69" t="s">
        <v>30</v>
      </c>
      <c r="C32" s="70"/>
      <c r="D32" s="56">
        <v>112988.07399999999</v>
      </c>
      <c r="E32" s="56">
        <v>189149.2213</v>
      </c>
      <c r="F32" s="57">
        <v>59.734887208864201</v>
      </c>
      <c r="G32" s="56">
        <v>112364.02159999999</v>
      </c>
      <c r="H32" s="57">
        <v>0.55538453600523197</v>
      </c>
      <c r="I32" s="56">
        <v>22944.7657</v>
      </c>
      <c r="J32" s="57">
        <v>20.307245612488298</v>
      </c>
      <c r="K32" s="56">
        <v>31772.559499999999</v>
      </c>
      <c r="L32" s="57">
        <v>28.276452771605001</v>
      </c>
      <c r="M32" s="57">
        <v>-0.27784333207401801</v>
      </c>
      <c r="N32" s="56">
        <v>2158375.3415000001</v>
      </c>
      <c r="O32" s="56">
        <v>21022544.4745</v>
      </c>
      <c r="P32" s="56">
        <v>20406</v>
      </c>
      <c r="Q32" s="56">
        <v>18586</v>
      </c>
      <c r="R32" s="57">
        <v>9.7923167975895904</v>
      </c>
      <c r="S32" s="56">
        <v>5.5370025482701202</v>
      </c>
      <c r="T32" s="56">
        <v>6.2248644840202303</v>
      </c>
      <c r="U32" s="58">
        <v>-12.4230019717982</v>
      </c>
    </row>
    <row r="33" spans="1:21" ht="12" thickBot="1">
      <c r="A33" s="82"/>
      <c r="B33" s="69" t="s">
        <v>70</v>
      </c>
      <c r="C33" s="70"/>
      <c r="D33" s="56">
        <v>7.4359000000000002</v>
      </c>
      <c r="E33" s="59"/>
      <c r="F33" s="59"/>
      <c r="G33" s="59"/>
      <c r="H33" s="59"/>
      <c r="I33" s="56">
        <v>0</v>
      </c>
      <c r="J33" s="57">
        <v>0</v>
      </c>
      <c r="K33" s="59"/>
      <c r="L33" s="59"/>
      <c r="M33" s="59"/>
      <c r="N33" s="56">
        <v>15.7265</v>
      </c>
      <c r="O33" s="56">
        <v>343.66140000000001</v>
      </c>
      <c r="P33" s="56">
        <v>1</v>
      </c>
      <c r="Q33" s="59"/>
      <c r="R33" s="59"/>
      <c r="S33" s="56">
        <v>7.4359000000000002</v>
      </c>
      <c r="T33" s="59"/>
      <c r="U33" s="60"/>
    </row>
    <row r="34" spans="1:21" ht="12" thickBot="1">
      <c r="A34" s="82"/>
      <c r="B34" s="69" t="s">
        <v>31</v>
      </c>
      <c r="C34" s="70"/>
      <c r="D34" s="56">
        <v>152151.5822</v>
      </c>
      <c r="E34" s="56">
        <v>163280.6182</v>
      </c>
      <c r="F34" s="57">
        <v>93.184104688795202</v>
      </c>
      <c r="G34" s="56">
        <v>141134.1116</v>
      </c>
      <c r="H34" s="57">
        <v>7.8063839245508202</v>
      </c>
      <c r="I34" s="56">
        <v>10921.8459</v>
      </c>
      <c r="J34" s="57">
        <v>7.1782663985994404</v>
      </c>
      <c r="K34" s="56">
        <v>16065.8346</v>
      </c>
      <c r="L34" s="57">
        <v>11.3833816770913</v>
      </c>
      <c r="M34" s="57">
        <v>-0.32018185348428801</v>
      </c>
      <c r="N34" s="56">
        <v>2051859.3859999999</v>
      </c>
      <c r="O34" s="56">
        <v>33695032.281099997</v>
      </c>
      <c r="P34" s="56">
        <v>10257</v>
      </c>
      <c r="Q34" s="56">
        <v>8832</v>
      </c>
      <c r="R34" s="57">
        <v>16.134510869565201</v>
      </c>
      <c r="S34" s="56">
        <v>14.833926313737001</v>
      </c>
      <c r="T34" s="56">
        <v>15.7456716145833</v>
      </c>
      <c r="U34" s="58">
        <v>-6.1463518259629799</v>
      </c>
    </row>
    <row r="35" spans="1:21" ht="12" customHeight="1" thickBot="1">
      <c r="A35" s="82"/>
      <c r="B35" s="69" t="s">
        <v>78</v>
      </c>
      <c r="C35" s="70"/>
      <c r="D35" s="56">
        <v>6572.2258000000002</v>
      </c>
      <c r="E35" s="59"/>
      <c r="F35" s="59"/>
      <c r="G35" s="59"/>
      <c r="H35" s="59"/>
      <c r="I35" s="56">
        <v>147.66569999999999</v>
      </c>
      <c r="J35" s="57">
        <v>2.2468141614976198</v>
      </c>
      <c r="K35" s="59"/>
      <c r="L35" s="59"/>
      <c r="M35" s="59"/>
      <c r="N35" s="56">
        <v>80148.385200000004</v>
      </c>
      <c r="O35" s="56">
        <v>302428.4351</v>
      </c>
      <c r="P35" s="56">
        <v>1052</v>
      </c>
      <c r="Q35" s="56">
        <v>992</v>
      </c>
      <c r="R35" s="57">
        <v>6.0483870967742002</v>
      </c>
      <c r="S35" s="56">
        <v>6.24736292775665</v>
      </c>
      <c r="T35" s="56">
        <v>6.5935904233871003</v>
      </c>
      <c r="U35" s="58">
        <v>-5.5419782656162901</v>
      </c>
    </row>
    <row r="36" spans="1:21" ht="12" customHeight="1" thickBot="1">
      <c r="A36" s="82"/>
      <c r="B36" s="69" t="s">
        <v>64</v>
      </c>
      <c r="C36" s="70"/>
      <c r="D36" s="56">
        <v>98685.55</v>
      </c>
      <c r="E36" s="59"/>
      <c r="F36" s="59"/>
      <c r="G36" s="56">
        <v>232289.02</v>
      </c>
      <c r="H36" s="57">
        <v>-57.5160504788388</v>
      </c>
      <c r="I36" s="56">
        <v>2075.4899999999998</v>
      </c>
      <c r="J36" s="57">
        <v>2.1031346534523001</v>
      </c>
      <c r="K36" s="56">
        <v>7498.2</v>
      </c>
      <c r="L36" s="57">
        <v>3.2279614421723402</v>
      </c>
      <c r="M36" s="57">
        <v>-0.72320156837641003</v>
      </c>
      <c r="N36" s="56">
        <v>967488.78</v>
      </c>
      <c r="O36" s="56">
        <v>26665432.600000001</v>
      </c>
      <c r="P36" s="56">
        <v>72</v>
      </c>
      <c r="Q36" s="56">
        <v>50</v>
      </c>
      <c r="R36" s="57">
        <v>44</v>
      </c>
      <c r="S36" s="56">
        <v>1370.6326388888899</v>
      </c>
      <c r="T36" s="56">
        <v>1244.3432</v>
      </c>
      <c r="U36" s="58">
        <v>9.2139523972861301</v>
      </c>
    </row>
    <row r="37" spans="1:21" ht="12" thickBot="1">
      <c r="A37" s="82"/>
      <c r="B37" s="69" t="s">
        <v>35</v>
      </c>
      <c r="C37" s="70"/>
      <c r="D37" s="56">
        <v>822291.62</v>
      </c>
      <c r="E37" s="59"/>
      <c r="F37" s="59"/>
      <c r="G37" s="56">
        <v>186640.25</v>
      </c>
      <c r="H37" s="57">
        <v>340.57571718854899</v>
      </c>
      <c r="I37" s="56">
        <v>-99264.03</v>
      </c>
      <c r="J37" s="57">
        <v>-12.0716334188107</v>
      </c>
      <c r="K37" s="56">
        <v>-31312.81</v>
      </c>
      <c r="L37" s="57">
        <v>-16.777093901235101</v>
      </c>
      <c r="M37" s="57">
        <v>2.1700773581163699</v>
      </c>
      <c r="N37" s="56">
        <v>2616641.12</v>
      </c>
      <c r="O37" s="56">
        <v>72083134.489999995</v>
      </c>
      <c r="P37" s="56">
        <v>322</v>
      </c>
      <c r="Q37" s="56">
        <v>199</v>
      </c>
      <c r="R37" s="57">
        <v>61.8090452261306</v>
      </c>
      <c r="S37" s="56">
        <v>2553.7006832298098</v>
      </c>
      <c r="T37" s="56">
        <v>2615.8362311557798</v>
      </c>
      <c r="U37" s="58">
        <v>-2.43315703888126</v>
      </c>
    </row>
    <row r="38" spans="1:21" ht="12" thickBot="1">
      <c r="A38" s="82"/>
      <c r="B38" s="69" t="s">
        <v>36</v>
      </c>
      <c r="C38" s="70"/>
      <c r="D38" s="56">
        <v>504957.37</v>
      </c>
      <c r="E38" s="59"/>
      <c r="F38" s="59"/>
      <c r="G38" s="56">
        <v>282331.65999999997</v>
      </c>
      <c r="H38" s="57">
        <v>78.852548807314093</v>
      </c>
      <c r="I38" s="56">
        <v>-24913</v>
      </c>
      <c r="J38" s="57">
        <v>-4.93368380780342</v>
      </c>
      <c r="K38" s="56">
        <v>-34301.93</v>
      </c>
      <c r="L38" s="57">
        <v>-12.1495159274734</v>
      </c>
      <c r="M38" s="57">
        <v>-0.27371433619041302</v>
      </c>
      <c r="N38" s="56">
        <v>4550361.1900000004</v>
      </c>
      <c r="O38" s="56">
        <v>45765349.93</v>
      </c>
      <c r="P38" s="56">
        <v>193</v>
      </c>
      <c r="Q38" s="56">
        <v>425</v>
      </c>
      <c r="R38" s="57">
        <v>-54.588235294117702</v>
      </c>
      <c r="S38" s="56">
        <v>2616.3594300518098</v>
      </c>
      <c r="T38" s="56">
        <v>2812.6746823529402</v>
      </c>
      <c r="U38" s="58">
        <v>-7.5033747292603401</v>
      </c>
    </row>
    <row r="39" spans="1:21" ht="12" thickBot="1">
      <c r="A39" s="82"/>
      <c r="B39" s="69" t="s">
        <v>37</v>
      </c>
      <c r="C39" s="70"/>
      <c r="D39" s="56">
        <v>317121.65000000002</v>
      </c>
      <c r="E39" s="59"/>
      <c r="F39" s="59"/>
      <c r="G39" s="56">
        <v>181513.88</v>
      </c>
      <c r="H39" s="57">
        <v>74.709311486262095</v>
      </c>
      <c r="I39" s="56">
        <v>-39213.97</v>
      </c>
      <c r="J39" s="57">
        <v>-12.3655921946673</v>
      </c>
      <c r="K39" s="56">
        <v>-27733.360000000001</v>
      </c>
      <c r="L39" s="57">
        <v>-15.278919716773199</v>
      </c>
      <c r="M39" s="57">
        <v>0.41396390484239898</v>
      </c>
      <c r="N39" s="56">
        <v>2337689.69</v>
      </c>
      <c r="O39" s="56">
        <v>45057718.090000004</v>
      </c>
      <c r="P39" s="56">
        <v>215</v>
      </c>
      <c r="Q39" s="56">
        <v>268</v>
      </c>
      <c r="R39" s="57">
        <v>-19.776119402985099</v>
      </c>
      <c r="S39" s="56">
        <v>1474.98441860465</v>
      </c>
      <c r="T39" s="56">
        <v>1649.10507462687</v>
      </c>
      <c r="U39" s="58">
        <v>-11.804914941876801</v>
      </c>
    </row>
    <row r="40" spans="1:21" ht="12" thickBot="1">
      <c r="A40" s="82"/>
      <c r="B40" s="69" t="s">
        <v>66</v>
      </c>
      <c r="C40" s="70"/>
      <c r="D40" s="56">
        <v>0.7</v>
      </c>
      <c r="E40" s="59"/>
      <c r="F40" s="59"/>
      <c r="G40" s="56">
        <v>7.19</v>
      </c>
      <c r="H40" s="57">
        <v>-90.264255910987501</v>
      </c>
      <c r="I40" s="56">
        <v>-5157.42</v>
      </c>
      <c r="J40" s="57">
        <v>-736774.28571428603</v>
      </c>
      <c r="K40" s="56">
        <v>6.67</v>
      </c>
      <c r="L40" s="57">
        <v>92.767732962447894</v>
      </c>
      <c r="M40" s="57">
        <v>-774.22638680659702</v>
      </c>
      <c r="N40" s="56">
        <v>10.33</v>
      </c>
      <c r="O40" s="56">
        <v>1263.5899999999999</v>
      </c>
      <c r="P40" s="56">
        <v>2</v>
      </c>
      <c r="Q40" s="59"/>
      <c r="R40" s="59"/>
      <c r="S40" s="56">
        <v>0.35</v>
      </c>
      <c r="T40" s="59"/>
      <c r="U40" s="60"/>
    </row>
    <row r="41" spans="1:21" ht="12" customHeight="1" thickBot="1">
      <c r="A41" s="82"/>
      <c r="B41" s="69" t="s">
        <v>32</v>
      </c>
      <c r="C41" s="70"/>
      <c r="D41" s="56">
        <v>64880.3416</v>
      </c>
      <c r="E41" s="59"/>
      <c r="F41" s="59"/>
      <c r="G41" s="56">
        <v>122627.3504</v>
      </c>
      <c r="H41" s="57">
        <v>-47.091459296506201</v>
      </c>
      <c r="I41" s="56">
        <v>3774.5007999999998</v>
      </c>
      <c r="J41" s="57">
        <v>5.8176339811379796</v>
      </c>
      <c r="K41" s="56">
        <v>5313.6786000000002</v>
      </c>
      <c r="L41" s="57">
        <v>4.3331920510940103</v>
      </c>
      <c r="M41" s="57">
        <v>-0.28966332288143998</v>
      </c>
      <c r="N41" s="56">
        <v>596839.74080000003</v>
      </c>
      <c r="O41" s="56">
        <v>13768952.120300001</v>
      </c>
      <c r="P41" s="56">
        <v>117</v>
      </c>
      <c r="Q41" s="56">
        <v>115</v>
      </c>
      <c r="R41" s="57">
        <v>1.7391304347826</v>
      </c>
      <c r="S41" s="56">
        <v>554.53283418803403</v>
      </c>
      <c r="T41" s="56">
        <v>528.82942695652196</v>
      </c>
      <c r="U41" s="58">
        <v>4.6351461350612801</v>
      </c>
    </row>
    <row r="42" spans="1:21" ht="12" thickBot="1">
      <c r="A42" s="82"/>
      <c r="B42" s="69" t="s">
        <v>33</v>
      </c>
      <c r="C42" s="70"/>
      <c r="D42" s="56">
        <v>530274.97120000003</v>
      </c>
      <c r="E42" s="56">
        <v>1444693.8315000001</v>
      </c>
      <c r="F42" s="57">
        <v>36.705006945964797</v>
      </c>
      <c r="G42" s="56">
        <v>347090.01990000001</v>
      </c>
      <c r="H42" s="57">
        <v>52.777360568528401</v>
      </c>
      <c r="I42" s="56">
        <v>28960.218099999998</v>
      </c>
      <c r="J42" s="57">
        <v>5.4613586672709999</v>
      </c>
      <c r="K42" s="56">
        <v>22165.448100000001</v>
      </c>
      <c r="L42" s="57">
        <v>6.3860805062577404</v>
      </c>
      <c r="M42" s="57">
        <v>0.306547829276684</v>
      </c>
      <c r="N42" s="56">
        <v>4956602.4123999998</v>
      </c>
      <c r="O42" s="56">
        <v>82047680.954899997</v>
      </c>
      <c r="P42" s="56">
        <v>2640</v>
      </c>
      <c r="Q42" s="56">
        <v>2927</v>
      </c>
      <c r="R42" s="57">
        <v>-9.8052613597540095</v>
      </c>
      <c r="S42" s="56">
        <v>200.861731515152</v>
      </c>
      <c r="T42" s="56">
        <v>209.37215654253501</v>
      </c>
      <c r="U42" s="58">
        <v>-4.2369569171724297</v>
      </c>
    </row>
    <row r="43" spans="1:21" ht="12" thickBot="1">
      <c r="A43" s="82"/>
      <c r="B43" s="69" t="s">
        <v>38</v>
      </c>
      <c r="C43" s="70"/>
      <c r="D43" s="56">
        <v>152902.73000000001</v>
      </c>
      <c r="E43" s="59"/>
      <c r="F43" s="59"/>
      <c r="G43" s="56">
        <v>76476.899999999994</v>
      </c>
      <c r="H43" s="57">
        <v>99.933221665627102</v>
      </c>
      <c r="I43" s="56">
        <v>-11810.51</v>
      </c>
      <c r="J43" s="57">
        <v>-7.7241982533601599</v>
      </c>
      <c r="K43" s="56">
        <v>-9038.51</v>
      </c>
      <c r="L43" s="57">
        <v>-11.818614509740801</v>
      </c>
      <c r="M43" s="57">
        <v>0.30668771733394101</v>
      </c>
      <c r="N43" s="56">
        <v>1045223.78</v>
      </c>
      <c r="O43" s="56">
        <v>34522507.840000004</v>
      </c>
      <c r="P43" s="56">
        <v>123</v>
      </c>
      <c r="Q43" s="56">
        <v>156</v>
      </c>
      <c r="R43" s="57">
        <v>-21.153846153846199</v>
      </c>
      <c r="S43" s="56">
        <v>1243.1116260162601</v>
      </c>
      <c r="T43" s="56">
        <v>1603.46333333333</v>
      </c>
      <c r="U43" s="58">
        <v>-28.987880072514098</v>
      </c>
    </row>
    <row r="44" spans="1:21" ht="12" thickBot="1">
      <c r="A44" s="82"/>
      <c r="B44" s="69" t="s">
        <v>39</v>
      </c>
      <c r="C44" s="70"/>
      <c r="D44" s="56">
        <v>64606.91</v>
      </c>
      <c r="E44" s="59"/>
      <c r="F44" s="59"/>
      <c r="G44" s="56">
        <v>52429.07</v>
      </c>
      <c r="H44" s="57">
        <v>23.227266857871001</v>
      </c>
      <c r="I44" s="56">
        <v>8889.76</v>
      </c>
      <c r="J44" s="57">
        <v>13.7597665636694</v>
      </c>
      <c r="K44" s="56">
        <v>6828.08</v>
      </c>
      <c r="L44" s="57">
        <v>13.023461983971901</v>
      </c>
      <c r="M44" s="57">
        <v>0.30194139494557798</v>
      </c>
      <c r="N44" s="56">
        <v>528047.43000000005</v>
      </c>
      <c r="O44" s="56">
        <v>14061288.33</v>
      </c>
      <c r="P44" s="56">
        <v>57</v>
      </c>
      <c r="Q44" s="56">
        <v>82</v>
      </c>
      <c r="R44" s="57">
        <v>-30.487804878048799</v>
      </c>
      <c r="S44" s="56">
        <v>1133.4545614035101</v>
      </c>
      <c r="T44" s="56">
        <v>1160.36158536585</v>
      </c>
      <c r="U44" s="58">
        <v>-2.3738952472013399</v>
      </c>
    </row>
    <row r="45" spans="1:21" ht="12" thickBot="1">
      <c r="A45" s="82"/>
      <c r="B45" s="69" t="s">
        <v>72</v>
      </c>
      <c r="C45" s="70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6">
        <v>219.40190000000001</v>
      </c>
      <c r="P45" s="59"/>
      <c r="Q45" s="59"/>
      <c r="R45" s="59"/>
      <c r="S45" s="59"/>
      <c r="T45" s="59"/>
      <c r="U45" s="60"/>
    </row>
    <row r="46" spans="1:21" ht="12" thickBot="1">
      <c r="A46" s="83"/>
      <c r="B46" s="69" t="s">
        <v>34</v>
      </c>
      <c r="C46" s="70"/>
      <c r="D46" s="61">
        <v>10505.830099999999</v>
      </c>
      <c r="E46" s="62"/>
      <c r="F46" s="62"/>
      <c r="G46" s="61">
        <v>55273.760499999997</v>
      </c>
      <c r="H46" s="63">
        <v>-80.993096896311201</v>
      </c>
      <c r="I46" s="61">
        <v>711.81719999999996</v>
      </c>
      <c r="J46" s="63">
        <v>6.7754493764371899</v>
      </c>
      <c r="K46" s="61">
        <v>4609.0936000000002</v>
      </c>
      <c r="L46" s="63">
        <v>8.3386647810944599</v>
      </c>
      <c r="M46" s="63">
        <v>-0.84556243336000003</v>
      </c>
      <c r="N46" s="61">
        <v>348261.64020000002</v>
      </c>
      <c r="O46" s="61">
        <v>5079252.8015999999</v>
      </c>
      <c r="P46" s="61">
        <v>13</v>
      </c>
      <c r="Q46" s="61">
        <v>25</v>
      </c>
      <c r="R46" s="63">
        <v>-48</v>
      </c>
      <c r="S46" s="61">
        <v>808.14077692307706</v>
      </c>
      <c r="T46" s="61">
        <v>6943.5201880000004</v>
      </c>
      <c r="U46" s="64">
        <v>-759.19686102671699</v>
      </c>
    </row>
  </sheetData>
  <mergeCells count="44">
    <mergeCell ref="A1:U4"/>
    <mergeCell ref="W1:W4"/>
    <mergeCell ref="B6:C6"/>
    <mergeCell ref="A7:C7"/>
    <mergeCell ref="A8:A46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5:C35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3:C43"/>
    <mergeCell ref="B44:C44"/>
    <mergeCell ref="B45:C45"/>
    <mergeCell ref="B46:C46"/>
    <mergeCell ref="B37:C37"/>
    <mergeCell ref="B38:C38"/>
    <mergeCell ref="B39:C39"/>
    <mergeCell ref="B40:C40"/>
    <mergeCell ref="B41:C41"/>
    <mergeCell ref="B42:C42"/>
  </mergeCells>
  <phoneticPr fontId="45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3"/>
  <sheetViews>
    <sheetView topLeftCell="A16" workbookViewId="0">
      <selection activeCell="B34" sqref="B34:E40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68</v>
      </c>
      <c r="B1" s="38" t="s">
        <v>58</v>
      </c>
      <c r="C1" s="38" t="s">
        <v>59</v>
      </c>
      <c r="D1" s="38" t="s">
        <v>60</v>
      </c>
      <c r="E1" s="38" t="s">
        <v>61</v>
      </c>
      <c r="F1" s="38" t="s">
        <v>62</v>
      </c>
      <c r="G1" s="38" t="s">
        <v>61</v>
      </c>
      <c r="H1" s="38" t="s">
        <v>63</v>
      </c>
    </row>
    <row r="2" spans="1:8">
      <c r="A2" s="37">
        <v>1</v>
      </c>
      <c r="B2" s="37">
        <v>12</v>
      </c>
      <c r="C2" s="37">
        <v>88790</v>
      </c>
      <c r="D2" s="37">
        <v>761890.08347863203</v>
      </c>
      <c r="E2" s="37">
        <v>661138.84055299102</v>
      </c>
      <c r="F2" s="37">
        <v>100751.242925641</v>
      </c>
      <c r="G2" s="37">
        <v>661138.84055299102</v>
      </c>
      <c r="H2" s="37">
        <v>0.13223855397307699</v>
      </c>
    </row>
    <row r="3" spans="1:8">
      <c r="A3" s="37">
        <v>2</v>
      </c>
      <c r="B3" s="37">
        <v>13</v>
      </c>
      <c r="C3" s="37">
        <v>9062</v>
      </c>
      <c r="D3" s="37">
        <v>98577.940880341906</v>
      </c>
      <c r="E3" s="37">
        <v>77795.097747863198</v>
      </c>
      <c r="F3" s="37">
        <v>20782.8431324786</v>
      </c>
      <c r="G3" s="37">
        <v>77795.097747863198</v>
      </c>
      <c r="H3" s="37">
        <v>0.21082650892156199</v>
      </c>
    </row>
    <row r="4" spans="1:8">
      <c r="A4" s="37">
        <v>3</v>
      </c>
      <c r="B4" s="37">
        <v>14</v>
      </c>
      <c r="C4" s="37">
        <v>129389</v>
      </c>
      <c r="D4" s="37">
        <v>185110.219364163</v>
      </c>
      <c r="E4" s="37">
        <v>144986.73349255099</v>
      </c>
      <c r="F4" s="37">
        <v>40123.4858716116</v>
      </c>
      <c r="G4" s="37">
        <v>144986.73349255099</v>
      </c>
      <c r="H4" s="37">
        <v>0.216754569301642</v>
      </c>
    </row>
    <row r="5" spans="1:8">
      <c r="A5" s="37">
        <v>4</v>
      </c>
      <c r="B5" s="37">
        <v>15</v>
      </c>
      <c r="C5" s="37">
        <v>6233</v>
      </c>
      <c r="D5" s="37">
        <v>106000.971133901</v>
      </c>
      <c r="E5" s="37">
        <v>112189.14953207799</v>
      </c>
      <c r="F5" s="37">
        <v>-6188.1783981771396</v>
      </c>
      <c r="G5" s="37">
        <v>112189.14953207799</v>
      </c>
      <c r="H5" s="37">
        <v>-5.8378506649342202E-2</v>
      </c>
    </row>
    <row r="6" spans="1:8">
      <c r="A6" s="37">
        <v>5</v>
      </c>
      <c r="B6" s="37">
        <v>16</v>
      </c>
      <c r="C6" s="37">
        <v>7923</v>
      </c>
      <c r="D6" s="37">
        <v>421004.50051367498</v>
      </c>
      <c r="E6" s="37">
        <v>380975.89365640999</v>
      </c>
      <c r="F6" s="37">
        <v>40028.606857264997</v>
      </c>
      <c r="G6" s="37">
        <v>380975.89365640999</v>
      </c>
      <c r="H6" s="37">
        <v>9.5078809866462999E-2</v>
      </c>
    </row>
    <row r="7" spans="1:8">
      <c r="A7" s="37">
        <v>6</v>
      </c>
      <c r="B7" s="37">
        <v>17</v>
      </c>
      <c r="C7" s="37">
        <v>32885</v>
      </c>
      <c r="D7" s="37">
        <v>315135.43520769197</v>
      </c>
      <c r="E7" s="37">
        <v>321676.70731111098</v>
      </c>
      <c r="F7" s="37">
        <v>-6541.2721034187998</v>
      </c>
      <c r="G7" s="37">
        <v>321676.70731111098</v>
      </c>
      <c r="H7" s="37">
        <v>-2.0757018642183898E-2</v>
      </c>
    </row>
    <row r="8" spans="1:8">
      <c r="A8" s="37">
        <v>7</v>
      </c>
      <c r="B8" s="37">
        <v>18</v>
      </c>
      <c r="C8" s="37">
        <v>55547</v>
      </c>
      <c r="D8" s="37">
        <v>158588.188346154</v>
      </c>
      <c r="E8" s="37">
        <v>125472.373125641</v>
      </c>
      <c r="F8" s="37">
        <v>33115.815220512799</v>
      </c>
      <c r="G8" s="37">
        <v>125472.373125641</v>
      </c>
      <c r="H8" s="37">
        <v>0.20881640408319799</v>
      </c>
    </row>
    <row r="9" spans="1:8">
      <c r="A9" s="37">
        <v>8</v>
      </c>
      <c r="B9" s="37">
        <v>19</v>
      </c>
      <c r="C9" s="37">
        <v>48932</v>
      </c>
      <c r="D9" s="37">
        <v>161421.14162735001</v>
      </c>
      <c r="E9" s="37">
        <v>154494.60089658099</v>
      </c>
      <c r="F9" s="37">
        <v>6926.5407307692303</v>
      </c>
      <c r="G9" s="37">
        <v>154494.60089658099</v>
      </c>
      <c r="H9" s="37">
        <v>4.2909749373223602E-2</v>
      </c>
    </row>
    <row r="10" spans="1:8">
      <c r="A10" s="37">
        <v>9</v>
      </c>
      <c r="B10" s="37">
        <v>21</v>
      </c>
      <c r="C10" s="37">
        <v>232133</v>
      </c>
      <c r="D10" s="37">
        <v>1102366.4279162399</v>
      </c>
      <c r="E10" s="37">
        <v>1069370.6982666701</v>
      </c>
      <c r="F10" s="37">
        <v>32995.729649572597</v>
      </c>
      <c r="G10" s="37">
        <v>1069370.6982666701</v>
      </c>
      <c r="H10" s="37">
        <v>2.99317257982386E-2</v>
      </c>
    </row>
    <row r="11" spans="1:8">
      <c r="A11" s="37">
        <v>10</v>
      </c>
      <c r="B11" s="37">
        <v>22</v>
      </c>
      <c r="C11" s="37">
        <v>39702</v>
      </c>
      <c r="D11" s="37">
        <v>549934.08529914496</v>
      </c>
      <c r="E11" s="37">
        <v>488749.78322820499</v>
      </c>
      <c r="F11" s="37">
        <v>61184.302070940197</v>
      </c>
      <c r="G11" s="37">
        <v>488749.78322820499</v>
      </c>
      <c r="H11" s="37">
        <v>0.111257519230978</v>
      </c>
    </row>
    <row r="12" spans="1:8">
      <c r="A12" s="37">
        <v>11</v>
      </c>
      <c r="B12" s="37">
        <v>23</v>
      </c>
      <c r="C12" s="37">
        <v>227014.323</v>
      </c>
      <c r="D12" s="37">
        <v>2053389.0260453001</v>
      </c>
      <c r="E12" s="37">
        <v>1898207.7189675199</v>
      </c>
      <c r="F12" s="37">
        <v>155181.30707777801</v>
      </c>
      <c r="G12" s="37">
        <v>1898207.7189675199</v>
      </c>
      <c r="H12" s="37">
        <v>7.5573262109346798E-2</v>
      </c>
    </row>
    <row r="13" spans="1:8">
      <c r="A13" s="37">
        <v>12</v>
      </c>
      <c r="B13" s="37">
        <v>24</v>
      </c>
      <c r="C13" s="37">
        <v>15707.9</v>
      </c>
      <c r="D13" s="37">
        <v>506863.628616239</v>
      </c>
      <c r="E13" s="37">
        <v>474560.84611880302</v>
      </c>
      <c r="F13" s="37">
        <v>32302.782497435899</v>
      </c>
      <c r="G13" s="37">
        <v>474560.84611880302</v>
      </c>
      <c r="H13" s="37">
        <v>6.3730717048338895E-2</v>
      </c>
    </row>
    <row r="14" spans="1:8">
      <c r="A14" s="37">
        <v>13</v>
      </c>
      <c r="B14" s="37">
        <v>25</v>
      </c>
      <c r="C14" s="37">
        <v>90513</v>
      </c>
      <c r="D14" s="37">
        <v>1160158.794</v>
      </c>
      <c r="E14" s="37">
        <v>1052559.0889999999</v>
      </c>
      <c r="F14" s="37">
        <v>107599.705</v>
      </c>
      <c r="G14" s="37">
        <v>1052559.0889999999</v>
      </c>
      <c r="H14" s="37">
        <v>9.2745670296578403E-2</v>
      </c>
    </row>
    <row r="15" spans="1:8">
      <c r="A15" s="37">
        <v>14</v>
      </c>
      <c r="B15" s="37">
        <v>26</v>
      </c>
      <c r="C15" s="37">
        <v>55117</v>
      </c>
      <c r="D15" s="37">
        <v>344706.63260148198</v>
      </c>
      <c r="E15" s="37">
        <v>300028.38140111201</v>
      </c>
      <c r="F15" s="37">
        <v>44678.2512003706</v>
      </c>
      <c r="G15" s="37">
        <v>300028.38140111201</v>
      </c>
      <c r="H15" s="37">
        <v>0.12961239203083</v>
      </c>
    </row>
    <row r="16" spans="1:8">
      <c r="A16" s="37">
        <v>15</v>
      </c>
      <c r="B16" s="37">
        <v>27</v>
      </c>
      <c r="C16" s="37">
        <v>216960.55</v>
      </c>
      <c r="D16" s="37">
        <v>1584869.8997726501</v>
      </c>
      <c r="E16" s="37">
        <v>1672572.33213675</v>
      </c>
      <c r="F16" s="37">
        <v>-87702.432364102599</v>
      </c>
      <c r="G16" s="37">
        <v>1672572.33213675</v>
      </c>
      <c r="H16" s="37">
        <v>-5.5337307104314101E-2</v>
      </c>
    </row>
    <row r="17" spans="1:8">
      <c r="A17" s="37">
        <v>16</v>
      </c>
      <c r="B17" s="37">
        <v>29</v>
      </c>
      <c r="C17" s="37">
        <v>233872</v>
      </c>
      <c r="D17" s="37">
        <v>3153399.6790735</v>
      </c>
      <c r="E17" s="37">
        <v>3005585.1488358998</v>
      </c>
      <c r="F17" s="37">
        <v>147814.53023760699</v>
      </c>
      <c r="G17" s="37">
        <v>3005585.1488358998</v>
      </c>
      <c r="H17" s="37">
        <v>4.6874657601613003E-2</v>
      </c>
    </row>
    <row r="18" spans="1:8">
      <c r="A18" s="37">
        <v>17</v>
      </c>
      <c r="B18" s="37">
        <v>31</v>
      </c>
      <c r="C18" s="37">
        <v>28871.624</v>
      </c>
      <c r="D18" s="37">
        <v>268851.66891639802</v>
      </c>
      <c r="E18" s="37">
        <v>227045.67540429501</v>
      </c>
      <c r="F18" s="37">
        <v>41805.993512103203</v>
      </c>
      <c r="G18" s="37">
        <v>227045.67540429501</v>
      </c>
      <c r="H18" s="37">
        <v>0.15549835967394801</v>
      </c>
    </row>
    <row r="19" spans="1:8">
      <c r="A19" s="37">
        <v>18</v>
      </c>
      <c r="B19" s="37">
        <v>32</v>
      </c>
      <c r="C19" s="37">
        <v>17573.241999999998</v>
      </c>
      <c r="D19" s="37">
        <v>294307.63823854498</v>
      </c>
      <c r="E19" s="37">
        <v>279636.69949547102</v>
      </c>
      <c r="F19" s="37">
        <v>14670.9387430734</v>
      </c>
      <c r="G19" s="37">
        <v>279636.69949547102</v>
      </c>
      <c r="H19" s="37">
        <v>4.9848990773328897E-2</v>
      </c>
    </row>
    <row r="20" spans="1:8">
      <c r="A20" s="37">
        <v>19</v>
      </c>
      <c r="B20" s="37">
        <v>33</v>
      </c>
      <c r="C20" s="37">
        <v>57411.73</v>
      </c>
      <c r="D20" s="37">
        <v>666557.73755624401</v>
      </c>
      <c r="E20" s="37">
        <v>544738.72942703997</v>
      </c>
      <c r="F20" s="37">
        <v>121819.008129204</v>
      </c>
      <c r="G20" s="37">
        <v>544738.72942703997</v>
      </c>
      <c r="H20" s="37">
        <v>0.182758373754419</v>
      </c>
    </row>
    <row r="21" spans="1:8">
      <c r="A21" s="37">
        <v>20</v>
      </c>
      <c r="B21" s="37">
        <v>34</v>
      </c>
      <c r="C21" s="37">
        <v>37474.879999999997</v>
      </c>
      <c r="D21" s="37">
        <v>222651.864621746</v>
      </c>
      <c r="E21" s="37">
        <v>167830.132476542</v>
      </c>
      <c r="F21" s="37">
        <v>54821.732145203503</v>
      </c>
      <c r="G21" s="37">
        <v>167830.132476542</v>
      </c>
      <c r="H21" s="37">
        <v>0.24622175178428399</v>
      </c>
    </row>
    <row r="22" spans="1:8">
      <c r="A22" s="37">
        <v>21</v>
      </c>
      <c r="B22" s="37">
        <v>35</v>
      </c>
      <c r="C22" s="37">
        <v>27378.648000000001</v>
      </c>
      <c r="D22" s="37">
        <v>866056.480746018</v>
      </c>
      <c r="E22" s="37">
        <v>857342.86816814099</v>
      </c>
      <c r="F22" s="37">
        <v>8713.6125778761107</v>
      </c>
      <c r="G22" s="37">
        <v>857342.86816814099</v>
      </c>
      <c r="H22" s="37">
        <v>1.00612520910533E-2</v>
      </c>
    </row>
    <row r="23" spans="1:8">
      <c r="A23" s="37">
        <v>22</v>
      </c>
      <c r="B23" s="37">
        <v>36</v>
      </c>
      <c r="C23" s="37">
        <v>130989.715</v>
      </c>
      <c r="D23" s="37">
        <v>628763.75625929201</v>
      </c>
      <c r="E23" s="37">
        <v>554927.21916898596</v>
      </c>
      <c r="F23" s="37">
        <v>73836.537090306301</v>
      </c>
      <c r="G23" s="37">
        <v>554927.21916898596</v>
      </c>
      <c r="H23" s="37">
        <v>0.11743128695836801</v>
      </c>
    </row>
    <row r="24" spans="1:8">
      <c r="A24" s="37">
        <v>23</v>
      </c>
      <c r="B24" s="37">
        <v>37</v>
      </c>
      <c r="C24" s="37">
        <v>164859.546</v>
      </c>
      <c r="D24" s="37">
        <v>1340788.8091539801</v>
      </c>
      <c r="E24" s="37">
        <v>1266065.8064745001</v>
      </c>
      <c r="F24" s="37">
        <v>74723.002679483907</v>
      </c>
      <c r="G24" s="37">
        <v>1266065.8064745001</v>
      </c>
      <c r="H24" s="37">
        <v>5.5730628246094198E-2</v>
      </c>
    </row>
    <row r="25" spans="1:8">
      <c r="A25" s="37">
        <v>24</v>
      </c>
      <c r="B25" s="37">
        <v>38</v>
      </c>
      <c r="C25" s="37">
        <v>203262.92300000001</v>
      </c>
      <c r="D25" s="37">
        <v>856714.10223628301</v>
      </c>
      <c r="E25" s="37">
        <v>824212.72357433604</v>
      </c>
      <c r="F25" s="37">
        <v>32501.378661946899</v>
      </c>
      <c r="G25" s="37">
        <v>824212.72357433604</v>
      </c>
      <c r="H25" s="37">
        <v>3.7937251852290597E-2</v>
      </c>
    </row>
    <row r="26" spans="1:8">
      <c r="A26" s="37">
        <v>25</v>
      </c>
      <c r="B26" s="37">
        <v>39</v>
      </c>
      <c r="C26" s="37">
        <v>57873.324000000001</v>
      </c>
      <c r="D26" s="37">
        <v>112987.98615923899</v>
      </c>
      <c r="E26" s="37">
        <v>90043.295414138498</v>
      </c>
      <c r="F26" s="37">
        <v>22944.690745100601</v>
      </c>
      <c r="G26" s="37">
        <v>90043.295414138498</v>
      </c>
      <c r="H26" s="37">
        <v>0.20307195061219699</v>
      </c>
    </row>
    <row r="27" spans="1:8">
      <c r="A27" s="37">
        <v>26</v>
      </c>
      <c r="B27" s="37">
        <v>40</v>
      </c>
      <c r="C27" s="37">
        <v>0.435</v>
      </c>
      <c r="D27" s="37">
        <v>7.4359000000000002</v>
      </c>
      <c r="E27" s="37">
        <v>7.4359000000000002</v>
      </c>
      <c r="F27" s="37">
        <v>0</v>
      </c>
      <c r="G27" s="37">
        <v>7.4359000000000002</v>
      </c>
      <c r="H27" s="37">
        <v>0</v>
      </c>
    </row>
    <row r="28" spans="1:8">
      <c r="A28" s="37">
        <v>27</v>
      </c>
      <c r="B28" s="37">
        <v>42</v>
      </c>
      <c r="C28" s="37">
        <v>8221.3919999999998</v>
      </c>
      <c r="D28" s="37">
        <v>152151.58040000001</v>
      </c>
      <c r="E28" s="37">
        <v>141229.73449999999</v>
      </c>
      <c r="F28" s="37">
        <v>10921.8459</v>
      </c>
      <c r="G28" s="37">
        <v>141229.73449999999</v>
      </c>
      <c r="H28" s="37">
        <v>7.1782664835205401E-2</v>
      </c>
    </row>
    <row r="29" spans="1:8">
      <c r="A29" s="37">
        <v>28</v>
      </c>
      <c r="B29" s="37">
        <v>43</v>
      </c>
      <c r="C29" s="37">
        <v>1431.6559999999999</v>
      </c>
      <c r="D29" s="37">
        <v>6572.2295999999997</v>
      </c>
      <c r="E29" s="37">
        <v>6424.5600999999997</v>
      </c>
      <c r="F29" s="37">
        <v>147.6695</v>
      </c>
      <c r="G29" s="37">
        <v>6424.5600999999997</v>
      </c>
      <c r="H29" s="37">
        <v>2.24687068145033E-2</v>
      </c>
    </row>
    <row r="30" spans="1:8">
      <c r="A30" s="37">
        <v>29</v>
      </c>
      <c r="B30" s="37">
        <v>75</v>
      </c>
      <c r="C30" s="37">
        <v>121</v>
      </c>
      <c r="D30" s="37">
        <v>64880.341880341897</v>
      </c>
      <c r="E30" s="37">
        <v>61105.841880341897</v>
      </c>
      <c r="F30" s="37">
        <v>3774.5</v>
      </c>
      <c r="G30" s="37">
        <v>61105.841880341897</v>
      </c>
      <c r="H30" s="37">
        <v>5.8176327229614001E-2</v>
      </c>
    </row>
    <row r="31" spans="1:8">
      <c r="A31" s="30">
        <v>30</v>
      </c>
      <c r="B31" s="39">
        <v>76</v>
      </c>
      <c r="C31" s="40">
        <v>2867</v>
      </c>
      <c r="D31" s="40">
        <v>530274.96548376104</v>
      </c>
      <c r="E31" s="40">
        <v>501314.74976666702</v>
      </c>
      <c r="F31" s="40">
        <v>28960.215717094001</v>
      </c>
      <c r="G31" s="40">
        <v>501314.74976666702</v>
      </c>
      <c r="H31" s="40">
        <v>5.46135827677139E-2</v>
      </c>
    </row>
    <row r="32" spans="1:8">
      <c r="A32" s="30">
        <v>31</v>
      </c>
      <c r="B32" s="39">
        <v>99</v>
      </c>
      <c r="C32" s="40">
        <v>11</v>
      </c>
      <c r="D32" s="40">
        <v>10505.8301187505</v>
      </c>
      <c r="E32" s="40">
        <v>9794.0131760078693</v>
      </c>
      <c r="F32" s="40">
        <v>711.81694274260599</v>
      </c>
      <c r="G32" s="40">
        <v>9794.0131760078693</v>
      </c>
      <c r="H32" s="40">
        <v>6.7754469156338107E-2</v>
      </c>
    </row>
    <row r="33" spans="1:8">
      <c r="A33" s="30"/>
      <c r="B33" s="39">
        <v>9101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</row>
    <row r="34" spans="1:8">
      <c r="A34" s="30"/>
      <c r="B34" s="33">
        <v>70</v>
      </c>
      <c r="C34" s="34">
        <v>72</v>
      </c>
      <c r="D34" s="34">
        <v>98685.55</v>
      </c>
      <c r="E34" s="34">
        <v>96610.06</v>
      </c>
      <c r="F34" s="30"/>
      <c r="G34" s="30"/>
      <c r="H34" s="30"/>
    </row>
    <row r="35" spans="1:8">
      <c r="A35" s="30"/>
      <c r="B35" s="33">
        <v>71</v>
      </c>
      <c r="C35" s="34">
        <v>307</v>
      </c>
      <c r="D35" s="34">
        <v>822291.62</v>
      </c>
      <c r="E35" s="34">
        <v>921555.65</v>
      </c>
      <c r="F35" s="30"/>
      <c r="G35" s="30"/>
      <c r="H35" s="30"/>
    </row>
    <row r="36" spans="1:8">
      <c r="A36" s="30"/>
      <c r="B36" s="33">
        <v>72</v>
      </c>
      <c r="C36" s="34">
        <v>180</v>
      </c>
      <c r="D36" s="34">
        <v>504957.37</v>
      </c>
      <c r="E36" s="34">
        <v>529870.37</v>
      </c>
      <c r="F36" s="30"/>
      <c r="G36" s="30"/>
      <c r="H36" s="30"/>
    </row>
    <row r="37" spans="1:8">
      <c r="A37" s="30"/>
      <c r="B37" s="33">
        <v>73</v>
      </c>
      <c r="C37" s="34">
        <v>197</v>
      </c>
      <c r="D37" s="34">
        <v>317121.65000000002</v>
      </c>
      <c r="E37" s="34">
        <v>356335.62</v>
      </c>
      <c r="F37" s="30"/>
      <c r="G37" s="30"/>
      <c r="H37" s="30"/>
    </row>
    <row r="38" spans="1:8">
      <c r="A38" s="30"/>
      <c r="B38" s="33">
        <v>74</v>
      </c>
      <c r="C38" s="34">
        <v>81</v>
      </c>
      <c r="D38" s="34">
        <v>0.7</v>
      </c>
      <c r="E38" s="34">
        <v>5158.12</v>
      </c>
      <c r="F38" s="30"/>
      <c r="G38" s="30"/>
      <c r="H38" s="30"/>
    </row>
    <row r="39" spans="1:8">
      <c r="A39" s="30"/>
      <c r="B39" s="33">
        <v>77</v>
      </c>
      <c r="C39" s="34">
        <v>119</v>
      </c>
      <c r="D39" s="34">
        <v>152902.73000000001</v>
      </c>
      <c r="E39" s="34">
        <v>164713.24</v>
      </c>
      <c r="F39" s="34"/>
      <c r="G39" s="30"/>
      <c r="H39" s="30"/>
    </row>
    <row r="40" spans="1:8">
      <c r="A40" s="30"/>
      <c r="B40" s="33">
        <v>78</v>
      </c>
      <c r="C40" s="34">
        <v>55</v>
      </c>
      <c r="D40" s="34">
        <v>64606.91</v>
      </c>
      <c r="E40" s="34">
        <v>55717.15</v>
      </c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0"/>
      <c r="D42" s="30"/>
      <c r="E42" s="30"/>
      <c r="F42" s="30"/>
      <c r="G42" s="30"/>
      <c r="H42" s="30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1"/>
      <c r="D44" s="31"/>
      <c r="E44" s="31"/>
      <c r="F44" s="31"/>
      <c r="G44" s="31"/>
      <c r="H44" s="31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  <row r="63" spans="1:8">
      <c r="A63" s="30"/>
      <c r="B63" s="31"/>
      <c r="C63" s="30"/>
      <c r="D63" s="30"/>
      <c r="E63" s="30"/>
      <c r="F63" s="30"/>
      <c r="G63" s="30"/>
      <c r="H63" s="30"/>
    </row>
  </sheetData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2016-06-12T00:41:06Z</dcterms:modified>
</cp:coreProperties>
</file>