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<sst xmlns="http://schemas.openxmlformats.org/spreadsheetml/2006/main" count="120" uniqueCount="79">
  <si>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</si>
  <si>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</si>
  <si>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</si>
  <si>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</si>
  <si>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</si>
  <si>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</si>
  <si>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</si>
  <si>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</si>
  <si>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</si>
  <si>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</si>
  <si>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</si>
  <si>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</si>
  <si>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</si>
  <si>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</si>
  <si>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</si>
  <si>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</si>
  <si>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</si>
  <si>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</si>
  <si>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</si>
  <si>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</si>
  <si>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</si>
  <si>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</si>
  <si>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</si>
  <si>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</si>
  <si>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</si>
  <si>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</si>
  <si>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</si>
  <si>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</si>
  <si>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</si>
  <si>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</si>
  <si>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</si>
  <si>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</si>
  <si>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</si>
  <si>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</si>
  <si>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</si>
  <si>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</si>
  <si>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</si>
  <si>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</si>
  <si>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</si>
  <si>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</si>
  <si>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5" type="noConversion"/>
  </si>
  <si>
    <t>COST</t>
    <phoneticPr fontId="45" type="noConversion"/>
  </si>
  <si>
    <t>成本</t>
    <phoneticPr fontId="45" type="noConversion"/>
  </si>
  <si>
    <t>销售金额差异</t>
    <phoneticPr fontId="45" type="noConversion"/>
  </si>
  <si>
    <t>销售成本差异</t>
    <phoneticPr fontId="4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</si>
  <si>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</si>
  <si>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</si>
  <si>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</si>
  <si>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</si>
  <si>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</si>
  <si>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</si>
  <si>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</si>
  <si>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</si>
  <si>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</si>
  <si>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</si>
  <si>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</si>
  <si>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</si>
  <si>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</si>
  <si>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</si>
  <si>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</si>
  <si>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</si>
  <si>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</si>
  <si>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</si>
  <si>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</si>
  <si>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</si>
  <si>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</si>
  <si>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</si>
  <si>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</si>
  <si>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</si>
  <si>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</si>
  <si>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</si>
  <si>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5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</si>
  <si>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</si>
  <si>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</si>
  <si>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</si>
  <si>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</si>
  <si>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</si>
  <si>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5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</si>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</sst>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9" fillId="38" borderId="21">
      <alignment vertical="center"/>
    </xf>
    <xf numFmtId="0" fontId="78" fillId="0" borderId="0"/>
    <xf numFmtId="180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178" fontId="80" fillId="0" borderId="0" applyFont="0" applyFill="0" applyBorder="0" applyAlignment="0" applyProtection="0"/>
    <xf numFmtId="179" fontId="80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1" applyNumberFormat="0" applyFill="0" applyAlignment="0" applyProtection="0">
      <alignment vertical="center"/>
    </xf>
    <xf numFmtId="0" fontId="84" fillId="0" borderId="2" applyNumberFormat="0" applyFill="0" applyAlignment="0" applyProtection="0">
      <alignment vertical="center"/>
    </xf>
    <xf numFmtId="0" fontId="85" fillId="0" borderId="3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9" fillId="5" borderId="4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1" fillId="6" borderId="4" applyNumberFormat="0" applyAlignment="0" applyProtection="0">
      <alignment vertical="center"/>
    </xf>
    <xf numFmtId="0" fontId="92" fillId="0" borderId="6" applyNumberFormat="0" applyFill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2" fillId="0" borderId="0" xfId="0" applyFont="1"/>
    <xf numFmtId="177" fontId="42" fillId="0" borderId="0" xfId="0" applyNumberFormat="1" applyFont="1"/>
    <xf numFmtId="0" fontId="0" fillId="0" borderId="0" xfId="0" applyAlignment="1"/>
    <xf numFmtId="0" fontId="42" fillId="0" borderId="0" xfId="0" applyNumberFormat="1" applyFont="1"/>
    <xf numFmtId="0" fontId="43" fillId="0" borderId="18" xfId="0" applyFont="1" applyBorder="1" applyAlignment="1">
      <alignment wrapText="1"/>
    </xf>
    <xf numFmtId="0" fontId="43" fillId="0" borderId="18" xfId="0" applyNumberFormat="1" applyFont="1" applyBorder="1" applyAlignment="1">
      <alignment wrapText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right" vertical="center" wrapText="1"/>
    </xf>
    <xf numFmtId="49" fontId="43" fillId="36" borderId="18" xfId="0" applyNumberFormat="1" applyFont="1" applyFill="1" applyBorder="1" applyAlignment="1">
      <alignment vertical="center" wrapText="1"/>
    </xf>
    <xf numFmtId="49" fontId="46" fillId="37" borderId="18" xfId="0" applyNumberFormat="1" applyFont="1" applyFill="1" applyBorder="1" applyAlignment="1">
      <alignment horizontal="center" vertical="center" wrapText="1"/>
    </xf>
    <xf numFmtId="0" fontId="43" fillId="33" borderId="18" xfId="0" applyFont="1" applyFill="1" applyBorder="1" applyAlignment="1">
      <alignment vertical="center" wrapText="1"/>
    </xf>
    <xf numFmtId="0" fontId="43" fillId="33" borderId="18" xfId="0" applyNumberFormat="1" applyFont="1" applyFill="1" applyBorder="1" applyAlignment="1">
      <alignment vertical="center" wrapText="1"/>
    </xf>
    <xf numFmtId="0" fontId="43" fillId="36" borderId="18" xfId="0" applyFont="1" applyFill="1" applyBorder="1" applyAlignment="1">
      <alignment vertical="center" wrapText="1"/>
    </xf>
    <xf numFmtId="0" fontId="43" fillId="37" borderId="18" xfId="0" applyFont="1" applyFill="1" applyBorder="1" applyAlignment="1">
      <alignment vertical="center" wrapText="1"/>
    </xf>
    <xf numFmtId="4" fontId="43" fillId="36" borderId="18" xfId="0" applyNumberFormat="1" applyFont="1" applyFill="1" applyBorder="1" applyAlignment="1">
      <alignment horizontal="right" vertical="top" wrapText="1"/>
    </xf>
    <xf numFmtId="4" fontId="43" fillId="37" borderId="18" xfId="0" applyNumberFormat="1" applyFont="1" applyFill="1" applyBorder="1" applyAlignment="1">
      <alignment horizontal="right" vertical="top" wrapText="1"/>
    </xf>
    <xf numFmtId="177" fontId="42" fillId="36" borderId="18" xfId="0" applyNumberFormat="1" applyFont="1" applyFill="1" applyBorder="1" applyAlignment="1">
      <alignment horizontal="center" vertical="center"/>
    </xf>
    <xf numFmtId="177" fontId="42" fillId="37" borderId="18" xfId="0" applyNumberFormat="1" applyFont="1" applyFill="1" applyBorder="1" applyAlignment="1">
      <alignment horizontal="center" vertical="center"/>
    </xf>
    <xf numFmtId="177" fontId="47" fillId="0" borderId="18" xfId="0" applyNumberFormat="1" applyFont="1" applyBorder="1"/>
    <xf numFmtId="177" fontId="42" fillId="36" borderId="18" xfId="0" applyNumberFormat="1" applyFont="1" applyFill="1" applyBorder="1"/>
    <xf numFmtId="177" fontId="42" fillId="37" borderId="18" xfId="0" applyNumberFormat="1" applyFont="1" applyFill="1" applyBorder="1"/>
    <xf numFmtId="177" fontId="42" fillId="0" borderId="18" xfId="0" applyNumberFormat="1" applyFont="1" applyBorder="1"/>
    <xf numFmtId="49" fontId="43" fillId="0" borderId="18" xfId="0" applyNumberFormat="1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4" fontId="43" fillId="0" borderId="18" xfId="0" applyNumberFormat="1" applyFont="1" applyFill="1" applyBorder="1" applyAlignment="1">
      <alignment horizontal="right" vertical="top" wrapText="1"/>
    </xf>
    <xf numFmtId="0" fontId="42" fillId="0" borderId="0" xfId="0" applyFont="1" applyFill="1"/>
    <xf numFmtId="176" fontId="4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2" fillId="0" borderId="0" xfId="0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42" fillId="0" borderId="0" xfId="0" applyFont="1"/>
    <xf numFmtId="0" fontId="42" fillId="0" borderId="0" xfId="0" applyFont="1"/>
    <xf numFmtId="0" fontId="78" fillId="0" borderId="0" xfId="110"/>
    <xf numFmtId="0" fontId="79" fillId="0" borderId="0" xfId="110" applyNumberFormat="1" applyFont="1"/>
    <xf numFmtId="1" fontId="81" fillId="0" borderId="0" xfId="0" applyNumberFormat="1" applyFont="1" applyAlignment="1"/>
    <xf numFmtId="0" fontId="81" fillId="0" borderId="0" xfId="0" applyNumberFormat="1" applyFont="1" applyAlignment="1"/>
    <xf numFmtId="0" fontId="42" fillId="0" borderId="0" xfId="0" applyFont="1" applyAlignment="1">
      <alignment vertical="center"/>
    </xf>
    <xf numFmtId="49" fontId="43" fillId="33" borderId="0" xfId="0" applyNumberFormat="1" applyFont="1" applyFill="1" applyBorder="1" applyAlignment="1">
      <alignment horizontal="left" vertical="top" wrapText="1"/>
    </xf>
    <xf numFmtId="49" fontId="43" fillId="33" borderId="0" xfId="0" applyNumberFormat="1" applyFont="1" applyFill="1" applyBorder="1" applyAlignment="1">
      <alignment horizontal="left" vertical="top"/>
    </xf>
    <xf numFmtId="0" fontId="48" fillId="0" borderId="0" xfId="0" applyFont="1" applyAlignment="1">
      <alignment horizontal="left" wrapText="1"/>
    </xf>
    <xf numFmtId="0" fontId="54" fillId="0" borderId="19" xfId="0" applyFont="1" applyBorder="1" applyAlignment="1">
      <alignment horizontal="left" vertical="center" wrapText="1"/>
    </xf>
    <xf numFmtId="0" fontId="43" fillId="0" borderId="10" xfId="0" applyFont="1" applyBorder="1" applyAlignment="1">
      <alignment wrapText="1"/>
    </xf>
    <xf numFmtId="0" fontId="42" fillId="0" borderId="11" xfId="0" applyFont="1" applyBorder="1" applyAlignment="1">
      <alignment wrapText="1"/>
    </xf>
    <xf numFmtId="0" fontId="42" fillId="0" borderId="11" xfId="0" applyFont="1" applyBorder="1" applyAlignment="1">
      <alignment horizontal="right" vertical="center" wrapText="1"/>
    </xf>
    <xf numFmtId="49" fontId="43" fillId="33" borderId="10" xfId="0" applyNumberFormat="1" applyFont="1" applyFill="1" applyBorder="1" applyAlignment="1">
      <alignment vertical="center" wrapText="1"/>
    </xf>
    <xf numFmtId="49" fontId="43" fillId="33" borderId="12" xfId="0" applyNumberFormat="1" applyFont="1" applyFill="1" applyBorder="1" applyAlignment="1">
      <alignment vertical="center" wrapText="1"/>
    </xf>
    <xf numFmtId="0" fontId="43" fillId="33" borderId="10" xfId="0" applyFont="1" applyFill="1" applyBorder="1" applyAlignment="1">
      <alignment vertical="center" wrapText="1"/>
    </xf>
    <xf numFmtId="0" fontId="43" fillId="33" borderId="12" xfId="0" applyFont="1" applyFill="1" applyBorder="1" applyAlignment="1">
      <alignment vertical="center" wrapText="1"/>
    </xf>
    <xf numFmtId="4" fontId="44" fillId="34" borderId="10" xfId="0" applyNumberFormat="1" applyFont="1" applyFill="1" applyBorder="1" applyAlignment="1">
      <alignment horizontal="right" vertical="top" wrapText="1"/>
    </xf>
    <xf numFmtId="176" fontId="44" fillId="34" borderId="10" xfId="0" applyNumberFormat="1" applyFont="1" applyFill="1" applyBorder="1" applyAlignment="1">
      <alignment horizontal="right" vertical="top" wrapText="1"/>
    </xf>
    <xf numFmtId="176" fontId="44" fillId="34" borderId="12" xfId="0" applyNumberFormat="1" applyFont="1" applyFill="1" applyBorder="1" applyAlignment="1">
      <alignment horizontal="right" vertical="top" wrapText="1"/>
    </xf>
    <xf numFmtId="4" fontId="43" fillId="35" borderId="10" xfId="0" applyNumberFormat="1" applyFont="1" applyFill="1" applyBorder="1" applyAlignment="1">
      <alignment horizontal="right" vertical="top" wrapText="1"/>
    </xf>
    <xf numFmtId="176" fontId="43" fillId="35" borderId="10" xfId="0" applyNumberFormat="1" applyFont="1" applyFill="1" applyBorder="1" applyAlignment="1">
      <alignment horizontal="right" vertical="top" wrapText="1"/>
    </xf>
    <xf numFmtId="176" fontId="43" fillId="35" borderId="12" xfId="0" applyNumberFormat="1" applyFont="1" applyFill="1" applyBorder="1" applyAlignment="1">
      <alignment horizontal="right" vertical="top" wrapText="1"/>
    </xf>
    <xf numFmtId="0" fontId="43" fillId="35" borderId="10" xfId="0" applyFont="1" applyFill="1" applyBorder="1" applyAlignment="1">
      <alignment horizontal="right" vertical="top" wrapText="1"/>
    </xf>
    <xf numFmtId="0" fontId="43" fillId="35" borderId="12" xfId="0" applyFont="1" applyFill="1" applyBorder="1" applyAlignment="1">
      <alignment horizontal="right" vertical="top" wrapText="1"/>
    </xf>
    <xf numFmtId="4" fontId="43" fillId="35" borderId="13" xfId="0" applyNumberFormat="1" applyFont="1" applyFill="1" applyBorder="1" applyAlignment="1">
      <alignment horizontal="right" vertical="top" wrapText="1"/>
    </xf>
    <xf numFmtId="0" fontId="43" fillId="35" borderId="13" xfId="0" applyFont="1" applyFill="1" applyBorder="1" applyAlignment="1">
      <alignment horizontal="right" vertical="top" wrapText="1"/>
    </xf>
    <xf numFmtId="176" fontId="43" fillId="35" borderId="13" xfId="0" applyNumberFormat="1" applyFont="1" applyFill="1" applyBorder="1" applyAlignment="1">
      <alignment horizontal="right" vertical="top" wrapText="1"/>
    </xf>
    <xf numFmtId="176" fontId="43" fillId="35" borderId="20" xfId="0" applyNumberFormat="1" applyFont="1" applyFill="1" applyBorder="1" applyAlignment="1">
      <alignment horizontal="right" vertical="top" wrapText="1"/>
    </xf>
    <xf numFmtId="49" fontId="43" fillId="33" borderId="18" xfId="0" applyNumberFormat="1" applyFont="1" applyFill="1" applyBorder="1" applyAlignment="1">
      <alignment horizontal="left" vertical="top" wrapText="1"/>
    </xf>
    <xf numFmtId="49" fontId="43" fillId="33" borderId="22" xfId="0" applyNumberFormat="1" applyFont="1" applyFill="1" applyBorder="1" applyAlignment="1">
      <alignment horizontal="left" vertical="top" wrapText="1"/>
    </xf>
    <xf numFmtId="49" fontId="43" fillId="33" borderId="23" xfId="0" applyNumberFormat="1" applyFont="1" applyFill="1" applyBorder="1" applyAlignment="1">
      <alignment horizontal="left" vertical="top" wrapText="1"/>
    </xf>
    <xf numFmtId="0" fontId="43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14" fontId="43" fillId="33" borderId="18" xfId="0" applyNumberFormat="1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0" fontId="42" fillId="0" borderId="0" xfId="0" applyFont="1" applyAlignment="1">
      <alignment wrapText="1"/>
    </xf>
    <xf numFmtId="0" fontId="42" fillId="0" borderId="19" xfId="0" applyFont="1" applyBorder="1" applyAlignment="1">
      <alignment wrapText="1"/>
    </xf>
    <xf numFmtId="0" fontId="42" fillId="0" borderId="0" xfId="0" applyFont="1" applyAlignment="1">
      <alignment horizontal="right" vertical="center" wrapText="1"/>
    </xf>
    <xf numFmtId="0" fontId="43" fillId="33" borderId="13" xfId="0" applyFont="1" applyFill="1" applyBorder="1" applyAlignment="1">
      <alignment vertical="center" wrapText="1"/>
    </xf>
    <xf numFmtId="0" fontId="43" fillId="33" borderId="15" xfId="0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4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3" fillId="33" borderId="12" xfId="0" applyNumberFormat="1" applyFont="1" applyFill="1" applyBorder="1" applyAlignment="1">
      <alignment vertical="center" wrapText="1"/>
    </xf>
    <xf numFmtId="14" fontId="43" fillId="33" borderId="16" xfId="0" applyNumberFormat="1" applyFont="1" applyFill="1" applyBorder="1" applyAlignment="1">
      <alignment vertical="center" wrapText="1"/>
    </xf>
    <xf numFmtId="14" fontId="43" fillId="33" borderId="17" xfId="0" applyNumberFormat="1" applyFont="1" applyFill="1" applyBorder="1" applyAlignment="1">
      <alignment vertical="center" wrapText="1"/>
    </xf>
  </cellXfs>
  <cellStyles count="50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705" Type="http://schemas.openxmlformats.org/officeDocument/2006/relationships/hyperlink" Target="cid:ef98075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16647816.541900003</v>
      </c>
      <c r="F3" s="25">
        <f>RA!I7</f>
        <v>1348936.7752</v>
      </c>
      <c r="G3" s="16">
        <f>SUM(G4:G42)</f>
        <v>15298879.766699992</v>
      </c>
      <c r="H3" s="27">
        <f>RA!J7</f>
        <v>8.1027849616490801</v>
      </c>
      <c r="I3" s="20">
        <f>SUM(I4:I42)</f>
        <v>16647821.562109968</v>
      </c>
      <c r="J3" s="21">
        <f>SUM(J4:J42)</f>
        <v>15298879.771893127</v>
      </c>
      <c r="K3" s="22">
        <f>E3-I3</f>
        <v>-5.0202099643647671</v>
      </c>
      <c r="L3" s="22">
        <f>G3-J3</f>
        <v>-5.1931347697973251E-3</v>
      </c>
    </row>
    <row r="4" spans="1:13">
      <c r="A4" s="70">
        <f>RA!A8</f>
        <v>42533</v>
      </c>
      <c r="B4" s="12">
        <v>12</v>
      </c>
      <c r="C4" s="65" t="s">
        <v>6</v>
      </c>
      <c r="D4" s="65"/>
      <c r="E4" s="15">
        <f>VLOOKUP(C4,RA!B8:D35,3,0)</f>
        <v>585271.46429999999</v>
      </c>
      <c r="F4" s="25">
        <f>VLOOKUP(C4,RA!B8:I38,8,0)</f>
        <v>111241.0953</v>
      </c>
      <c r="G4" s="16">
        <f t="shared" ref="G4:G42" si="0">E4-F4</f>
        <v>474030.36900000001</v>
      </c>
      <c r="H4" s="27">
        <f>RA!J8</f>
        <v>19.006751923749999</v>
      </c>
      <c r="I4" s="20">
        <f>VLOOKUP(B4,RMS!B:D,3,FALSE)</f>
        <v>585272.17685812002</v>
      </c>
      <c r="J4" s="21">
        <f>VLOOKUP(B4,RMS!B:E,4,FALSE)</f>
        <v>474030.381630769</v>
      </c>
      <c r="K4" s="22">
        <f t="shared" ref="K4:K42" si="1">E4-I4</f>
        <v>-0.7125581200234592</v>
      </c>
      <c r="L4" s="22">
        <f t="shared" ref="L4:L42" si="2">G4-J4</f>
        <v>-1.2630768993403763E-2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54468.2117</v>
      </c>
      <c r="F5" s="25">
        <f>VLOOKUP(C5,RA!B9:I39,8,0)</f>
        <v>11713.1173</v>
      </c>
      <c r="G5" s="16">
        <f t="shared" si="0"/>
        <v>42755.094400000002</v>
      </c>
      <c r="H5" s="27">
        <f>RA!J9</f>
        <v>21.504501312643601</v>
      </c>
      <c r="I5" s="20">
        <f>VLOOKUP(B5,RMS!B:D,3,FALSE)</f>
        <v>54468.235766666701</v>
      </c>
      <c r="J5" s="21">
        <f>VLOOKUP(B5,RMS!B:E,4,FALSE)</f>
        <v>42755.104352136797</v>
      </c>
      <c r="K5" s="22">
        <f t="shared" si="1"/>
        <v>-2.4066666701401118E-2</v>
      </c>
      <c r="L5" s="22">
        <f t="shared" si="2"/>
        <v>-9.9521367956185713E-3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108037.34910000001</v>
      </c>
      <c r="F6" s="25">
        <f>VLOOKUP(C6,RA!B10:I40,8,0)</f>
        <v>22563.5651</v>
      </c>
      <c r="G6" s="16">
        <f t="shared" si="0"/>
        <v>85473.784000000014</v>
      </c>
      <c r="H6" s="27">
        <f>RA!J10</f>
        <v>20.884967363568901</v>
      </c>
      <c r="I6" s="20">
        <f>VLOOKUP(B6,RMS!B:D,3,FALSE)</f>
        <v>108039.36641102</v>
      </c>
      <c r="J6" s="21">
        <f>VLOOKUP(B6,RMS!B:E,4,FALSE)</f>
        <v>85473.783468052294</v>
      </c>
      <c r="K6" s="22">
        <f>E6-I6</f>
        <v>-2.0173110199975781</v>
      </c>
      <c r="L6" s="22">
        <f t="shared" si="2"/>
        <v>5.3194772044662386E-4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75243.650299999994</v>
      </c>
      <c r="F7" s="25">
        <f>VLOOKUP(C7,RA!B11:I41,8,0)</f>
        <v>10938.617099999999</v>
      </c>
      <c r="G7" s="16">
        <f t="shared" si="0"/>
        <v>64305.033199999991</v>
      </c>
      <c r="H7" s="27">
        <f>RA!J11</f>
        <v>14.5375949417489</v>
      </c>
      <c r="I7" s="20">
        <f>VLOOKUP(B7,RMS!B:D,3,FALSE)</f>
        <v>75243.678072112496</v>
      </c>
      <c r="J7" s="21">
        <f>VLOOKUP(B7,RMS!B:E,4,FALSE)</f>
        <v>64305.033029143</v>
      </c>
      <c r="K7" s="22">
        <f t="shared" si="1"/>
        <v>-2.7772112502134405E-2</v>
      </c>
      <c r="L7" s="22">
        <f t="shared" si="2"/>
        <v>1.7085699073504657E-4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215871.5226</v>
      </c>
      <c r="F8" s="25">
        <f>VLOOKUP(C8,RA!B12:I42,8,0)</f>
        <v>40191.694300000003</v>
      </c>
      <c r="G8" s="16">
        <f t="shared" si="0"/>
        <v>175679.82829999999</v>
      </c>
      <c r="H8" s="27">
        <f>RA!J12</f>
        <v>18.6183401200506</v>
      </c>
      <c r="I8" s="20">
        <f>VLOOKUP(B8,RMS!B:D,3,FALSE)</f>
        <v>215871.57742735001</v>
      </c>
      <c r="J8" s="21">
        <f>VLOOKUP(B8,RMS!B:E,4,FALSE)</f>
        <v>175679.828673504</v>
      </c>
      <c r="K8" s="22">
        <f t="shared" si="1"/>
        <v>-5.4827350017149001E-2</v>
      </c>
      <c r="L8" s="22">
        <f t="shared" si="2"/>
        <v>-3.7350400816649199E-4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228202.34109999999</v>
      </c>
      <c r="F9" s="25">
        <f>VLOOKUP(C9,RA!B13:I43,8,0)</f>
        <v>66335.074800000002</v>
      </c>
      <c r="G9" s="16">
        <f t="shared" si="0"/>
        <v>161867.26629999999</v>
      </c>
      <c r="H9" s="27">
        <f>RA!J13</f>
        <v>29.0685338635205</v>
      </c>
      <c r="I9" s="20">
        <f>VLOOKUP(B9,RMS!B:D,3,FALSE)</f>
        <v>228202.554058974</v>
      </c>
      <c r="J9" s="21">
        <f>VLOOKUP(B9,RMS!B:E,4,FALSE)</f>
        <v>161867.26355726499</v>
      </c>
      <c r="K9" s="22">
        <f t="shared" si="1"/>
        <v>-0.21295897400705144</v>
      </c>
      <c r="L9" s="22">
        <f t="shared" si="2"/>
        <v>2.7427349996287376E-3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134575.6838</v>
      </c>
      <c r="F10" s="25">
        <f>VLOOKUP(C10,RA!B14:I43,8,0)</f>
        <v>28183.255799999999</v>
      </c>
      <c r="G10" s="16">
        <f t="shared" si="0"/>
        <v>106392.428</v>
      </c>
      <c r="H10" s="27">
        <f>RA!J14</f>
        <v>20.9423091930074</v>
      </c>
      <c r="I10" s="20">
        <f>VLOOKUP(B10,RMS!B:D,3,FALSE)</f>
        <v>134575.68968888899</v>
      </c>
      <c r="J10" s="21">
        <f>VLOOKUP(B10,RMS!B:E,4,FALSE)</f>
        <v>106392.42962051299</v>
      </c>
      <c r="K10" s="22">
        <f t="shared" si="1"/>
        <v>-5.8888889907393605E-3</v>
      </c>
      <c r="L10" s="22">
        <f t="shared" si="2"/>
        <v>-1.6205129941226915E-3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100259.5555</v>
      </c>
      <c r="F11" s="25">
        <f>VLOOKUP(C11,RA!B15:I44,8,0)</f>
        <v>18778.784599999999</v>
      </c>
      <c r="G11" s="16">
        <f t="shared" si="0"/>
        <v>81480.770900000003</v>
      </c>
      <c r="H11" s="27">
        <f>RA!J15</f>
        <v>18.730169415123701</v>
      </c>
      <c r="I11" s="20">
        <f>VLOOKUP(B11,RMS!B:D,3,FALSE)</f>
        <v>100259.721541026</v>
      </c>
      <c r="J11" s="21">
        <f>VLOOKUP(B11,RMS!B:E,4,FALSE)</f>
        <v>81480.770168376097</v>
      </c>
      <c r="K11" s="22">
        <f t="shared" si="1"/>
        <v>-0.16604102599376347</v>
      </c>
      <c r="L11" s="22">
        <f t="shared" si="2"/>
        <v>7.3162390617653728E-4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811235.9743</v>
      </c>
      <c r="F12" s="25">
        <f>VLOOKUP(C12,RA!B16:I45,8,0)</f>
        <v>6921.4008000000003</v>
      </c>
      <c r="G12" s="16">
        <f t="shared" si="0"/>
        <v>804314.57350000006</v>
      </c>
      <c r="H12" s="27">
        <f>RA!J16</f>
        <v>0.85319204513487501</v>
      </c>
      <c r="I12" s="20">
        <f>VLOOKUP(B12,RMS!B:D,3,FALSE)</f>
        <v>811235.41064529901</v>
      </c>
      <c r="J12" s="21">
        <f>VLOOKUP(B12,RMS!B:E,4,FALSE)</f>
        <v>804314.57343333296</v>
      </c>
      <c r="K12" s="22">
        <f t="shared" si="1"/>
        <v>0.56365470099262893</v>
      </c>
      <c r="L12" s="22">
        <f t="shared" si="2"/>
        <v>6.6667096689343452E-5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464502.28269999998</v>
      </c>
      <c r="F13" s="25">
        <f>VLOOKUP(C13,RA!B17:I46,8,0)</f>
        <v>56809.858</v>
      </c>
      <c r="G13" s="16">
        <f t="shared" si="0"/>
        <v>407692.42469999997</v>
      </c>
      <c r="H13" s="27">
        <f>RA!J17</f>
        <v>12.230264546771</v>
      </c>
      <c r="I13" s="20">
        <f>VLOOKUP(B13,RMS!B:D,3,FALSE)</f>
        <v>464502.37198034202</v>
      </c>
      <c r="J13" s="21">
        <f>VLOOKUP(B13,RMS!B:E,4,FALSE)</f>
        <v>407692.42544871802</v>
      </c>
      <c r="K13" s="22">
        <f t="shared" si="1"/>
        <v>-8.9280342042911798E-2</v>
      </c>
      <c r="L13" s="22">
        <f t="shared" si="2"/>
        <v>-7.4871804099529982E-4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1359767.5422</v>
      </c>
      <c r="F14" s="25">
        <f>VLOOKUP(C14,RA!B18:I47,8,0)</f>
        <v>177448.53779999999</v>
      </c>
      <c r="G14" s="16">
        <f t="shared" si="0"/>
        <v>1182319.0044</v>
      </c>
      <c r="H14" s="27">
        <f>RA!J18</f>
        <v>13.049917158112301</v>
      </c>
      <c r="I14" s="20">
        <f>VLOOKUP(B14,RMS!B:D,3,FALSE)</f>
        <v>1359767.62224188</v>
      </c>
      <c r="J14" s="21">
        <f>VLOOKUP(B14,RMS!B:E,4,FALSE)</f>
        <v>1182318.9892529901</v>
      </c>
      <c r="K14" s="22">
        <f t="shared" si="1"/>
        <v>-8.0041880020871758E-2</v>
      </c>
      <c r="L14" s="22">
        <f t="shared" si="2"/>
        <v>1.5147009864449501E-2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409368.17330000002</v>
      </c>
      <c r="F15" s="25">
        <f>VLOOKUP(C15,RA!B19:I48,8,0)</f>
        <v>33205.321000000004</v>
      </c>
      <c r="G15" s="16">
        <f t="shared" si="0"/>
        <v>376162.85230000003</v>
      </c>
      <c r="H15" s="27">
        <f>RA!J19</f>
        <v>8.1113587146565802</v>
      </c>
      <c r="I15" s="20">
        <f>VLOOKUP(B15,RMS!B:D,3,FALSE)</f>
        <v>409368.118475214</v>
      </c>
      <c r="J15" s="21">
        <f>VLOOKUP(B15,RMS!B:E,4,FALSE)</f>
        <v>376162.85130683798</v>
      </c>
      <c r="K15" s="22">
        <f t="shared" si="1"/>
        <v>5.4824786027893424E-2</v>
      </c>
      <c r="L15" s="22">
        <f t="shared" si="2"/>
        <v>9.9316204432398081E-4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1118415.3149999999</v>
      </c>
      <c r="F16" s="25">
        <f>VLOOKUP(C16,RA!B20:I49,8,0)</f>
        <v>90371.830499999996</v>
      </c>
      <c r="G16" s="16">
        <f t="shared" si="0"/>
        <v>1028043.4844999999</v>
      </c>
      <c r="H16" s="27">
        <f>RA!J20</f>
        <v>8.0803462978330192</v>
      </c>
      <c r="I16" s="20">
        <f>VLOOKUP(B16,RMS!B:D,3,FALSE)</f>
        <v>1118415.2172999999</v>
      </c>
      <c r="J16" s="21">
        <f>VLOOKUP(B16,RMS!B:E,4,FALSE)</f>
        <v>1028043.4845</v>
      </c>
      <c r="K16" s="22">
        <f t="shared" si="1"/>
        <v>9.770000004209578E-2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311196.78460000001</v>
      </c>
      <c r="F17" s="25">
        <f>VLOOKUP(C17,RA!B21:I50,8,0)</f>
        <v>35740.406799999997</v>
      </c>
      <c r="G17" s="16">
        <f t="shared" si="0"/>
        <v>275456.37780000002</v>
      </c>
      <c r="H17" s="27">
        <f>RA!J21</f>
        <v>11.4848252194955</v>
      </c>
      <c r="I17" s="20">
        <f>VLOOKUP(B17,RMS!B:D,3,FALSE)</f>
        <v>311196.44177154498</v>
      </c>
      <c r="J17" s="21">
        <f>VLOOKUP(B17,RMS!B:E,4,FALSE)</f>
        <v>275456.37772865902</v>
      </c>
      <c r="K17" s="22">
        <f t="shared" si="1"/>
        <v>0.34282845503184944</v>
      </c>
      <c r="L17" s="22">
        <f t="shared" si="2"/>
        <v>7.1340997237712145E-5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1126421.5837999999</v>
      </c>
      <c r="F18" s="25">
        <f>VLOOKUP(C18,RA!B22:I51,8,0)</f>
        <v>7798.0263999999997</v>
      </c>
      <c r="G18" s="16">
        <f t="shared" si="0"/>
        <v>1118623.5573999998</v>
      </c>
      <c r="H18" s="27">
        <f>RA!J22</f>
        <v>0.69228311248202801</v>
      </c>
      <c r="I18" s="20">
        <f>VLOOKUP(B18,RMS!B:D,3,FALSE)</f>
        <v>1126422.4271974401</v>
      </c>
      <c r="J18" s="21">
        <f>VLOOKUP(B18,RMS!B:E,4,FALSE)</f>
        <v>1118623.5489128199</v>
      </c>
      <c r="K18" s="22">
        <f t="shared" si="1"/>
        <v>-0.84339744015596807</v>
      </c>
      <c r="L18" s="22">
        <f t="shared" si="2"/>
        <v>8.4871798753738403E-3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3946142.9208</v>
      </c>
      <c r="F19" s="25">
        <f>VLOOKUP(C19,RA!B23:I52,8,0)</f>
        <v>241746.5998</v>
      </c>
      <c r="G19" s="16">
        <f t="shared" si="0"/>
        <v>3704396.321</v>
      </c>
      <c r="H19" s="27">
        <f>RA!J23</f>
        <v>6.1261491195810702</v>
      </c>
      <c r="I19" s="20">
        <f>VLOOKUP(B19,RMS!B:D,3,FALSE)</f>
        <v>3946144.91285556</v>
      </c>
      <c r="J19" s="21">
        <f>VLOOKUP(B19,RMS!B:E,4,FALSE)</f>
        <v>3704396.3457076899</v>
      </c>
      <c r="K19" s="22">
        <f t="shared" si="1"/>
        <v>-1.9920555599965155</v>
      </c>
      <c r="L19" s="22">
        <f t="shared" si="2"/>
        <v>-2.4707689881324768E-2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211206.63829999999</v>
      </c>
      <c r="F20" s="25">
        <f>VLOOKUP(C20,RA!B24:I53,8,0)</f>
        <v>32011.990300000001</v>
      </c>
      <c r="G20" s="16">
        <f t="shared" si="0"/>
        <v>179194.64799999999</v>
      </c>
      <c r="H20" s="27">
        <f>RA!J24</f>
        <v>15.1567159809295</v>
      </c>
      <c r="I20" s="20">
        <f>VLOOKUP(B20,RMS!B:D,3,FALSE)</f>
        <v>211206.69741350101</v>
      </c>
      <c r="J20" s="21">
        <f>VLOOKUP(B20,RMS!B:E,4,FALSE)</f>
        <v>179194.62595365199</v>
      </c>
      <c r="K20" s="22">
        <f t="shared" si="1"/>
        <v>-5.9113501018146053E-2</v>
      </c>
      <c r="L20" s="22">
        <f t="shared" si="2"/>
        <v>2.2046347992727533E-2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207936.2071</v>
      </c>
      <c r="F21" s="25">
        <f>VLOOKUP(C21,RA!B25:I54,8,0)</f>
        <v>13467.9985</v>
      </c>
      <c r="G21" s="16">
        <f t="shared" si="0"/>
        <v>194468.20860000001</v>
      </c>
      <c r="H21" s="27">
        <f>RA!J25</f>
        <v>6.4769857485776896</v>
      </c>
      <c r="I21" s="20">
        <f>VLOOKUP(B21,RMS!B:D,3,FALSE)</f>
        <v>207936.18519019001</v>
      </c>
      <c r="J21" s="21">
        <f>VLOOKUP(B21,RMS!B:E,4,FALSE)</f>
        <v>194468.21332245899</v>
      </c>
      <c r="K21" s="22">
        <f t="shared" si="1"/>
        <v>2.1909809991484508E-2</v>
      </c>
      <c r="L21" s="22">
        <f t="shared" si="2"/>
        <v>-4.722458979813382E-3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535945.96979999996</v>
      </c>
      <c r="F22" s="25">
        <f>VLOOKUP(C22,RA!B26:I55,8,0)</f>
        <v>105303.3389</v>
      </c>
      <c r="G22" s="16">
        <f t="shared" si="0"/>
        <v>430642.63089999999</v>
      </c>
      <c r="H22" s="27">
        <f>RA!J26</f>
        <v>19.648125899574602</v>
      </c>
      <c r="I22" s="20">
        <f>VLOOKUP(B22,RMS!B:D,3,FALSE)</f>
        <v>535945.95298885903</v>
      </c>
      <c r="J22" s="21">
        <f>VLOOKUP(B22,RMS!B:E,4,FALSE)</f>
        <v>430642.61954074597</v>
      </c>
      <c r="K22" s="22">
        <f t="shared" si="1"/>
        <v>1.6811140929348767E-2</v>
      </c>
      <c r="L22" s="22">
        <f t="shared" si="2"/>
        <v>1.1359254014678299E-2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167852.29629999999</v>
      </c>
      <c r="F23" s="25">
        <f>VLOOKUP(C23,RA!B27:I56,8,0)</f>
        <v>45099.574399999998</v>
      </c>
      <c r="G23" s="16">
        <f t="shared" si="0"/>
        <v>122752.72189999999</v>
      </c>
      <c r="H23" s="27">
        <f>RA!J27</f>
        <v>26.8686073376048</v>
      </c>
      <c r="I23" s="20">
        <f>VLOOKUP(B23,RMS!B:D,3,FALSE)</f>
        <v>167852.12609869899</v>
      </c>
      <c r="J23" s="21">
        <f>VLOOKUP(B23,RMS!B:E,4,FALSE)</f>
        <v>122752.729295545</v>
      </c>
      <c r="K23" s="22">
        <f t="shared" si="1"/>
        <v>0.17020130099263042</v>
      </c>
      <c r="L23" s="22">
        <f t="shared" si="2"/>
        <v>-7.3955450061475858E-3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734348.27520000003</v>
      </c>
      <c r="F24" s="25">
        <f>VLOOKUP(C24,RA!B28:I57,8,0)</f>
        <v>8645.7165999999997</v>
      </c>
      <c r="G24" s="16">
        <f t="shared" si="0"/>
        <v>725702.55859999999</v>
      </c>
      <c r="H24" s="27">
        <f>RA!J28</f>
        <v>1.1773319134773399</v>
      </c>
      <c r="I24" s="20">
        <f>VLOOKUP(B24,RMS!B:D,3,FALSE)</f>
        <v>734348.27529734501</v>
      </c>
      <c r="J24" s="21">
        <f>VLOOKUP(B24,RMS!B:E,4,FALSE)</f>
        <v>725702.54804247804</v>
      </c>
      <c r="K24" s="22">
        <f t="shared" si="1"/>
        <v>-9.7344978712499142E-5</v>
      </c>
      <c r="L24" s="22">
        <f t="shared" si="2"/>
        <v>1.0557521949522197E-2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555370.50309999997</v>
      </c>
      <c r="F25" s="25">
        <f>VLOOKUP(C25,RA!B29:I58,8,0)</f>
        <v>70739.402799999996</v>
      </c>
      <c r="G25" s="16">
        <f t="shared" si="0"/>
        <v>484631.10029999999</v>
      </c>
      <c r="H25" s="27">
        <f>RA!J29</f>
        <v>12.7373352392939</v>
      </c>
      <c r="I25" s="20">
        <f>VLOOKUP(B25,RMS!B:D,3,FALSE)</f>
        <v>555370.73204513302</v>
      </c>
      <c r="J25" s="21">
        <f>VLOOKUP(B25,RMS!B:E,4,FALSE)</f>
        <v>484631.117722339</v>
      </c>
      <c r="K25" s="22">
        <f t="shared" si="1"/>
        <v>-0.2289451330434531</v>
      </c>
      <c r="L25" s="22">
        <f t="shared" si="2"/>
        <v>-1.7422339005861431E-2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1038593.0571</v>
      </c>
      <c r="F26" s="25">
        <f>VLOOKUP(C26,RA!B30:I59,8,0)</f>
        <v>74093.2399</v>
      </c>
      <c r="G26" s="16">
        <f t="shared" si="0"/>
        <v>964499.81719999993</v>
      </c>
      <c r="H26" s="27">
        <f>RA!J30</f>
        <v>7.1340010790064401</v>
      </c>
      <c r="I26" s="20">
        <f>VLOOKUP(B26,RMS!B:D,3,FALSE)</f>
        <v>1038593.04432566</v>
      </c>
      <c r="J26" s="21">
        <f>VLOOKUP(B26,RMS!B:E,4,FALSE)</f>
        <v>964499.81429147103</v>
      </c>
      <c r="K26" s="22">
        <f t="shared" si="1"/>
        <v>1.2774339993484318E-2</v>
      </c>
      <c r="L26" s="22">
        <f t="shared" si="2"/>
        <v>2.9085288988426328E-3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666274.59279999998</v>
      </c>
      <c r="F27" s="25">
        <f>VLOOKUP(C27,RA!B31:I60,8,0)</f>
        <v>38322.9499</v>
      </c>
      <c r="G27" s="16">
        <f t="shared" si="0"/>
        <v>627951.64289999998</v>
      </c>
      <c r="H27" s="27">
        <f>RA!J31</f>
        <v>5.7518251955172</v>
      </c>
      <c r="I27" s="20">
        <f>VLOOKUP(B27,RMS!B:D,3,FALSE)</f>
        <v>666274.48916283203</v>
      </c>
      <c r="J27" s="21">
        <f>VLOOKUP(B27,RMS!B:E,4,FALSE)</f>
        <v>627951.64552566397</v>
      </c>
      <c r="K27" s="22">
        <f t="shared" si="1"/>
        <v>0.10363716795109212</v>
      </c>
      <c r="L27" s="22">
        <f t="shared" si="2"/>
        <v>-2.625663997605443E-3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88722.074099999998</v>
      </c>
      <c r="F28" s="25">
        <f>VLOOKUP(C28,RA!B32:I61,8,0)</f>
        <v>19428.385399999999</v>
      </c>
      <c r="G28" s="16">
        <f t="shared" si="0"/>
        <v>69293.688699999999</v>
      </c>
      <c r="H28" s="27">
        <f>RA!J32</f>
        <v>21.898028869458098</v>
      </c>
      <c r="I28" s="20">
        <f>VLOOKUP(B28,RMS!B:D,3,FALSE)</f>
        <v>88721.966845881601</v>
      </c>
      <c r="J28" s="21">
        <f>VLOOKUP(B28,RMS!B:E,4,FALSE)</f>
        <v>69293.690029335194</v>
      </c>
      <c r="K28" s="22">
        <f t="shared" si="1"/>
        <v>0.10725411839666776</v>
      </c>
      <c r="L28" s="22">
        <f t="shared" si="2"/>
        <v>-1.3293351948959753E-3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109602.9387</v>
      </c>
      <c r="F30" s="25">
        <f>VLOOKUP(C30,RA!B34:I64,8,0)</f>
        <v>12685.974399999999</v>
      </c>
      <c r="G30" s="16">
        <f t="shared" si="0"/>
        <v>96916.964299999992</v>
      </c>
      <c r="H30" s="27">
        <f>RA!J34</f>
        <v>11.5744838144563</v>
      </c>
      <c r="I30" s="20">
        <f>VLOOKUP(B30,RMS!B:D,3,FALSE)</f>
        <v>109602.93730000001</v>
      </c>
      <c r="J30" s="21">
        <f>VLOOKUP(B30,RMS!B:E,4,FALSE)</f>
        <v>96916.961899999995</v>
      </c>
      <c r="K30" s="22">
        <f t="shared" si="1"/>
        <v>1.3999999937368557E-3</v>
      </c>
      <c r="L30" s="22">
        <f t="shared" si="2"/>
        <v>2.3999999975785613E-3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5393.5905000000002</v>
      </c>
      <c r="F31" s="25">
        <f>VLOOKUP(C31,RA!B35:I65,8,0)</f>
        <v>6.8087999999999997</v>
      </c>
      <c r="G31" s="16">
        <f t="shared" si="0"/>
        <v>5386.7817000000005</v>
      </c>
      <c r="H31" s="27">
        <f>RA!J35</f>
        <v>0.12623872724486601</v>
      </c>
      <c r="I31" s="20">
        <f>VLOOKUP(B31,RMS!B:D,3,FALSE)</f>
        <v>5393.5927000000001</v>
      </c>
      <c r="J31" s="21">
        <f>VLOOKUP(B31,RMS!B:E,4,FALSE)</f>
        <v>5386.7825000000003</v>
      </c>
      <c r="K31" s="22">
        <f t="shared" si="1"/>
        <v>-2.1999999999025022E-3</v>
      </c>
      <c r="L31" s="22">
        <f t="shared" si="2"/>
        <v>-7.9999999979918357E-4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59813.71</v>
      </c>
      <c r="F32" s="25">
        <f>VLOOKUP(C32,RA!B34:I65,8,0)</f>
        <v>2254.35</v>
      </c>
      <c r="G32" s="16">
        <f t="shared" si="0"/>
        <v>57559.360000000001</v>
      </c>
      <c r="H32" s="27">
        <f>RA!J34</f>
        <v>11.5744838144563</v>
      </c>
      <c r="I32" s="20">
        <f>VLOOKUP(B32,RMS!B:D,3,FALSE)</f>
        <v>59813.71</v>
      </c>
      <c r="J32" s="21">
        <f>VLOOKUP(B32,RMS!B:E,4,FALSE)</f>
        <v>57559.360000000001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236742.9</v>
      </c>
      <c r="F33" s="25">
        <f>VLOOKUP(C33,RA!B34:I65,8,0)</f>
        <v>-18760.189999999999</v>
      </c>
      <c r="G33" s="16">
        <f t="shared" si="0"/>
        <v>255503.09</v>
      </c>
      <c r="H33" s="27">
        <f>RA!J34</f>
        <v>11.5744838144563</v>
      </c>
      <c r="I33" s="20">
        <f>VLOOKUP(B33,RMS!B:D,3,FALSE)</f>
        <v>236742.9</v>
      </c>
      <c r="J33" s="21">
        <f>VLOOKUP(B33,RMS!B:E,4,FALSE)</f>
        <v>255503.09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218734.28</v>
      </c>
      <c r="F34" s="25">
        <f>VLOOKUP(C34,RA!B34:I66,8,0)</f>
        <v>-7949.53</v>
      </c>
      <c r="G34" s="16">
        <f t="shared" si="0"/>
        <v>226683.81</v>
      </c>
      <c r="H34" s="27">
        <f>RA!J35</f>
        <v>0.12623872724486601</v>
      </c>
      <c r="I34" s="20">
        <f>VLOOKUP(B34,RMS!B:D,3,FALSE)</f>
        <v>218734.28</v>
      </c>
      <c r="J34" s="21">
        <f>VLOOKUP(B34,RMS!B:E,4,FALSE)</f>
        <v>226683.81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183855.7</v>
      </c>
      <c r="F35" s="25">
        <f>VLOOKUP(C35,RA!B34:I67,8,0)</f>
        <v>-24725.42</v>
      </c>
      <c r="G35" s="16">
        <f t="shared" si="0"/>
        <v>208581.12</v>
      </c>
      <c r="H35" s="27">
        <f>RA!J34</f>
        <v>11.5744838144563</v>
      </c>
      <c r="I35" s="20">
        <f>VLOOKUP(B35,RMS!B:D,3,FALSE)</f>
        <v>183855.7</v>
      </c>
      <c r="J35" s="21">
        <f>VLOOKUP(B35,RMS!B:E,4,FALSE)</f>
        <v>208581.12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0.02</v>
      </c>
      <c r="F36" s="25">
        <f>VLOOKUP(C36,RA!B35:I68,8,0)</f>
        <v>-111.1</v>
      </c>
      <c r="G36" s="16">
        <f t="shared" si="0"/>
        <v>111.11999999999999</v>
      </c>
      <c r="H36" s="27">
        <f>RA!J35</f>
        <v>0.12623872724486601</v>
      </c>
      <c r="I36" s="20">
        <f>VLOOKUP(B36,RMS!B:D,3,FALSE)</f>
        <v>0.02</v>
      </c>
      <c r="J36" s="21">
        <f>VLOOKUP(B36,RMS!B:E,4,FALSE)</f>
        <v>111.12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33147.008500000004</v>
      </c>
      <c r="F37" s="25">
        <f>VLOOKUP(C37,RA!B8:I68,8,0)</f>
        <v>1971.5812000000001</v>
      </c>
      <c r="G37" s="16">
        <f t="shared" si="0"/>
        <v>31175.427300000003</v>
      </c>
      <c r="H37" s="27">
        <f>RA!J35</f>
        <v>0.12623872724486601</v>
      </c>
      <c r="I37" s="20">
        <f>VLOOKUP(B37,RMS!B:D,3,FALSE)</f>
        <v>33147.008547008503</v>
      </c>
      <c r="J37" s="21">
        <f>VLOOKUP(B37,RMS!B:E,4,FALSE)</f>
        <v>31175.427350427399</v>
      </c>
      <c r="K37" s="22">
        <f t="shared" si="1"/>
        <v>-4.7008499677758664E-5</v>
      </c>
      <c r="L37" s="22">
        <f t="shared" si="2"/>
        <v>-5.0427395763108507E-5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416143.34450000001</v>
      </c>
      <c r="F38" s="25">
        <f>VLOOKUP(C38,RA!B8:I69,8,0)</f>
        <v>22796.556700000001</v>
      </c>
      <c r="G38" s="16">
        <f t="shared" si="0"/>
        <v>393346.78779999999</v>
      </c>
      <c r="H38" s="27">
        <f>RA!J36</f>
        <v>3.7689519677010499</v>
      </c>
      <c r="I38" s="20">
        <f>VLOOKUP(B38,RMS!B:D,3,FALSE)</f>
        <v>416143.34134615399</v>
      </c>
      <c r="J38" s="21">
        <f>VLOOKUP(B38,RMS!B:E,4,FALSE)</f>
        <v>393346.78701025603</v>
      </c>
      <c r="K38" s="22">
        <f t="shared" si="1"/>
        <v>3.1538460170850158E-3</v>
      </c>
      <c r="L38" s="22">
        <f t="shared" si="2"/>
        <v>7.8974396456032991E-4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78499.210000000006</v>
      </c>
      <c r="F39" s="25">
        <f>VLOOKUP(C39,RA!B9:I70,8,0)</f>
        <v>-12105.14</v>
      </c>
      <c r="G39" s="16">
        <f t="shared" si="0"/>
        <v>90604.35</v>
      </c>
      <c r="H39" s="27">
        <f>RA!J37</f>
        <v>-7.9242883313501702</v>
      </c>
      <c r="I39" s="20">
        <f>VLOOKUP(B39,RMS!B:D,3,FALSE)</f>
        <v>78499.210000000006</v>
      </c>
      <c r="J39" s="21">
        <f>VLOOKUP(B39,RMS!B:E,4,FALSE)</f>
        <v>90604.35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37141.050000000003</v>
      </c>
      <c r="F40" s="25">
        <f>VLOOKUP(C40,RA!B10:I71,8,0)</f>
        <v>5010.2299999999996</v>
      </c>
      <c r="G40" s="16">
        <f t="shared" si="0"/>
        <v>32130.820000000003</v>
      </c>
      <c r="H40" s="27">
        <f>RA!J38</f>
        <v>-3.6343320306263802</v>
      </c>
      <c r="I40" s="20">
        <f>VLOOKUP(B40,RMS!B:D,3,FALSE)</f>
        <v>37141.050000000003</v>
      </c>
      <c r="J40" s="21">
        <f>VLOOKUP(B40,RMS!B:E,4,FALSE)</f>
        <v>32130.82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-44.444400000000002</v>
      </c>
      <c r="F41" s="25">
        <f>VLOOKUP(C41,RA!B11:I72,8,0)</f>
        <v>-44.444299999999998</v>
      </c>
      <c r="G41" s="16">
        <f t="shared" si="0"/>
        <v>-1.0000000000331966E-4</v>
      </c>
      <c r="H41" s="27">
        <f>RA!J39</f>
        <v>-13.448274924302</v>
      </c>
      <c r="I41" s="20">
        <f>VLOOKUP(B41,RMS!B:D,3,FALSE)</f>
        <v>-44.444400000000002</v>
      </c>
      <c r="J41" s="21">
        <f>VLOOKUP(B41,RMS!B:E,4,FALSE)</f>
        <v>-1E-4</v>
      </c>
      <c r="K41" s="22">
        <f t="shared" si="1"/>
        <v>0</v>
      </c>
      <c r="L41" s="22">
        <f t="shared" si="2"/>
        <v>-3.3196508692975857E-15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13557.2652</v>
      </c>
      <c r="F42" s="25">
        <f>VLOOKUP(C42,RA!B8:I72,8,0)</f>
        <v>807.31629999999996</v>
      </c>
      <c r="G42" s="16">
        <f t="shared" si="0"/>
        <v>12749.948899999999</v>
      </c>
      <c r="H42" s="27">
        <f>RA!J39</f>
        <v>-13.448274924302</v>
      </c>
      <c r="I42" s="20">
        <f>VLOOKUP(B42,RMS!B:D,3,FALSE)</f>
        <v>13557.264957265001</v>
      </c>
      <c r="J42" s="21">
        <f>VLOOKUP(B42,RMS!B:E,4,FALSE)</f>
        <v>12749.948717948701</v>
      </c>
      <c r="K42" s="22">
        <f t="shared" si="1"/>
        <v>2.4273499911942054E-4</v>
      </c>
      <c r="L42" s="22">
        <f t="shared" si="2"/>
        <v>1.8205129890702665E-4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16647816.5419</v>
      </c>
      <c r="E7" s="53">
        <v>16236220.646199999</v>
      </c>
      <c r="F7" s="54">
        <v>102.53504743911201</v>
      </c>
      <c r="G7" s="53">
        <v>17228654.289999999</v>
      </c>
      <c r="H7" s="54">
        <v>-3.3713471657338698</v>
      </c>
      <c r="I7" s="53">
        <v>1348936.7752</v>
      </c>
      <c r="J7" s="54">
        <v>8.1027849616490801</v>
      </c>
      <c r="K7" s="53">
        <v>1506407.3158</v>
      </c>
      <c r="L7" s="54">
        <v>8.7436156675008707</v>
      </c>
      <c r="M7" s="54">
        <v>-0.104533839518944</v>
      </c>
      <c r="N7" s="53">
        <v>255038222.1846</v>
      </c>
      <c r="O7" s="53">
        <v>3702530957.9723001</v>
      </c>
      <c r="P7" s="53">
        <v>817431</v>
      </c>
      <c r="Q7" s="53">
        <v>982345</v>
      </c>
      <c r="R7" s="54">
        <v>-16.787788404277499</v>
      </c>
      <c r="S7" s="53">
        <v>20.366020547177701</v>
      </c>
      <c r="T7" s="53">
        <v>21.0171074216289</v>
      </c>
      <c r="U7" s="55">
        <v>-3.19692731794576</v>
      </c>
    </row>
    <row r="8" spans="1:23" ht="12" thickBot="1">
      <c r="A8" s="81">
        <v>42533</v>
      </c>
      <c r="B8" s="71" t="s">
        <v>6</v>
      </c>
      <c r="C8" s="72"/>
      <c r="D8" s="56">
        <v>585271.46429999999</v>
      </c>
      <c r="E8" s="56">
        <v>518012.25</v>
      </c>
      <c r="F8" s="57">
        <v>112.98409724866499</v>
      </c>
      <c r="G8" s="56">
        <v>529291.94140000001</v>
      </c>
      <c r="H8" s="57">
        <v>10.5763036467043</v>
      </c>
      <c r="I8" s="56">
        <v>111241.0953</v>
      </c>
      <c r="J8" s="57">
        <v>19.006751923749999</v>
      </c>
      <c r="K8" s="56">
        <v>88911.412700000001</v>
      </c>
      <c r="L8" s="57">
        <v>16.798179935410602</v>
      </c>
      <c r="M8" s="57">
        <v>0.25114529082271603</v>
      </c>
      <c r="N8" s="56">
        <v>6860680.9880999997</v>
      </c>
      <c r="O8" s="56">
        <v>132317393.7579</v>
      </c>
      <c r="P8" s="56">
        <v>25246</v>
      </c>
      <c r="Q8" s="56">
        <v>29577</v>
      </c>
      <c r="R8" s="57">
        <v>-14.643134868309801</v>
      </c>
      <c r="S8" s="56">
        <v>23.182740406400999</v>
      </c>
      <c r="T8" s="56">
        <v>25.759515927917001</v>
      </c>
      <c r="U8" s="58">
        <v>-11.1150600677238</v>
      </c>
    </row>
    <row r="9" spans="1:23" ht="12" thickBot="1">
      <c r="A9" s="82"/>
      <c r="B9" s="71" t="s">
        <v>7</v>
      </c>
      <c r="C9" s="72"/>
      <c r="D9" s="56">
        <v>54468.2117</v>
      </c>
      <c r="E9" s="56">
        <v>74463.812699999995</v>
      </c>
      <c r="F9" s="57">
        <v>73.147223765511001</v>
      </c>
      <c r="G9" s="56">
        <v>73198.805600000007</v>
      </c>
      <c r="H9" s="57">
        <v>-25.588660561423101</v>
      </c>
      <c r="I9" s="56">
        <v>11713.1173</v>
      </c>
      <c r="J9" s="57">
        <v>21.504501312643601</v>
      </c>
      <c r="K9" s="56">
        <v>16723.367600000001</v>
      </c>
      <c r="L9" s="57">
        <v>22.846503386115401</v>
      </c>
      <c r="M9" s="57">
        <v>-0.29959577639135299</v>
      </c>
      <c r="N9" s="56">
        <v>1208978.9524000001</v>
      </c>
      <c r="O9" s="56">
        <v>18810880.1547</v>
      </c>
      <c r="P9" s="56">
        <v>3229</v>
      </c>
      <c r="Q9" s="56">
        <v>5340</v>
      </c>
      <c r="R9" s="57">
        <v>-39.5318352059925</v>
      </c>
      <c r="S9" s="56">
        <v>16.868445865593099</v>
      </c>
      <c r="T9" s="56">
        <v>18.460281423221002</v>
      </c>
      <c r="U9" s="58">
        <v>-9.4367647755553605</v>
      </c>
    </row>
    <row r="10" spans="1:23" ht="12" thickBot="1">
      <c r="A10" s="82"/>
      <c r="B10" s="71" t="s">
        <v>8</v>
      </c>
      <c r="C10" s="72"/>
      <c r="D10" s="56">
        <v>108037.34910000001</v>
      </c>
      <c r="E10" s="56">
        <v>141611.56039999999</v>
      </c>
      <c r="F10" s="57">
        <v>76.291334404362701</v>
      </c>
      <c r="G10" s="56">
        <v>117086.40730000001</v>
      </c>
      <c r="H10" s="57">
        <v>-7.7285300733623199</v>
      </c>
      <c r="I10" s="56">
        <v>22563.5651</v>
      </c>
      <c r="J10" s="57">
        <v>20.884967363568901</v>
      </c>
      <c r="K10" s="56">
        <v>32408.381399999998</v>
      </c>
      <c r="L10" s="57">
        <v>27.679029656246001</v>
      </c>
      <c r="M10" s="57">
        <v>-0.30377377316350601</v>
      </c>
      <c r="N10" s="56">
        <v>3189691.3047000002</v>
      </c>
      <c r="O10" s="56">
        <v>34017361.677599996</v>
      </c>
      <c r="P10" s="56">
        <v>86851</v>
      </c>
      <c r="Q10" s="56">
        <v>107102</v>
      </c>
      <c r="R10" s="57">
        <v>-18.908143638774298</v>
      </c>
      <c r="S10" s="56">
        <v>1.2439390346685699</v>
      </c>
      <c r="T10" s="56">
        <v>1.72833229538197</v>
      </c>
      <c r="U10" s="58">
        <v>-38.940273374608097</v>
      </c>
    </row>
    <row r="11" spans="1:23" ht="12" thickBot="1">
      <c r="A11" s="82"/>
      <c r="B11" s="71" t="s">
        <v>9</v>
      </c>
      <c r="C11" s="72"/>
      <c r="D11" s="56">
        <v>75243.650299999994</v>
      </c>
      <c r="E11" s="56">
        <v>61471.717100000002</v>
      </c>
      <c r="F11" s="57">
        <v>122.403690428228</v>
      </c>
      <c r="G11" s="56">
        <v>53353.459600000002</v>
      </c>
      <c r="H11" s="57">
        <v>41.028624692971199</v>
      </c>
      <c r="I11" s="56">
        <v>10938.617099999999</v>
      </c>
      <c r="J11" s="57">
        <v>14.5375949417489</v>
      </c>
      <c r="K11" s="56">
        <v>11232.123299999999</v>
      </c>
      <c r="L11" s="57">
        <v>21.052286738684099</v>
      </c>
      <c r="M11" s="57">
        <v>-2.6130963145676998E-2</v>
      </c>
      <c r="N11" s="56">
        <v>905643.66740000003</v>
      </c>
      <c r="O11" s="56">
        <v>11065914.3891</v>
      </c>
      <c r="P11" s="56">
        <v>3273</v>
      </c>
      <c r="Q11" s="56">
        <v>5011</v>
      </c>
      <c r="R11" s="57">
        <v>-34.683695869087998</v>
      </c>
      <c r="S11" s="56">
        <v>22.989199602810899</v>
      </c>
      <c r="T11" s="56">
        <v>21.153651586509699</v>
      </c>
      <c r="U11" s="58">
        <v>7.9843928801973796</v>
      </c>
    </row>
    <row r="12" spans="1:23" ht="12" thickBot="1">
      <c r="A12" s="82"/>
      <c r="B12" s="71" t="s">
        <v>10</v>
      </c>
      <c r="C12" s="72"/>
      <c r="D12" s="56">
        <v>215871.5226</v>
      </c>
      <c r="E12" s="56">
        <v>270182.34789999999</v>
      </c>
      <c r="F12" s="57">
        <v>79.898455349828595</v>
      </c>
      <c r="G12" s="56">
        <v>129019.3031</v>
      </c>
      <c r="H12" s="57">
        <v>67.317228827908593</v>
      </c>
      <c r="I12" s="56">
        <v>40191.694300000003</v>
      </c>
      <c r="J12" s="57">
        <v>18.6183401200506</v>
      </c>
      <c r="K12" s="56">
        <v>24281.011699999999</v>
      </c>
      <c r="L12" s="57">
        <v>18.8196735810767</v>
      </c>
      <c r="M12" s="57">
        <v>0.65527263841316796</v>
      </c>
      <c r="N12" s="56">
        <v>4018393.2724000001</v>
      </c>
      <c r="O12" s="56">
        <v>38926284.874799997</v>
      </c>
      <c r="P12" s="56">
        <v>2688</v>
      </c>
      <c r="Q12" s="56">
        <v>3784</v>
      </c>
      <c r="R12" s="57">
        <v>-28.964059196617299</v>
      </c>
      <c r="S12" s="56">
        <v>80.309346205357201</v>
      </c>
      <c r="T12" s="56">
        <v>111.259107188161</v>
      </c>
      <c r="U12" s="58">
        <v>-38.538180728881301</v>
      </c>
    </row>
    <row r="13" spans="1:23" ht="12" thickBot="1">
      <c r="A13" s="82"/>
      <c r="B13" s="71" t="s">
        <v>11</v>
      </c>
      <c r="C13" s="72"/>
      <c r="D13" s="56">
        <v>228202.34109999999</v>
      </c>
      <c r="E13" s="56">
        <v>260883.39129999999</v>
      </c>
      <c r="F13" s="57">
        <v>87.472928024605906</v>
      </c>
      <c r="G13" s="56">
        <v>215407.3406</v>
      </c>
      <c r="H13" s="57">
        <v>5.93990922703032</v>
      </c>
      <c r="I13" s="56">
        <v>66335.074800000002</v>
      </c>
      <c r="J13" s="57">
        <v>29.0685338635205</v>
      </c>
      <c r="K13" s="56">
        <v>60722.330999999998</v>
      </c>
      <c r="L13" s="57">
        <v>28.1895365454412</v>
      </c>
      <c r="M13" s="57">
        <v>9.2432943656264005E-2</v>
      </c>
      <c r="N13" s="56">
        <v>3363205.5107</v>
      </c>
      <c r="O13" s="56">
        <v>57935152.534900002</v>
      </c>
      <c r="P13" s="56">
        <v>9297</v>
      </c>
      <c r="Q13" s="56">
        <v>14297</v>
      </c>
      <c r="R13" s="57">
        <v>-34.972371826257302</v>
      </c>
      <c r="S13" s="56">
        <v>24.545804141120801</v>
      </c>
      <c r="T13" s="56">
        <v>22.042060628103801</v>
      </c>
      <c r="U13" s="58">
        <v>10.2002912539441</v>
      </c>
    </row>
    <row r="14" spans="1:23" ht="12" thickBot="1">
      <c r="A14" s="82"/>
      <c r="B14" s="71" t="s">
        <v>12</v>
      </c>
      <c r="C14" s="72"/>
      <c r="D14" s="56">
        <v>134575.6838</v>
      </c>
      <c r="E14" s="56">
        <v>167125.11919999999</v>
      </c>
      <c r="F14" s="57">
        <v>80.523911931486595</v>
      </c>
      <c r="G14" s="56">
        <v>134620.5962</v>
      </c>
      <c r="H14" s="57">
        <v>-3.3362205537457001E-2</v>
      </c>
      <c r="I14" s="56">
        <v>28183.255799999999</v>
      </c>
      <c r="J14" s="57">
        <v>20.9423091930074</v>
      </c>
      <c r="K14" s="56">
        <v>28888.801800000001</v>
      </c>
      <c r="L14" s="57">
        <v>21.459421972163302</v>
      </c>
      <c r="M14" s="57">
        <v>-2.4422819779254E-2</v>
      </c>
      <c r="N14" s="56">
        <v>1757663.6288000001</v>
      </c>
      <c r="O14" s="56">
        <v>26313076.337400001</v>
      </c>
      <c r="P14" s="56">
        <v>2492</v>
      </c>
      <c r="Q14" s="56">
        <v>3349</v>
      </c>
      <c r="R14" s="57">
        <v>-25.589728277097599</v>
      </c>
      <c r="S14" s="56">
        <v>54.003083386837901</v>
      </c>
      <c r="T14" s="56">
        <v>47.353886115258298</v>
      </c>
      <c r="U14" s="58">
        <v>12.312625232803301</v>
      </c>
    </row>
    <row r="15" spans="1:23" ht="12" thickBot="1">
      <c r="A15" s="82"/>
      <c r="B15" s="71" t="s">
        <v>13</v>
      </c>
      <c r="C15" s="72"/>
      <c r="D15" s="56">
        <v>100259.5555</v>
      </c>
      <c r="E15" s="56">
        <v>115943.1997</v>
      </c>
      <c r="F15" s="57">
        <v>86.472993465264906</v>
      </c>
      <c r="G15" s="56">
        <v>98457.879100000006</v>
      </c>
      <c r="H15" s="57">
        <v>1.8298956025349</v>
      </c>
      <c r="I15" s="56">
        <v>18778.784599999999</v>
      </c>
      <c r="J15" s="57">
        <v>18.730169415123701</v>
      </c>
      <c r="K15" s="56">
        <v>24124.108400000001</v>
      </c>
      <c r="L15" s="57">
        <v>24.5019582185983</v>
      </c>
      <c r="M15" s="57">
        <v>-0.221576014805173</v>
      </c>
      <c r="N15" s="56">
        <v>1580585.0678000001</v>
      </c>
      <c r="O15" s="56">
        <v>22055006.3356</v>
      </c>
      <c r="P15" s="56">
        <v>4866</v>
      </c>
      <c r="Q15" s="56">
        <v>7247</v>
      </c>
      <c r="R15" s="57">
        <v>-32.854974472195401</v>
      </c>
      <c r="S15" s="56">
        <v>20.6041010069873</v>
      </c>
      <c r="T15" s="56">
        <v>22.274173326893902</v>
      </c>
      <c r="U15" s="58">
        <v>-8.1055335505308808</v>
      </c>
    </row>
    <row r="16" spans="1:23" ht="12" thickBot="1">
      <c r="A16" s="82"/>
      <c r="B16" s="71" t="s">
        <v>14</v>
      </c>
      <c r="C16" s="72"/>
      <c r="D16" s="56">
        <v>811235.9743</v>
      </c>
      <c r="E16" s="56">
        <v>821582.6923</v>
      </c>
      <c r="F16" s="57">
        <v>98.740635836541998</v>
      </c>
      <c r="G16" s="56">
        <v>817866.39</v>
      </c>
      <c r="H16" s="57">
        <v>-0.81069668359889901</v>
      </c>
      <c r="I16" s="56">
        <v>6921.4008000000003</v>
      </c>
      <c r="J16" s="57">
        <v>0.85319204513487501</v>
      </c>
      <c r="K16" s="56">
        <v>39769.032500000001</v>
      </c>
      <c r="L16" s="57">
        <v>4.8625341481510196</v>
      </c>
      <c r="M16" s="57">
        <v>-0.82596004064217599</v>
      </c>
      <c r="N16" s="56">
        <v>14437317.1888</v>
      </c>
      <c r="O16" s="56">
        <v>186831471.09150001</v>
      </c>
      <c r="P16" s="56">
        <v>40162</v>
      </c>
      <c r="Q16" s="56">
        <v>53505</v>
      </c>
      <c r="R16" s="57">
        <v>-24.937856275114498</v>
      </c>
      <c r="S16" s="56">
        <v>20.199093030725599</v>
      </c>
      <c r="T16" s="56">
        <v>20.603069683207199</v>
      </c>
      <c r="U16" s="58">
        <v>-1.9999742160062</v>
      </c>
    </row>
    <row r="17" spans="1:21" ht="12" thickBot="1">
      <c r="A17" s="82"/>
      <c r="B17" s="71" t="s">
        <v>15</v>
      </c>
      <c r="C17" s="72"/>
      <c r="D17" s="56">
        <v>464502.28269999998</v>
      </c>
      <c r="E17" s="56">
        <v>491017.94799999997</v>
      </c>
      <c r="F17" s="57">
        <v>94.5998582316588</v>
      </c>
      <c r="G17" s="56">
        <v>774483.25190000003</v>
      </c>
      <c r="H17" s="57">
        <v>-40.024231439419701</v>
      </c>
      <c r="I17" s="56">
        <v>56809.858</v>
      </c>
      <c r="J17" s="57">
        <v>12.230264546771</v>
      </c>
      <c r="K17" s="56">
        <v>57756.014999999999</v>
      </c>
      <c r="L17" s="57">
        <v>7.4573613901023901</v>
      </c>
      <c r="M17" s="57">
        <v>-1.6381964718307E-2</v>
      </c>
      <c r="N17" s="56">
        <v>13925776.3639</v>
      </c>
      <c r="O17" s="56">
        <v>212299927.00080001</v>
      </c>
      <c r="P17" s="56">
        <v>12985</v>
      </c>
      <c r="Q17" s="56">
        <v>14140</v>
      </c>
      <c r="R17" s="57">
        <v>-8.1683168316831605</v>
      </c>
      <c r="S17" s="56">
        <v>35.772220462071601</v>
      </c>
      <c r="T17" s="56">
        <v>38.892086718529001</v>
      </c>
      <c r="U17" s="58">
        <v>-8.7214777728581101</v>
      </c>
    </row>
    <row r="18" spans="1:21" ht="12" customHeight="1" thickBot="1">
      <c r="A18" s="82"/>
      <c r="B18" s="71" t="s">
        <v>16</v>
      </c>
      <c r="C18" s="72"/>
      <c r="D18" s="56">
        <v>1359767.5422</v>
      </c>
      <c r="E18" s="56">
        <v>1325765.0321</v>
      </c>
      <c r="F18" s="57">
        <v>102.56474633715</v>
      </c>
      <c r="G18" s="56">
        <v>1467045.4236000001</v>
      </c>
      <c r="H18" s="57">
        <v>-7.31251259669585</v>
      </c>
      <c r="I18" s="56">
        <v>177448.53779999999</v>
      </c>
      <c r="J18" s="57">
        <v>13.049917158112301</v>
      </c>
      <c r="K18" s="56">
        <v>222667.03779999999</v>
      </c>
      <c r="L18" s="57">
        <v>15.177923888245701</v>
      </c>
      <c r="M18" s="57">
        <v>-0.20307675732685401</v>
      </c>
      <c r="N18" s="56">
        <v>20514599.7971</v>
      </c>
      <c r="O18" s="56">
        <v>399309108.7701</v>
      </c>
      <c r="P18" s="56">
        <v>64980</v>
      </c>
      <c r="Q18" s="56">
        <v>89427</v>
      </c>
      <c r="R18" s="57">
        <v>-27.3373813277869</v>
      </c>
      <c r="S18" s="56">
        <v>20.925939399815299</v>
      </c>
      <c r="T18" s="56">
        <v>22.9616197468326</v>
      </c>
      <c r="U18" s="58">
        <v>-9.72802371316841</v>
      </c>
    </row>
    <row r="19" spans="1:21" ht="12" customHeight="1" thickBot="1">
      <c r="A19" s="82"/>
      <c r="B19" s="71" t="s">
        <v>17</v>
      </c>
      <c r="C19" s="72"/>
      <c r="D19" s="56">
        <v>409368.17330000002</v>
      </c>
      <c r="E19" s="56">
        <v>464173.66029999999</v>
      </c>
      <c r="F19" s="57">
        <v>88.192891650814801</v>
      </c>
      <c r="G19" s="56">
        <v>419762.68190000003</v>
      </c>
      <c r="H19" s="57">
        <v>-2.4762822061624501</v>
      </c>
      <c r="I19" s="56">
        <v>33205.321000000004</v>
      </c>
      <c r="J19" s="57">
        <v>8.1113587146565802</v>
      </c>
      <c r="K19" s="56">
        <v>36734.101900000001</v>
      </c>
      <c r="L19" s="57">
        <v>8.7511595203575396</v>
      </c>
      <c r="M19" s="57">
        <v>-9.6062805880112997E-2</v>
      </c>
      <c r="N19" s="56">
        <v>8087906.2769999998</v>
      </c>
      <c r="O19" s="56">
        <v>118756183.4369</v>
      </c>
      <c r="P19" s="56">
        <v>8238</v>
      </c>
      <c r="Q19" s="56">
        <v>9969</v>
      </c>
      <c r="R19" s="57">
        <v>-17.363827866385801</v>
      </c>
      <c r="S19" s="56">
        <v>49.692664882252998</v>
      </c>
      <c r="T19" s="56">
        <v>50.8439812117564</v>
      </c>
      <c r="U19" s="58">
        <v>-2.3168737926040301</v>
      </c>
    </row>
    <row r="20" spans="1:21" ht="12" thickBot="1">
      <c r="A20" s="82"/>
      <c r="B20" s="71" t="s">
        <v>18</v>
      </c>
      <c r="C20" s="72"/>
      <c r="D20" s="56">
        <v>1118415.3149999999</v>
      </c>
      <c r="E20" s="56">
        <v>937299.99399999995</v>
      </c>
      <c r="F20" s="57">
        <v>119.32308995619201</v>
      </c>
      <c r="G20" s="56">
        <v>879618.41799999995</v>
      </c>
      <c r="H20" s="57">
        <v>27.1477827332169</v>
      </c>
      <c r="I20" s="56">
        <v>90371.830499999996</v>
      </c>
      <c r="J20" s="57">
        <v>8.0803462978330192</v>
      </c>
      <c r="K20" s="56">
        <v>63780.607900000003</v>
      </c>
      <c r="L20" s="57">
        <v>7.2509404754187399</v>
      </c>
      <c r="M20" s="57">
        <v>0.41691704540809199</v>
      </c>
      <c r="N20" s="56">
        <v>13194612.9023</v>
      </c>
      <c r="O20" s="56">
        <v>209917500.6304</v>
      </c>
      <c r="P20" s="56">
        <v>39729</v>
      </c>
      <c r="Q20" s="56">
        <v>42679</v>
      </c>
      <c r="R20" s="57">
        <v>-6.9120644813608596</v>
      </c>
      <c r="S20" s="56">
        <v>28.151106622366498</v>
      </c>
      <c r="T20" s="56">
        <v>27.183363691745399</v>
      </c>
      <c r="U20" s="58">
        <v>3.4376727835355698</v>
      </c>
    </row>
    <row r="21" spans="1:21" ht="12" customHeight="1" thickBot="1">
      <c r="A21" s="82"/>
      <c r="B21" s="71" t="s">
        <v>19</v>
      </c>
      <c r="C21" s="72"/>
      <c r="D21" s="56">
        <v>311196.78460000001</v>
      </c>
      <c r="E21" s="56">
        <v>299013.44050000003</v>
      </c>
      <c r="F21" s="57">
        <v>104.074513867881</v>
      </c>
      <c r="G21" s="56">
        <v>326002.82659999997</v>
      </c>
      <c r="H21" s="57">
        <v>-4.5416912958753901</v>
      </c>
      <c r="I21" s="56">
        <v>35740.406799999997</v>
      </c>
      <c r="J21" s="57">
        <v>11.4848252194955</v>
      </c>
      <c r="K21" s="56">
        <v>26725.776699999999</v>
      </c>
      <c r="L21" s="57">
        <v>8.1980199309106307</v>
      </c>
      <c r="M21" s="57">
        <v>0.33730095859103698</v>
      </c>
      <c r="N21" s="56">
        <v>3825242.5858</v>
      </c>
      <c r="O21" s="56">
        <v>71187934.561399996</v>
      </c>
      <c r="P21" s="56">
        <v>27000</v>
      </c>
      <c r="Q21" s="56">
        <v>27935</v>
      </c>
      <c r="R21" s="57">
        <v>-3.3470556649364598</v>
      </c>
      <c r="S21" s="56">
        <v>11.525806837037001</v>
      </c>
      <c r="T21" s="56">
        <v>12.339598149275099</v>
      </c>
      <c r="U21" s="58">
        <v>-7.0606016892719996</v>
      </c>
    </row>
    <row r="22" spans="1:21" ht="12" customHeight="1" thickBot="1">
      <c r="A22" s="82"/>
      <c r="B22" s="71" t="s">
        <v>20</v>
      </c>
      <c r="C22" s="72"/>
      <c r="D22" s="56">
        <v>1126421.5837999999</v>
      </c>
      <c r="E22" s="56">
        <v>1265031.5434000001</v>
      </c>
      <c r="F22" s="57">
        <v>89.042964159813707</v>
      </c>
      <c r="G22" s="56">
        <v>1339010.2471</v>
      </c>
      <c r="H22" s="57">
        <v>-15.876552383405601</v>
      </c>
      <c r="I22" s="56">
        <v>7798.0263999999997</v>
      </c>
      <c r="J22" s="57">
        <v>0.69228311248202801</v>
      </c>
      <c r="K22" s="56">
        <v>164593.8842</v>
      </c>
      <c r="L22" s="57">
        <v>12.2922049742692</v>
      </c>
      <c r="M22" s="57">
        <v>-0.95262262362965699</v>
      </c>
      <c r="N22" s="56">
        <v>24799763.090599999</v>
      </c>
      <c r="O22" s="56">
        <v>242968519.75619999</v>
      </c>
      <c r="P22" s="56">
        <v>66940</v>
      </c>
      <c r="Q22" s="56">
        <v>86781</v>
      </c>
      <c r="R22" s="57">
        <v>-22.863299570182399</v>
      </c>
      <c r="S22" s="56">
        <v>16.827331697042101</v>
      </c>
      <c r="T22" s="56">
        <v>18.2628569398832</v>
      </c>
      <c r="U22" s="58">
        <v>-8.5309142809216798</v>
      </c>
    </row>
    <row r="23" spans="1:21" ht="12" thickBot="1">
      <c r="A23" s="82"/>
      <c r="B23" s="71" t="s">
        <v>21</v>
      </c>
      <c r="C23" s="72"/>
      <c r="D23" s="56">
        <v>3946142.9208</v>
      </c>
      <c r="E23" s="56">
        <v>3191853.0992000001</v>
      </c>
      <c r="F23" s="57">
        <v>123.631721077297</v>
      </c>
      <c r="G23" s="56">
        <v>2330512.4336000001</v>
      </c>
      <c r="H23" s="57">
        <v>69.325117682564596</v>
      </c>
      <c r="I23" s="56">
        <v>241746.5998</v>
      </c>
      <c r="J23" s="57">
        <v>6.1261491195810702</v>
      </c>
      <c r="K23" s="56">
        <v>295914.99469999998</v>
      </c>
      <c r="L23" s="57">
        <v>12.697421838805299</v>
      </c>
      <c r="M23" s="57">
        <v>-0.18305390355401299</v>
      </c>
      <c r="N23" s="56">
        <v>39078455.458400004</v>
      </c>
      <c r="O23" s="56">
        <v>530985524.75480002</v>
      </c>
      <c r="P23" s="56">
        <v>84483</v>
      </c>
      <c r="Q23" s="56">
        <v>91585</v>
      </c>
      <c r="R23" s="57">
        <v>-7.7545449582355204</v>
      </c>
      <c r="S23" s="56">
        <v>46.709313362451603</v>
      </c>
      <c r="T23" s="56">
        <v>34.4313820756674</v>
      </c>
      <c r="U23" s="58">
        <v>26.285831246352899</v>
      </c>
    </row>
    <row r="24" spans="1:21" ht="12" thickBot="1">
      <c r="A24" s="82"/>
      <c r="B24" s="71" t="s">
        <v>22</v>
      </c>
      <c r="C24" s="72"/>
      <c r="D24" s="56">
        <v>211206.63829999999</v>
      </c>
      <c r="E24" s="56">
        <v>206530.3095</v>
      </c>
      <c r="F24" s="57">
        <v>102.264233666875</v>
      </c>
      <c r="G24" s="56">
        <v>209983.52069999999</v>
      </c>
      <c r="H24" s="57">
        <v>0.58248266145963801</v>
      </c>
      <c r="I24" s="56">
        <v>32011.990300000001</v>
      </c>
      <c r="J24" s="57">
        <v>15.1567159809295</v>
      </c>
      <c r="K24" s="56">
        <v>34582.9061</v>
      </c>
      <c r="L24" s="57">
        <v>16.469342920203701</v>
      </c>
      <c r="M24" s="57">
        <v>-7.4340652360618001E-2</v>
      </c>
      <c r="N24" s="56">
        <v>3711147.2985999999</v>
      </c>
      <c r="O24" s="56">
        <v>50717091.798</v>
      </c>
      <c r="P24" s="56">
        <v>20748</v>
      </c>
      <c r="Q24" s="56">
        <v>24404</v>
      </c>
      <c r="R24" s="57">
        <v>-14.9811506310441</v>
      </c>
      <c r="S24" s="56">
        <v>10.179614338731399</v>
      </c>
      <c r="T24" s="56">
        <v>11.0167033683003</v>
      </c>
      <c r="U24" s="58">
        <v>-8.2231900120604298</v>
      </c>
    </row>
    <row r="25" spans="1:21" ht="12" thickBot="1">
      <c r="A25" s="82"/>
      <c r="B25" s="71" t="s">
        <v>23</v>
      </c>
      <c r="C25" s="72"/>
      <c r="D25" s="56">
        <v>207936.2071</v>
      </c>
      <c r="E25" s="56">
        <v>205356.5564</v>
      </c>
      <c r="F25" s="57">
        <v>101.256181319566</v>
      </c>
      <c r="G25" s="56">
        <v>205731.15729999999</v>
      </c>
      <c r="H25" s="57">
        <v>1.0718113041013899</v>
      </c>
      <c r="I25" s="56">
        <v>13467.9985</v>
      </c>
      <c r="J25" s="57">
        <v>6.4769857485776896</v>
      </c>
      <c r="K25" s="56">
        <v>16332.5167</v>
      </c>
      <c r="L25" s="57">
        <v>7.9387667450797004</v>
      </c>
      <c r="M25" s="57">
        <v>-0.175387434319905</v>
      </c>
      <c r="N25" s="56">
        <v>3833672.7601000001</v>
      </c>
      <c r="O25" s="56">
        <v>63829765.140299998</v>
      </c>
      <c r="P25" s="56">
        <v>14015</v>
      </c>
      <c r="Q25" s="56">
        <v>17448</v>
      </c>
      <c r="R25" s="57">
        <v>-19.675607519486501</v>
      </c>
      <c r="S25" s="56">
        <v>14.8366897681056</v>
      </c>
      <c r="T25" s="56">
        <v>16.867702395690099</v>
      </c>
      <c r="U25" s="58">
        <v>-13.6891224345104</v>
      </c>
    </row>
    <row r="26" spans="1:21" ht="12" thickBot="1">
      <c r="A26" s="82"/>
      <c r="B26" s="71" t="s">
        <v>24</v>
      </c>
      <c r="C26" s="72"/>
      <c r="D26" s="56">
        <v>535945.96979999996</v>
      </c>
      <c r="E26" s="56">
        <v>556312.64930000005</v>
      </c>
      <c r="F26" s="57">
        <v>96.338986804339797</v>
      </c>
      <c r="G26" s="56">
        <v>691544.70609999995</v>
      </c>
      <c r="H26" s="57">
        <v>-22.500170260503701</v>
      </c>
      <c r="I26" s="56">
        <v>105303.3389</v>
      </c>
      <c r="J26" s="57">
        <v>19.648125899574602</v>
      </c>
      <c r="K26" s="56">
        <v>117564.8818</v>
      </c>
      <c r="L26" s="57">
        <v>17.000329951625702</v>
      </c>
      <c r="M26" s="57">
        <v>-0.104295965872353</v>
      </c>
      <c r="N26" s="56">
        <v>7899814.8103</v>
      </c>
      <c r="O26" s="56">
        <v>119387132.5626</v>
      </c>
      <c r="P26" s="56">
        <v>37735</v>
      </c>
      <c r="Q26" s="56">
        <v>43584</v>
      </c>
      <c r="R26" s="57">
        <v>-13.420062408223201</v>
      </c>
      <c r="S26" s="56">
        <v>14.202887764674699</v>
      </c>
      <c r="T26" s="56">
        <v>15.293635774596201</v>
      </c>
      <c r="U26" s="58">
        <v>-7.6797622285967098</v>
      </c>
    </row>
    <row r="27" spans="1:21" ht="12" thickBot="1">
      <c r="A27" s="82"/>
      <c r="B27" s="71" t="s">
        <v>25</v>
      </c>
      <c r="C27" s="72"/>
      <c r="D27" s="56">
        <v>167852.29629999999</v>
      </c>
      <c r="E27" s="56">
        <v>204634.57139999999</v>
      </c>
      <c r="F27" s="57">
        <v>82.025385618688304</v>
      </c>
      <c r="G27" s="56">
        <v>193299.66039999999</v>
      </c>
      <c r="H27" s="57">
        <v>-13.1647226111733</v>
      </c>
      <c r="I27" s="56">
        <v>45099.574399999998</v>
      </c>
      <c r="J27" s="57">
        <v>26.8686073376048</v>
      </c>
      <c r="K27" s="56">
        <v>54911.253199999999</v>
      </c>
      <c r="L27" s="57">
        <v>28.407320057557602</v>
      </c>
      <c r="M27" s="57">
        <v>-0.178682478148213</v>
      </c>
      <c r="N27" s="56">
        <v>2376115.8157000002</v>
      </c>
      <c r="O27" s="56">
        <v>40804350.021700002</v>
      </c>
      <c r="P27" s="56">
        <v>22742</v>
      </c>
      <c r="Q27" s="56">
        <v>28409</v>
      </c>
      <c r="R27" s="57">
        <v>-19.947903833292301</v>
      </c>
      <c r="S27" s="56">
        <v>7.3807183317210399</v>
      </c>
      <c r="T27" s="56">
        <v>7.8373797247351202</v>
      </c>
      <c r="U27" s="58">
        <v>-6.1872215208568999</v>
      </c>
    </row>
    <row r="28" spans="1:21" ht="12" thickBot="1">
      <c r="A28" s="82"/>
      <c r="B28" s="71" t="s">
        <v>26</v>
      </c>
      <c r="C28" s="72"/>
      <c r="D28" s="56">
        <v>734348.27520000003</v>
      </c>
      <c r="E28" s="56">
        <v>719565.84109999996</v>
      </c>
      <c r="F28" s="57">
        <v>102.054354619919</v>
      </c>
      <c r="G28" s="56">
        <v>759949.64260000002</v>
      </c>
      <c r="H28" s="57">
        <v>-3.3688241910885801</v>
      </c>
      <c r="I28" s="56">
        <v>8645.7165999999997</v>
      </c>
      <c r="J28" s="57">
        <v>1.1773319134773399</v>
      </c>
      <c r="K28" s="56">
        <v>21642.985000000001</v>
      </c>
      <c r="L28" s="57">
        <v>2.8479498886206902</v>
      </c>
      <c r="M28" s="57">
        <v>-0.60053030577806199</v>
      </c>
      <c r="N28" s="56">
        <v>11971961.453199999</v>
      </c>
      <c r="O28" s="56">
        <v>173521973.0862</v>
      </c>
      <c r="P28" s="56">
        <v>32750</v>
      </c>
      <c r="Q28" s="56">
        <v>37123</v>
      </c>
      <c r="R28" s="57">
        <v>-11.779759178945699</v>
      </c>
      <c r="S28" s="56">
        <v>22.422848097709899</v>
      </c>
      <c r="T28" s="56">
        <v>23.329377493736999</v>
      </c>
      <c r="U28" s="58">
        <v>-4.0428824745046397</v>
      </c>
    </row>
    <row r="29" spans="1:21" ht="12" thickBot="1">
      <c r="A29" s="82"/>
      <c r="B29" s="71" t="s">
        <v>27</v>
      </c>
      <c r="C29" s="72"/>
      <c r="D29" s="56">
        <v>555370.50309999997</v>
      </c>
      <c r="E29" s="56">
        <v>640697.49040000001</v>
      </c>
      <c r="F29" s="57">
        <v>86.682172385796505</v>
      </c>
      <c r="G29" s="56">
        <v>556841.45129999996</v>
      </c>
      <c r="H29" s="57">
        <v>-0.264159249740825</v>
      </c>
      <c r="I29" s="56">
        <v>70739.402799999996</v>
      </c>
      <c r="J29" s="57">
        <v>12.7373352392939</v>
      </c>
      <c r="K29" s="56">
        <v>74763.1679</v>
      </c>
      <c r="L29" s="57">
        <v>13.426293557251901</v>
      </c>
      <c r="M29" s="57">
        <v>-5.3820152529946999E-2</v>
      </c>
      <c r="N29" s="56">
        <v>7936580.7165999999</v>
      </c>
      <c r="O29" s="56">
        <v>129962066.82439999</v>
      </c>
      <c r="P29" s="56">
        <v>88595</v>
      </c>
      <c r="Q29" s="56">
        <v>95664</v>
      </c>
      <c r="R29" s="57">
        <v>-7.3894045827061401</v>
      </c>
      <c r="S29" s="56">
        <v>6.2686438636491904</v>
      </c>
      <c r="T29" s="56">
        <v>6.5726244344790103</v>
      </c>
      <c r="U29" s="58">
        <v>-4.8492238104727896</v>
      </c>
    </row>
    <row r="30" spans="1:21" ht="12" thickBot="1">
      <c r="A30" s="82"/>
      <c r="B30" s="71" t="s">
        <v>28</v>
      </c>
      <c r="C30" s="72"/>
      <c r="D30" s="56">
        <v>1038593.0571</v>
      </c>
      <c r="E30" s="56">
        <v>1135456.5364000001</v>
      </c>
      <c r="F30" s="57">
        <v>91.469204131132201</v>
      </c>
      <c r="G30" s="56">
        <v>1085129.3987</v>
      </c>
      <c r="H30" s="57">
        <v>-4.2885522828660996</v>
      </c>
      <c r="I30" s="56">
        <v>74093.2399</v>
      </c>
      <c r="J30" s="57">
        <v>7.1340010790064401</v>
      </c>
      <c r="K30" s="56">
        <v>109949.21739999999</v>
      </c>
      <c r="L30" s="57">
        <v>10.132360023764999</v>
      </c>
      <c r="M30" s="57">
        <v>-0.32611398560077398</v>
      </c>
      <c r="N30" s="56">
        <v>17010421.990200002</v>
      </c>
      <c r="O30" s="56">
        <v>199113697.1268</v>
      </c>
      <c r="P30" s="56">
        <v>65090</v>
      </c>
      <c r="Q30" s="56">
        <v>81935</v>
      </c>
      <c r="R30" s="57">
        <v>-20.558979679013898</v>
      </c>
      <c r="S30" s="56">
        <v>15.9562614395452</v>
      </c>
      <c r="T30" s="56">
        <v>16.364054844694</v>
      </c>
      <c r="U30" s="58">
        <v>-2.5556951839486901</v>
      </c>
    </row>
    <row r="31" spans="1:21" ht="12" thickBot="1">
      <c r="A31" s="82"/>
      <c r="B31" s="71" t="s">
        <v>29</v>
      </c>
      <c r="C31" s="72"/>
      <c r="D31" s="56">
        <v>666274.59279999998</v>
      </c>
      <c r="E31" s="56">
        <v>947451.06839999999</v>
      </c>
      <c r="F31" s="57">
        <v>70.322849909828705</v>
      </c>
      <c r="G31" s="56">
        <v>1451017.0311</v>
      </c>
      <c r="H31" s="57">
        <v>-54.082234838077397</v>
      </c>
      <c r="I31" s="56">
        <v>38322.9499</v>
      </c>
      <c r="J31" s="57">
        <v>5.7518251955172</v>
      </c>
      <c r="K31" s="56">
        <v>-16500.188399999999</v>
      </c>
      <c r="L31" s="57">
        <v>-1.1371464322159901</v>
      </c>
      <c r="M31" s="57">
        <v>-3.32257650464161</v>
      </c>
      <c r="N31" s="56">
        <v>15831117.684</v>
      </c>
      <c r="O31" s="56">
        <v>215943183.70030001</v>
      </c>
      <c r="P31" s="56">
        <v>24493</v>
      </c>
      <c r="Q31" s="56">
        <v>26580</v>
      </c>
      <c r="R31" s="57">
        <v>-7.8517682468021004</v>
      </c>
      <c r="S31" s="56">
        <v>27.202653525497102</v>
      </c>
      <c r="T31" s="56">
        <v>32.231533562829199</v>
      </c>
      <c r="U31" s="58">
        <v>-18.486726056406699</v>
      </c>
    </row>
    <row r="32" spans="1:21" ht="12" thickBot="1">
      <c r="A32" s="82"/>
      <c r="B32" s="71" t="s">
        <v>30</v>
      </c>
      <c r="C32" s="72"/>
      <c r="D32" s="56">
        <v>88722.074099999998</v>
      </c>
      <c r="E32" s="56">
        <v>108929.50509999999</v>
      </c>
      <c r="F32" s="57">
        <v>81.449074810861305</v>
      </c>
      <c r="G32" s="56">
        <v>117340.0444</v>
      </c>
      <c r="H32" s="57">
        <v>-24.388920633474701</v>
      </c>
      <c r="I32" s="56">
        <v>19428.385399999999</v>
      </c>
      <c r="J32" s="57">
        <v>21.898028869458098</v>
      </c>
      <c r="K32" s="56">
        <v>32940.507400000002</v>
      </c>
      <c r="L32" s="57">
        <v>28.072690417355901</v>
      </c>
      <c r="M32" s="57">
        <v>-0.41019774941293102</v>
      </c>
      <c r="N32" s="56">
        <v>2247097.4155999999</v>
      </c>
      <c r="O32" s="56">
        <v>21111266.548599999</v>
      </c>
      <c r="P32" s="56">
        <v>17887</v>
      </c>
      <c r="Q32" s="56">
        <v>20406</v>
      </c>
      <c r="R32" s="57">
        <v>-12.3444085073018</v>
      </c>
      <c r="S32" s="56">
        <v>4.9601427908536904</v>
      </c>
      <c r="T32" s="56">
        <v>5.5370025482701202</v>
      </c>
      <c r="U32" s="58">
        <v>-11.629902237494701</v>
      </c>
    </row>
    <row r="33" spans="1:21" ht="12" thickBot="1">
      <c r="A33" s="82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15.7265</v>
      </c>
      <c r="O33" s="56">
        <v>343.66140000000001</v>
      </c>
      <c r="P33" s="59"/>
      <c r="Q33" s="56">
        <v>1</v>
      </c>
      <c r="R33" s="59"/>
      <c r="S33" s="59"/>
      <c r="T33" s="56">
        <v>7.4359000000000002</v>
      </c>
      <c r="U33" s="60"/>
    </row>
    <row r="34" spans="1:21" ht="12" thickBot="1">
      <c r="A34" s="82"/>
      <c r="B34" s="71" t="s">
        <v>31</v>
      </c>
      <c r="C34" s="72"/>
      <c r="D34" s="56">
        <v>109602.9387</v>
      </c>
      <c r="E34" s="56">
        <v>124484.1314</v>
      </c>
      <c r="F34" s="57">
        <v>88.045711101776604</v>
      </c>
      <c r="G34" s="56">
        <v>151211.1586</v>
      </c>
      <c r="H34" s="57">
        <v>-27.516633220215301</v>
      </c>
      <c r="I34" s="56">
        <v>12685.974399999999</v>
      </c>
      <c r="J34" s="57">
        <v>11.5744838144563</v>
      </c>
      <c r="K34" s="56">
        <v>16356.7482</v>
      </c>
      <c r="L34" s="57">
        <v>10.817156849692999</v>
      </c>
      <c r="M34" s="57">
        <v>-0.224419533462036</v>
      </c>
      <c r="N34" s="56">
        <v>2161462.3247000002</v>
      </c>
      <c r="O34" s="56">
        <v>33804635.219800003</v>
      </c>
      <c r="P34" s="56">
        <v>7366</v>
      </c>
      <c r="Q34" s="56">
        <v>10257</v>
      </c>
      <c r="R34" s="57">
        <v>-28.185629326313698</v>
      </c>
      <c r="S34" s="56">
        <v>14.879573540591901</v>
      </c>
      <c r="T34" s="56">
        <v>14.833926313737001</v>
      </c>
      <c r="U34" s="58">
        <v>0.30677778990386401</v>
      </c>
    </row>
    <row r="35" spans="1:21" ht="12" customHeight="1" thickBot="1">
      <c r="A35" s="82"/>
      <c r="B35" s="71" t="s">
        <v>78</v>
      </c>
      <c r="C35" s="72"/>
      <c r="D35" s="56">
        <v>5393.5905000000002</v>
      </c>
      <c r="E35" s="59"/>
      <c r="F35" s="59"/>
      <c r="G35" s="59"/>
      <c r="H35" s="59"/>
      <c r="I35" s="56">
        <v>6.8087999999999997</v>
      </c>
      <c r="J35" s="57">
        <v>0.12623872724486601</v>
      </c>
      <c r="K35" s="59"/>
      <c r="L35" s="59"/>
      <c r="M35" s="59"/>
      <c r="N35" s="56">
        <v>85541.975699999995</v>
      </c>
      <c r="O35" s="56">
        <v>307822.02559999999</v>
      </c>
      <c r="P35" s="56">
        <v>878</v>
      </c>
      <c r="Q35" s="56">
        <v>1052</v>
      </c>
      <c r="R35" s="57">
        <v>-16.5399239543726</v>
      </c>
      <c r="S35" s="56">
        <v>6.1430415717539901</v>
      </c>
      <c r="T35" s="56">
        <v>6.24736292775665</v>
      </c>
      <c r="U35" s="58">
        <v>-1.69820364690909</v>
      </c>
    </row>
    <row r="36" spans="1:21" ht="12" customHeight="1" thickBot="1">
      <c r="A36" s="82"/>
      <c r="B36" s="71" t="s">
        <v>64</v>
      </c>
      <c r="C36" s="72"/>
      <c r="D36" s="56">
        <v>59813.71</v>
      </c>
      <c r="E36" s="59"/>
      <c r="F36" s="59"/>
      <c r="G36" s="56">
        <v>140438.51999999999</v>
      </c>
      <c r="H36" s="57">
        <v>-57.409327583343902</v>
      </c>
      <c r="I36" s="56">
        <v>2254.35</v>
      </c>
      <c r="J36" s="57">
        <v>3.7689519677010499</v>
      </c>
      <c r="K36" s="56">
        <v>2673.42</v>
      </c>
      <c r="L36" s="57">
        <v>1.9036230230851201</v>
      </c>
      <c r="M36" s="57">
        <v>-0.15675426981170201</v>
      </c>
      <c r="N36" s="56">
        <v>1027302.49</v>
      </c>
      <c r="O36" s="56">
        <v>26725246.309999999</v>
      </c>
      <c r="P36" s="56">
        <v>60</v>
      </c>
      <c r="Q36" s="56">
        <v>72</v>
      </c>
      <c r="R36" s="57">
        <v>-16.6666666666667</v>
      </c>
      <c r="S36" s="56">
        <v>996.89516666666702</v>
      </c>
      <c r="T36" s="56">
        <v>1370.6326388888899</v>
      </c>
      <c r="U36" s="58">
        <v>-37.490147883041097</v>
      </c>
    </row>
    <row r="37" spans="1:21" ht="12" thickBot="1">
      <c r="A37" s="82"/>
      <c r="B37" s="71" t="s">
        <v>35</v>
      </c>
      <c r="C37" s="72"/>
      <c r="D37" s="56">
        <v>236742.9</v>
      </c>
      <c r="E37" s="59"/>
      <c r="F37" s="59"/>
      <c r="G37" s="56">
        <v>244218.04</v>
      </c>
      <c r="H37" s="57">
        <v>-3.0608467744643302</v>
      </c>
      <c r="I37" s="56">
        <v>-18760.189999999999</v>
      </c>
      <c r="J37" s="57">
        <v>-7.9242883313501702</v>
      </c>
      <c r="K37" s="56">
        <v>-36584.76</v>
      </c>
      <c r="L37" s="57">
        <v>-14.980367543691701</v>
      </c>
      <c r="M37" s="57">
        <v>-0.48721298158030801</v>
      </c>
      <c r="N37" s="56">
        <v>2853384.02</v>
      </c>
      <c r="O37" s="56">
        <v>72319877.390000001</v>
      </c>
      <c r="P37" s="56">
        <v>140</v>
      </c>
      <c r="Q37" s="56">
        <v>322</v>
      </c>
      <c r="R37" s="57">
        <v>-56.521739130434803</v>
      </c>
      <c r="S37" s="56">
        <v>1691.02071428571</v>
      </c>
      <c r="T37" s="56">
        <v>2553.7006832298098</v>
      </c>
      <c r="U37" s="58">
        <v>-51.015340123050798</v>
      </c>
    </row>
    <row r="38" spans="1:21" ht="12" thickBot="1">
      <c r="A38" s="82"/>
      <c r="B38" s="71" t="s">
        <v>36</v>
      </c>
      <c r="C38" s="72"/>
      <c r="D38" s="56">
        <v>218734.28</v>
      </c>
      <c r="E38" s="59"/>
      <c r="F38" s="59"/>
      <c r="G38" s="56">
        <v>682970.91</v>
      </c>
      <c r="H38" s="57">
        <v>-67.9731190893621</v>
      </c>
      <c r="I38" s="56">
        <v>-7949.53</v>
      </c>
      <c r="J38" s="57">
        <v>-3.6343320306263802</v>
      </c>
      <c r="K38" s="56">
        <v>-85044.04</v>
      </c>
      <c r="L38" s="57">
        <v>-12.452073544391499</v>
      </c>
      <c r="M38" s="57">
        <v>-0.90652454892782597</v>
      </c>
      <c r="N38" s="56">
        <v>4769095.47</v>
      </c>
      <c r="O38" s="56">
        <v>45984084.210000001</v>
      </c>
      <c r="P38" s="56">
        <v>95</v>
      </c>
      <c r="Q38" s="56">
        <v>193</v>
      </c>
      <c r="R38" s="57">
        <v>-50.777202072538898</v>
      </c>
      <c r="S38" s="56">
        <v>2302.46610526316</v>
      </c>
      <c r="T38" s="56">
        <v>2616.3594300518098</v>
      </c>
      <c r="U38" s="58">
        <v>-13.632918377001699</v>
      </c>
    </row>
    <row r="39" spans="1:21" ht="12" thickBot="1">
      <c r="A39" s="82"/>
      <c r="B39" s="71" t="s">
        <v>37</v>
      </c>
      <c r="C39" s="72"/>
      <c r="D39" s="56">
        <v>183855.7</v>
      </c>
      <c r="E39" s="59"/>
      <c r="F39" s="59"/>
      <c r="G39" s="56">
        <v>305252.28999999998</v>
      </c>
      <c r="H39" s="57">
        <v>-39.769264302652701</v>
      </c>
      <c r="I39" s="56">
        <v>-24725.42</v>
      </c>
      <c r="J39" s="57">
        <v>-13.448274924302</v>
      </c>
      <c r="K39" s="56">
        <v>-52401.94</v>
      </c>
      <c r="L39" s="57">
        <v>-17.166763925014301</v>
      </c>
      <c r="M39" s="57">
        <v>-0.52815830864277202</v>
      </c>
      <c r="N39" s="56">
        <v>2521545.39</v>
      </c>
      <c r="O39" s="56">
        <v>45241573.789999999</v>
      </c>
      <c r="P39" s="56">
        <v>124</v>
      </c>
      <c r="Q39" s="56">
        <v>215</v>
      </c>
      <c r="R39" s="57">
        <v>-42.325581395348799</v>
      </c>
      <c r="S39" s="56">
        <v>1482.7072580645199</v>
      </c>
      <c r="T39" s="56">
        <v>1474.98441860465</v>
      </c>
      <c r="U39" s="58">
        <v>0.52086070381460703</v>
      </c>
    </row>
    <row r="40" spans="1:21" ht="12" thickBot="1">
      <c r="A40" s="82"/>
      <c r="B40" s="71" t="s">
        <v>66</v>
      </c>
      <c r="C40" s="72"/>
      <c r="D40" s="56">
        <v>0.02</v>
      </c>
      <c r="E40" s="59"/>
      <c r="F40" s="59"/>
      <c r="G40" s="56">
        <v>1.17</v>
      </c>
      <c r="H40" s="57">
        <v>-98.290598290598297</v>
      </c>
      <c r="I40" s="56">
        <v>-111.1</v>
      </c>
      <c r="J40" s="57">
        <v>-555500</v>
      </c>
      <c r="K40" s="56">
        <v>1.07</v>
      </c>
      <c r="L40" s="57">
        <v>91.452991452991398</v>
      </c>
      <c r="M40" s="57">
        <v>-104.831775700935</v>
      </c>
      <c r="N40" s="56">
        <v>10.35</v>
      </c>
      <c r="O40" s="56">
        <v>1263.6099999999999</v>
      </c>
      <c r="P40" s="56">
        <v>2</v>
      </c>
      <c r="Q40" s="56">
        <v>2</v>
      </c>
      <c r="R40" s="57">
        <v>0</v>
      </c>
      <c r="S40" s="56">
        <v>0.01</v>
      </c>
      <c r="T40" s="56">
        <v>0.35</v>
      </c>
      <c r="U40" s="58">
        <v>-3400</v>
      </c>
    </row>
    <row r="41" spans="1:21" ht="12" customHeight="1" thickBot="1">
      <c r="A41" s="82"/>
      <c r="B41" s="71" t="s">
        <v>32</v>
      </c>
      <c r="C41" s="72"/>
      <c r="D41" s="56">
        <v>33147.008500000004</v>
      </c>
      <c r="E41" s="59"/>
      <c r="F41" s="59"/>
      <c r="G41" s="56">
        <v>115797.4357</v>
      </c>
      <c r="H41" s="57">
        <v>-71.375006450164406</v>
      </c>
      <c r="I41" s="56">
        <v>1971.5812000000001</v>
      </c>
      <c r="J41" s="57">
        <v>5.9479913549362999</v>
      </c>
      <c r="K41" s="56">
        <v>4751.2460000000001</v>
      </c>
      <c r="L41" s="57">
        <v>4.1030666795672399</v>
      </c>
      <c r="M41" s="57">
        <v>-0.58503912447387496</v>
      </c>
      <c r="N41" s="56">
        <v>629986.74930000002</v>
      </c>
      <c r="O41" s="56">
        <v>13802099.128799999</v>
      </c>
      <c r="P41" s="56">
        <v>77</v>
      </c>
      <c r="Q41" s="56">
        <v>117</v>
      </c>
      <c r="R41" s="57">
        <v>-34.188034188034202</v>
      </c>
      <c r="S41" s="56">
        <v>430.48062987012997</v>
      </c>
      <c r="T41" s="56">
        <v>554.53283418803403</v>
      </c>
      <c r="U41" s="58">
        <v>-28.817139659763399</v>
      </c>
    </row>
    <row r="42" spans="1:21" ht="12" thickBot="1">
      <c r="A42" s="82"/>
      <c r="B42" s="71" t="s">
        <v>33</v>
      </c>
      <c r="C42" s="72"/>
      <c r="D42" s="56">
        <v>416143.34450000001</v>
      </c>
      <c r="E42" s="56">
        <v>981371.17870000005</v>
      </c>
      <c r="F42" s="57">
        <v>42.404276132426801</v>
      </c>
      <c r="G42" s="56">
        <v>375992.47149999999</v>
      </c>
      <c r="H42" s="57">
        <v>10.678637484367799</v>
      </c>
      <c r="I42" s="56">
        <v>22796.556700000001</v>
      </c>
      <c r="J42" s="57">
        <v>5.4780538968826402</v>
      </c>
      <c r="K42" s="56">
        <v>19733.404600000002</v>
      </c>
      <c r="L42" s="57">
        <v>5.2483509899213496</v>
      </c>
      <c r="M42" s="57">
        <v>0.15522674176558501</v>
      </c>
      <c r="N42" s="56">
        <v>5372745.7569000004</v>
      </c>
      <c r="O42" s="56">
        <v>82463824.299400002</v>
      </c>
      <c r="P42" s="56">
        <v>2067</v>
      </c>
      <c r="Q42" s="56">
        <v>2640</v>
      </c>
      <c r="R42" s="57">
        <v>-21.704545454545499</v>
      </c>
      <c r="S42" s="56">
        <v>201.32721069182401</v>
      </c>
      <c r="T42" s="56">
        <v>200.861731515152</v>
      </c>
      <c r="U42" s="58">
        <v>0.231205297621142</v>
      </c>
    </row>
    <row r="43" spans="1:21" ht="12" thickBot="1">
      <c r="A43" s="82"/>
      <c r="B43" s="71" t="s">
        <v>38</v>
      </c>
      <c r="C43" s="72"/>
      <c r="D43" s="56">
        <v>78499.210000000006</v>
      </c>
      <c r="E43" s="59"/>
      <c r="F43" s="59"/>
      <c r="G43" s="56">
        <v>143278.65</v>
      </c>
      <c r="H43" s="57">
        <v>-45.212207122275402</v>
      </c>
      <c r="I43" s="56">
        <v>-12105.14</v>
      </c>
      <c r="J43" s="57">
        <v>-15.420715698922301</v>
      </c>
      <c r="K43" s="56">
        <v>-13799.11</v>
      </c>
      <c r="L43" s="57">
        <v>-9.6309603698806505</v>
      </c>
      <c r="M43" s="57">
        <v>-0.122759366364932</v>
      </c>
      <c r="N43" s="56">
        <v>1123722.99</v>
      </c>
      <c r="O43" s="56">
        <v>34601007.049999997</v>
      </c>
      <c r="P43" s="56">
        <v>62</v>
      </c>
      <c r="Q43" s="56">
        <v>123</v>
      </c>
      <c r="R43" s="57">
        <v>-49.5934959349594</v>
      </c>
      <c r="S43" s="56">
        <v>1266.11629032258</v>
      </c>
      <c r="T43" s="56">
        <v>1243.1116260162601</v>
      </c>
      <c r="U43" s="58">
        <v>1.8169471858275399</v>
      </c>
    </row>
    <row r="44" spans="1:21" ht="12" thickBot="1">
      <c r="A44" s="82"/>
      <c r="B44" s="71" t="s">
        <v>39</v>
      </c>
      <c r="C44" s="72"/>
      <c r="D44" s="56">
        <v>37141.050000000003</v>
      </c>
      <c r="E44" s="59"/>
      <c r="F44" s="59"/>
      <c r="G44" s="56">
        <v>58999.14</v>
      </c>
      <c r="H44" s="57">
        <v>-37.048150193375697</v>
      </c>
      <c r="I44" s="56">
        <v>5010.2299999999996</v>
      </c>
      <c r="J44" s="57">
        <v>13.489737096824101</v>
      </c>
      <c r="K44" s="56">
        <v>6166.32</v>
      </c>
      <c r="L44" s="57">
        <v>10.451542175021499</v>
      </c>
      <c r="M44" s="57">
        <v>-0.18748459372851201</v>
      </c>
      <c r="N44" s="56">
        <v>565188.48</v>
      </c>
      <c r="O44" s="56">
        <v>14098429.380000001</v>
      </c>
      <c r="P44" s="56">
        <v>29</v>
      </c>
      <c r="Q44" s="56">
        <v>57</v>
      </c>
      <c r="R44" s="57">
        <v>-49.122807017543899</v>
      </c>
      <c r="S44" s="56">
        <v>1280.7258620689699</v>
      </c>
      <c r="T44" s="56">
        <v>1133.4545614035101</v>
      </c>
      <c r="U44" s="58">
        <v>11.499049486479899</v>
      </c>
    </row>
    <row r="45" spans="1:21" ht="12" thickBot="1">
      <c r="A45" s="82"/>
      <c r="B45" s="71" t="s">
        <v>72</v>
      </c>
      <c r="C45" s="72"/>
      <c r="D45" s="56">
        <v>-44.444400000000002</v>
      </c>
      <c r="E45" s="59"/>
      <c r="F45" s="59"/>
      <c r="G45" s="59"/>
      <c r="H45" s="59"/>
      <c r="I45" s="56">
        <v>-44.444299999999998</v>
      </c>
      <c r="J45" s="57">
        <v>99.999774999774999</v>
      </c>
      <c r="K45" s="59"/>
      <c r="L45" s="59"/>
      <c r="M45" s="59"/>
      <c r="N45" s="56">
        <v>-44.444400000000002</v>
      </c>
      <c r="O45" s="56">
        <v>174.95750000000001</v>
      </c>
      <c r="P45" s="56">
        <v>1</v>
      </c>
      <c r="Q45" s="59"/>
      <c r="R45" s="59"/>
      <c r="S45" s="56">
        <v>-44.444400000000002</v>
      </c>
      <c r="T45" s="59"/>
      <c r="U45" s="60"/>
    </row>
    <row r="46" spans="1:21" ht="12" thickBot="1">
      <c r="A46" s="83"/>
      <c r="B46" s="71" t="s">
        <v>34</v>
      </c>
      <c r="C46" s="72"/>
      <c r="D46" s="61">
        <v>13557.2652</v>
      </c>
      <c r="E46" s="62"/>
      <c r="F46" s="62"/>
      <c r="G46" s="61">
        <v>34920.485999999997</v>
      </c>
      <c r="H46" s="63">
        <v>-61.176756818332997</v>
      </c>
      <c r="I46" s="61">
        <v>807.31629999999996</v>
      </c>
      <c r="J46" s="63">
        <v>5.9548610142995502</v>
      </c>
      <c r="K46" s="61">
        <v>3134.7213000000002</v>
      </c>
      <c r="L46" s="63">
        <v>8.9767401862620098</v>
      </c>
      <c r="M46" s="63">
        <v>-0.74245994372769297</v>
      </c>
      <c r="N46" s="61">
        <v>361818.90539999999</v>
      </c>
      <c r="O46" s="61">
        <v>5092810.0668000001</v>
      </c>
      <c r="P46" s="61">
        <v>16</v>
      </c>
      <c r="Q46" s="61">
        <v>13</v>
      </c>
      <c r="R46" s="63">
        <v>23.076923076923102</v>
      </c>
      <c r="S46" s="61">
        <v>847.32907499999999</v>
      </c>
      <c r="T46" s="61">
        <v>808.14077692307706</v>
      </c>
      <c r="U46" s="64">
        <v>4.6249207342404901</v>
      </c>
    </row>
  </sheetData>
  <mergeCells count="44"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4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70919</v>
      </c>
      <c r="D2" s="37">
        <v>585272.17685812002</v>
      </c>
      <c r="E2" s="37">
        <v>474030.381630769</v>
      </c>
      <c r="F2" s="37">
        <v>111241.79522735</v>
      </c>
      <c r="G2" s="37">
        <v>474030.381630769</v>
      </c>
      <c r="H2" s="37">
        <v>0.190068483734393</v>
      </c>
    </row>
    <row r="3" spans="1:8">
      <c r="A3" s="37">
        <v>2</v>
      </c>
      <c r="B3" s="37">
        <v>13</v>
      </c>
      <c r="C3" s="37">
        <v>5570</v>
      </c>
      <c r="D3" s="37">
        <v>54468.235766666701</v>
      </c>
      <c r="E3" s="37">
        <v>42755.104352136797</v>
      </c>
      <c r="F3" s="37">
        <v>11713.1314145299</v>
      </c>
      <c r="G3" s="37">
        <v>42755.104352136797</v>
      </c>
      <c r="H3" s="37">
        <v>0.21504517724251501</v>
      </c>
    </row>
    <row r="4" spans="1:8">
      <c r="A4" s="37">
        <v>3</v>
      </c>
      <c r="B4" s="37">
        <v>14</v>
      </c>
      <c r="C4" s="37">
        <v>99859</v>
      </c>
      <c r="D4" s="37">
        <v>108039.36641102</v>
      </c>
      <c r="E4" s="37">
        <v>85473.783468052294</v>
      </c>
      <c r="F4" s="37">
        <v>22565.582942968002</v>
      </c>
      <c r="G4" s="37">
        <v>85473.783468052294</v>
      </c>
      <c r="H4" s="37">
        <v>0.208864450918015</v>
      </c>
    </row>
    <row r="5" spans="1:8">
      <c r="A5" s="37">
        <v>4</v>
      </c>
      <c r="B5" s="37">
        <v>15</v>
      </c>
      <c r="C5" s="37">
        <v>4315</v>
      </c>
      <c r="D5" s="37">
        <v>75243.678072112496</v>
      </c>
      <c r="E5" s="37">
        <v>64305.033029143</v>
      </c>
      <c r="F5" s="37">
        <v>10938.6450429695</v>
      </c>
      <c r="G5" s="37">
        <v>64305.033029143</v>
      </c>
      <c r="H5" s="37">
        <v>0.145376267126204</v>
      </c>
    </row>
    <row r="6" spans="1:8">
      <c r="A6" s="37">
        <v>5</v>
      </c>
      <c r="B6" s="37">
        <v>16</v>
      </c>
      <c r="C6" s="37">
        <v>4334</v>
      </c>
      <c r="D6" s="37">
        <v>215871.57742735001</v>
      </c>
      <c r="E6" s="37">
        <v>175679.828673504</v>
      </c>
      <c r="F6" s="37">
        <v>40191.748753846201</v>
      </c>
      <c r="G6" s="37">
        <v>175679.828673504</v>
      </c>
      <c r="H6" s="37">
        <v>0.18618360616451399</v>
      </c>
    </row>
    <row r="7" spans="1:8">
      <c r="A7" s="37">
        <v>6</v>
      </c>
      <c r="B7" s="37">
        <v>17</v>
      </c>
      <c r="C7" s="37">
        <v>18223</v>
      </c>
      <c r="D7" s="37">
        <v>228202.554058974</v>
      </c>
      <c r="E7" s="37">
        <v>161867.26355726499</v>
      </c>
      <c r="F7" s="37">
        <v>66335.290501709402</v>
      </c>
      <c r="G7" s="37">
        <v>161867.26355726499</v>
      </c>
      <c r="H7" s="37">
        <v>0.29068601258760002</v>
      </c>
    </row>
    <row r="8" spans="1:8">
      <c r="A8" s="37">
        <v>7</v>
      </c>
      <c r="B8" s="37">
        <v>18</v>
      </c>
      <c r="C8" s="37">
        <v>48629</v>
      </c>
      <c r="D8" s="37">
        <v>134575.68968888899</v>
      </c>
      <c r="E8" s="37">
        <v>106392.42962051299</v>
      </c>
      <c r="F8" s="37">
        <v>28183.260068376101</v>
      </c>
      <c r="G8" s="37">
        <v>106392.42962051299</v>
      </c>
      <c r="H8" s="37">
        <v>0.209423114483232</v>
      </c>
    </row>
    <row r="9" spans="1:8">
      <c r="A9" s="37">
        <v>8</v>
      </c>
      <c r="B9" s="37">
        <v>19</v>
      </c>
      <c r="C9" s="37">
        <v>15690</v>
      </c>
      <c r="D9" s="37">
        <v>100259.721541026</v>
      </c>
      <c r="E9" s="37">
        <v>81480.770168376097</v>
      </c>
      <c r="F9" s="37">
        <v>18778.951372649601</v>
      </c>
      <c r="G9" s="37">
        <v>81480.770168376097</v>
      </c>
      <c r="H9" s="37">
        <v>0.18730304736549</v>
      </c>
    </row>
    <row r="10" spans="1:8">
      <c r="A10" s="37">
        <v>9</v>
      </c>
      <c r="B10" s="37">
        <v>21</v>
      </c>
      <c r="C10" s="37">
        <v>186524</v>
      </c>
      <c r="D10" s="37">
        <v>811235.41064529901</v>
      </c>
      <c r="E10" s="37">
        <v>804314.57343333296</v>
      </c>
      <c r="F10" s="37">
        <v>6920.8372119658097</v>
      </c>
      <c r="G10" s="37">
        <v>804314.57343333296</v>
      </c>
      <c r="H10" s="37">
        <v>8.5312316513163709E-3</v>
      </c>
    </row>
    <row r="11" spans="1:8">
      <c r="A11" s="37">
        <v>10</v>
      </c>
      <c r="B11" s="37">
        <v>22</v>
      </c>
      <c r="C11" s="37">
        <v>44936</v>
      </c>
      <c r="D11" s="37">
        <v>464502.37198034202</v>
      </c>
      <c r="E11" s="37">
        <v>407692.42544871802</v>
      </c>
      <c r="F11" s="37">
        <v>56809.9465316239</v>
      </c>
      <c r="G11" s="37">
        <v>407692.42544871802</v>
      </c>
      <c r="H11" s="37">
        <v>0.122302812554912</v>
      </c>
    </row>
    <row r="12" spans="1:8">
      <c r="A12" s="37">
        <v>11</v>
      </c>
      <c r="B12" s="37">
        <v>23</v>
      </c>
      <c r="C12" s="37">
        <v>161363.304</v>
      </c>
      <c r="D12" s="37">
        <v>1359767.62224188</v>
      </c>
      <c r="E12" s="37">
        <v>1182318.9892529901</v>
      </c>
      <c r="F12" s="37">
        <v>177448.632988889</v>
      </c>
      <c r="G12" s="37">
        <v>1182318.9892529901</v>
      </c>
      <c r="H12" s="37">
        <v>0.13049923390316101</v>
      </c>
    </row>
    <row r="13" spans="1:8">
      <c r="A13" s="37">
        <v>12</v>
      </c>
      <c r="B13" s="37">
        <v>24</v>
      </c>
      <c r="C13" s="37">
        <v>15316</v>
      </c>
      <c r="D13" s="37">
        <v>409368.118475214</v>
      </c>
      <c r="E13" s="37">
        <v>376162.85130683798</v>
      </c>
      <c r="F13" s="37">
        <v>33205.2671683761</v>
      </c>
      <c r="G13" s="37">
        <v>376162.85130683798</v>
      </c>
      <c r="H13" s="37">
        <v>8.1113466510427806E-2</v>
      </c>
    </row>
    <row r="14" spans="1:8">
      <c r="A14" s="37">
        <v>13</v>
      </c>
      <c r="B14" s="37">
        <v>25</v>
      </c>
      <c r="C14" s="37">
        <v>89831</v>
      </c>
      <c r="D14" s="37">
        <v>1118415.2172999999</v>
      </c>
      <c r="E14" s="37">
        <v>1028043.4845</v>
      </c>
      <c r="F14" s="37">
        <v>90371.732799999998</v>
      </c>
      <c r="G14" s="37">
        <v>1028043.4845</v>
      </c>
      <c r="H14" s="37">
        <v>8.0803382681227401E-2</v>
      </c>
    </row>
    <row r="15" spans="1:8">
      <c r="A15" s="37">
        <v>14</v>
      </c>
      <c r="B15" s="37">
        <v>26</v>
      </c>
      <c r="C15" s="37">
        <v>54748</v>
      </c>
      <c r="D15" s="37">
        <v>311196.44177154498</v>
      </c>
      <c r="E15" s="37">
        <v>275456.37772865902</v>
      </c>
      <c r="F15" s="37">
        <v>35740.064042886297</v>
      </c>
      <c r="G15" s="37">
        <v>275456.37772865902</v>
      </c>
      <c r="H15" s="37">
        <v>0.114847277299924</v>
      </c>
    </row>
    <row r="16" spans="1:8">
      <c r="A16" s="37">
        <v>15</v>
      </c>
      <c r="B16" s="37">
        <v>27</v>
      </c>
      <c r="C16" s="37">
        <v>151702.69200000001</v>
      </c>
      <c r="D16" s="37">
        <v>1126422.4271974401</v>
      </c>
      <c r="E16" s="37">
        <v>1118623.5489128199</v>
      </c>
      <c r="F16" s="37">
        <v>7798.8782846153799</v>
      </c>
      <c r="G16" s="37">
        <v>1118623.5489128199</v>
      </c>
      <c r="H16" s="37">
        <v>6.9235822159712896E-3</v>
      </c>
    </row>
    <row r="17" spans="1:8">
      <c r="A17" s="37">
        <v>16</v>
      </c>
      <c r="B17" s="37">
        <v>29</v>
      </c>
      <c r="C17" s="37">
        <v>303208</v>
      </c>
      <c r="D17" s="37">
        <v>3946144.91285556</v>
      </c>
      <c r="E17" s="37">
        <v>3704396.3457076899</v>
      </c>
      <c r="F17" s="37">
        <v>241748.56714786301</v>
      </c>
      <c r="G17" s="37">
        <v>3704396.3457076899</v>
      </c>
      <c r="H17" s="37">
        <v>6.1261958819684201E-2</v>
      </c>
    </row>
    <row r="18" spans="1:8">
      <c r="A18" s="37">
        <v>17</v>
      </c>
      <c r="B18" s="37">
        <v>31</v>
      </c>
      <c r="C18" s="37">
        <v>25654.403999999999</v>
      </c>
      <c r="D18" s="37">
        <v>211206.69741350101</v>
      </c>
      <c r="E18" s="37">
        <v>179194.62595365199</v>
      </c>
      <c r="F18" s="37">
        <v>32012.071459849001</v>
      </c>
      <c r="G18" s="37">
        <v>179194.62595365199</v>
      </c>
      <c r="H18" s="37">
        <v>0.15156750165538399</v>
      </c>
    </row>
    <row r="19" spans="1:8">
      <c r="A19" s="37">
        <v>18</v>
      </c>
      <c r="B19" s="37">
        <v>32</v>
      </c>
      <c r="C19" s="37">
        <v>12589.334000000001</v>
      </c>
      <c r="D19" s="37">
        <v>207936.18519019001</v>
      </c>
      <c r="E19" s="37">
        <v>194468.21332245899</v>
      </c>
      <c r="F19" s="37">
        <v>13467.971867730999</v>
      </c>
      <c r="G19" s="37">
        <v>194468.21332245899</v>
      </c>
      <c r="H19" s="37">
        <v>6.4769736231394703E-2</v>
      </c>
    </row>
    <row r="20" spans="1:8">
      <c r="A20" s="37">
        <v>19</v>
      </c>
      <c r="B20" s="37">
        <v>33</v>
      </c>
      <c r="C20" s="37">
        <v>41845.508999999998</v>
      </c>
      <c r="D20" s="37">
        <v>535945.95298885903</v>
      </c>
      <c r="E20" s="37">
        <v>430642.61954074597</v>
      </c>
      <c r="F20" s="37">
        <v>105303.333448112</v>
      </c>
      <c r="G20" s="37">
        <v>430642.61954074597</v>
      </c>
      <c r="H20" s="37">
        <v>0.19648125498636099</v>
      </c>
    </row>
    <row r="21" spans="1:8">
      <c r="A21" s="37">
        <v>20</v>
      </c>
      <c r="B21" s="37">
        <v>34</v>
      </c>
      <c r="C21" s="37">
        <v>31402.041000000001</v>
      </c>
      <c r="D21" s="37">
        <v>167852.12609869899</v>
      </c>
      <c r="E21" s="37">
        <v>122752.729295545</v>
      </c>
      <c r="F21" s="37">
        <v>45099.396803154203</v>
      </c>
      <c r="G21" s="37">
        <v>122752.729295545</v>
      </c>
      <c r="H21" s="37">
        <v>0.26868528776713402</v>
      </c>
    </row>
    <row r="22" spans="1:8">
      <c r="A22" s="37">
        <v>21</v>
      </c>
      <c r="B22" s="37">
        <v>35</v>
      </c>
      <c r="C22" s="37">
        <v>23355.044000000002</v>
      </c>
      <c r="D22" s="37">
        <v>734348.27529734501</v>
      </c>
      <c r="E22" s="37">
        <v>725702.54804247804</v>
      </c>
      <c r="F22" s="37">
        <v>8645.7272548672609</v>
      </c>
      <c r="G22" s="37">
        <v>725702.54804247804</v>
      </c>
      <c r="H22" s="37">
        <v>1.17733336424961E-2</v>
      </c>
    </row>
    <row r="23" spans="1:8">
      <c r="A23" s="37">
        <v>22</v>
      </c>
      <c r="B23" s="37">
        <v>36</v>
      </c>
      <c r="C23" s="37">
        <v>118413.13400000001</v>
      </c>
      <c r="D23" s="37">
        <v>555370.73204513302</v>
      </c>
      <c r="E23" s="37">
        <v>484631.117722339</v>
      </c>
      <c r="F23" s="37">
        <v>70739.614322793597</v>
      </c>
      <c r="G23" s="37">
        <v>484631.117722339</v>
      </c>
      <c r="H23" s="37">
        <v>0.12737368075249</v>
      </c>
    </row>
    <row r="24" spans="1:8">
      <c r="A24" s="37">
        <v>23</v>
      </c>
      <c r="B24" s="37">
        <v>37</v>
      </c>
      <c r="C24" s="37">
        <v>143216.18299999999</v>
      </c>
      <c r="D24" s="37">
        <v>1038593.04432566</v>
      </c>
      <c r="E24" s="37">
        <v>964499.81429147103</v>
      </c>
      <c r="F24" s="37">
        <v>74093.230034192398</v>
      </c>
      <c r="G24" s="37">
        <v>964499.81429147103</v>
      </c>
      <c r="H24" s="37">
        <v>7.1340002168317498E-2</v>
      </c>
    </row>
    <row r="25" spans="1:8">
      <c r="A25" s="37">
        <v>24</v>
      </c>
      <c r="B25" s="37">
        <v>38</v>
      </c>
      <c r="C25" s="37">
        <v>143954.59700000001</v>
      </c>
      <c r="D25" s="37">
        <v>666274.48916283203</v>
      </c>
      <c r="E25" s="37">
        <v>627951.64552566397</v>
      </c>
      <c r="F25" s="37">
        <v>38322.843637168102</v>
      </c>
      <c r="G25" s="37">
        <v>627951.64552566397</v>
      </c>
      <c r="H25" s="37">
        <v>5.7518101413908902E-2</v>
      </c>
    </row>
    <row r="26" spans="1:8">
      <c r="A26" s="37">
        <v>25</v>
      </c>
      <c r="B26" s="37">
        <v>39</v>
      </c>
      <c r="C26" s="37">
        <v>53584.567000000003</v>
      </c>
      <c r="D26" s="37">
        <v>88721.966845881601</v>
      </c>
      <c r="E26" s="37">
        <v>69293.690029335194</v>
      </c>
      <c r="F26" s="37">
        <v>19428.2768165464</v>
      </c>
      <c r="G26" s="37">
        <v>69293.690029335194</v>
      </c>
      <c r="H26" s="37">
        <v>0.21897932955313201</v>
      </c>
    </row>
    <row r="27" spans="1:8">
      <c r="A27" s="37">
        <v>26</v>
      </c>
      <c r="B27" s="37">
        <v>42</v>
      </c>
      <c r="C27" s="37">
        <v>5495.55</v>
      </c>
      <c r="D27" s="37">
        <v>109602.93730000001</v>
      </c>
      <c r="E27" s="37">
        <v>96916.961899999995</v>
      </c>
      <c r="F27" s="37">
        <v>12685.975399999999</v>
      </c>
      <c r="G27" s="37">
        <v>96916.961899999995</v>
      </c>
      <c r="H27" s="37">
        <v>0.115744848746859</v>
      </c>
    </row>
    <row r="28" spans="1:8">
      <c r="A28" s="37">
        <v>27</v>
      </c>
      <c r="B28" s="37">
        <v>43</v>
      </c>
      <c r="C28" s="37">
        <v>1347.9359999999999</v>
      </c>
      <c r="D28" s="37">
        <v>5393.5927000000001</v>
      </c>
      <c r="E28" s="37">
        <v>5386.7825000000003</v>
      </c>
      <c r="F28" s="37">
        <v>6.8102</v>
      </c>
      <c r="G28" s="37">
        <v>5386.7825000000003</v>
      </c>
      <c r="H28" s="37">
        <v>1.2626463247771701E-3</v>
      </c>
    </row>
    <row r="29" spans="1:8">
      <c r="A29" s="37">
        <v>28</v>
      </c>
      <c r="B29" s="37">
        <v>75</v>
      </c>
      <c r="C29" s="37">
        <v>77</v>
      </c>
      <c r="D29" s="37">
        <v>33147.008547008503</v>
      </c>
      <c r="E29" s="37">
        <v>31175.427350427399</v>
      </c>
      <c r="F29" s="37">
        <v>1971.5811965811999</v>
      </c>
      <c r="G29" s="37">
        <v>31175.427350427399</v>
      </c>
      <c r="H29" s="37">
        <v>5.9479913361868898E-2</v>
      </c>
    </row>
    <row r="30" spans="1:8">
      <c r="A30" s="37">
        <v>29</v>
      </c>
      <c r="B30" s="37">
        <v>76</v>
      </c>
      <c r="C30" s="37">
        <v>2570</v>
      </c>
      <c r="D30" s="37">
        <v>416143.34134615399</v>
      </c>
      <c r="E30" s="37">
        <v>393346.78701025603</v>
      </c>
      <c r="F30" s="37">
        <v>22796.554335897399</v>
      </c>
      <c r="G30" s="37">
        <v>393346.78701025603</v>
      </c>
      <c r="H30" s="37">
        <v>5.4780533703013001E-2</v>
      </c>
    </row>
    <row r="31" spans="1:8">
      <c r="A31" s="30">
        <v>30</v>
      </c>
      <c r="B31" s="39">
        <v>99</v>
      </c>
      <c r="C31" s="40">
        <v>16</v>
      </c>
      <c r="D31" s="40">
        <v>13557.264957265001</v>
      </c>
      <c r="E31" s="40">
        <v>12749.948717948701</v>
      </c>
      <c r="F31" s="40">
        <v>807.31623931623903</v>
      </c>
      <c r="G31" s="40">
        <v>12749.948717948701</v>
      </c>
      <c r="H31" s="40">
        <v>5.9548606733072801E-2</v>
      </c>
    </row>
    <row r="32" spans="1:8">
      <c r="A32" s="30">
        <v>31</v>
      </c>
      <c r="B32" s="39">
        <v>9101</v>
      </c>
      <c r="C32" s="40">
        <v>-1</v>
      </c>
      <c r="D32" s="40">
        <v>-44.444400000000002</v>
      </c>
      <c r="E32" s="40">
        <v>-1E-4</v>
      </c>
      <c r="F32" s="40">
        <v>-44.444299999999998</v>
      </c>
      <c r="G32" s="40">
        <v>-1E-4</v>
      </c>
      <c r="H32" s="40">
        <v>0.99999774999775004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54</v>
      </c>
      <c r="D34" s="34">
        <v>59813.71</v>
      </c>
      <c r="E34" s="34">
        <v>57559.360000000001</v>
      </c>
      <c r="F34" s="30"/>
      <c r="G34" s="30"/>
      <c r="H34" s="30"/>
    </row>
    <row r="35" spans="1:8">
      <c r="A35" s="30"/>
      <c r="B35" s="33">
        <v>71</v>
      </c>
      <c r="C35" s="34">
        <v>116</v>
      </c>
      <c r="D35" s="34">
        <v>236742.9</v>
      </c>
      <c r="E35" s="34">
        <v>255503.09</v>
      </c>
      <c r="F35" s="30"/>
      <c r="G35" s="30"/>
      <c r="H35" s="30"/>
    </row>
    <row r="36" spans="1:8">
      <c r="A36" s="30"/>
      <c r="B36" s="33">
        <v>72</v>
      </c>
      <c r="C36" s="34">
        <v>85</v>
      </c>
      <c r="D36" s="34">
        <v>218734.28</v>
      </c>
      <c r="E36" s="34">
        <v>226683.81</v>
      </c>
      <c r="F36" s="30"/>
      <c r="G36" s="30"/>
      <c r="H36" s="30"/>
    </row>
    <row r="37" spans="1:8">
      <c r="A37" s="30"/>
      <c r="B37" s="33">
        <v>73</v>
      </c>
      <c r="C37" s="34">
        <v>110</v>
      </c>
      <c r="D37" s="34">
        <v>183855.7</v>
      </c>
      <c r="E37" s="34">
        <v>208581.12</v>
      </c>
      <c r="F37" s="30"/>
      <c r="G37" s="30"/>
      <c r="H37" s="30"/>
    </row>
    <row r="38" spans="1:8">
      <c r="A38" s="30"/>
      <c r="B38" s="33">
        <v>74</v>
      </c>
      <c r="C38" s="34">
        <v>2</v>
      </c>
      <c r="D38" s="34">
        <v>0.02</v>
      </c>
      <c r="E38" s="34">
        <v>111.12</v>
      </c>
      <c r="F38" s="30"/>
      <c r="G38" s="30"/>
      <c r="H38" s="30"/>
    </row>
    <row r="39" spans="1:8">
      <c r="A39" s="30"/>
      <c r="B39" s="33">
        <v>77</v>
      </c>
      <c r="C39" s="34">
        <v>52</v>
      </c>
      <c r="D39" s="34">
        <v>78499.210000000006</v>
      </c>
      <c r="E39" s="34">
        <v>90604.35</v>
      </c>
      <c r="F39" s="34"/>
      <c r="G39" s="30"/>
      <c r="H39" s="30"/>
    </row>
    <row r="40" spans="1:8">
      <c r="A40" s="30"/>
      <c r="B40" s="33">
        <v>78</v>
      </c>
      <c r="C40" s="34">
        <v>27</v>
      </c>
      <c r="D40" s="34">
        <v>37141.050000000003</v>
      </c>
      <c r="E40" s="34">
        <v>32130.82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2016-06-13T00:20:57Z</dcterms:modified>
</cp:coreProperties>
</file>