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31" i="2"/>
  <c r="I31"/>
  <c r="H31"/>
  <c r="F31"/>
  <c r="E31"/>
  <c r="H34"/>
  <c r="H30"/>
  <c r="J41"/>
  <c r="I41"/>
  <c r="H41"/>
  <c r="F41"/>
  <c r="E41"/>
  <c r="G31" l="1"/>
  <c r="L31" s="1"/>
  <c r="K31"/>
  <c r="G41"/>
  <c r="L41" s="1"/>
  <c r="K41"/>
  <c r="E4"/>
  <c r="J36" l="1"/>
  <c r="I36"/>
  <c r="H36"/>
  <c r="F36"/>
  <c r="E36"/>
  <c r="J32"/>
  <c r="I32"/>
  <c r="H32"/>
  <c r="F32"/>
  <c r="E32"/>
  <c r="K32" l="1"/>
  <c r="K36"/>
  <c r="G36"/>
  <c r="L36" s="1"/>
  <c r="G32"/>
  <c r="L32" s="1"/>
  <c r="J39"/>
  <c r="J40"/>
  <c r="J33"/>
  <c r="J34"/>
  <c r="J35"/>
  <c r="I39"/>
  <c r="I40"/>
  <c r="I33"/>
  <c r="I34"/>
  <c r="I35"/>
  <c r="H33" l="1"/>
  <c r="H42" l="1"/>
  <c r="J8" l="1"/>
  <c r="F39" l="1"/>
  <c r="F40"/>
  <c r="F34"/>
  <c r="F35"/>
  <c r="E39"/>
  <c r="K39" s="1"/>
  <c r="E40"/>
  <c r="K40" s="1"/>
  <c r="E35"/>
  <c r="K35" s="1"/>
  <c r="E34"/>
  <c r="K34" s="1"/>
  <c r="F42"/>
  <c r="E13"/>
  <c r="F38"/>
  <c r="F3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3"/>
  <c r="F4"/>
  <c r="E42"/>
  <c r="E38"/>
  <c r="E37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3"/>
  <c r="K33" s="1"/>
  <c r="E5"/>
  <c r="I30"/>
  <c r="I37"/>
  <c r="I38"/>
  <c r="I42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7"/>
  <c r="J38"/>
  <c r="J42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5"/>
  <c r="H37"/>
  <c r="H38"/>
  <c r="H39"/>
  <c r="H4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7"/>
  <c r="L37" s="1"/>
  <c r="G38"/>
  <c r="L38" s="1"/>
  <c r="G30"/>
  <c r="L30" s="1"/>
  <c r="G42"/>
  <c r="L42" s="1"/>
  <c r="G39"/>
  <c r="L39" s="1"/>
  <c r="G34"/>
  <c r="L34" s="1"/>
  <c r="G40"/>
  <c r="L40" s="1"/>
  <c r="G35"/>
  <c r="L35" s="1"/>
  <c r="G29"/>
  <c r="L29" s="1"/>
  <c r="G33"/>
  <c r="L33" s="1"/>
  <c r="I3"/>
  <c r="K5"/>
  <c r="K7"/>
  <c r="K42"/>
  <c r="G19"/>
  <c r="L19" s="1"/>
  <c r="G11"/>
  <c r="L11" s="1"/>
  <c r="G7"/>
  <c r="L7" s="1"/>
  <c r="G5"/>
  <c r="L5" s="1"/>
  <c r="K38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7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<sst xmlns="http://schemas.openxmlformats.org/spreadsheetml/2006/main" count="120" uniqueCount="79">
  <si>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</si>
  <si>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</si>
  <si>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</si>
  <si>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</si>
  <si>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</si>
  <si>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</si>
  <si>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</si>
  <si>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</si>
  <si>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</si>
  <si>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</si>
  <si>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</si>
  <si>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</si>
  <si>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</si>
  <si>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</si>
  <si>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</si>
  <si>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</si>
  <si>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</si>
  <si>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</si>
  <si>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</si>
  <si>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</si>
  <si>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</si>
  <si>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</si>
  <si>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</si>
  <si>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</si>
  <si>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</si>
  <si>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</si>
  <si>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</si>
  <si>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</si>
  <si>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</si>
  <si>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</si>
  <si>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</si>
  <si>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</si>
  <si>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</si>
  <si>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</si>
  <si>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</si>
  <si>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</si>
  <si>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</si>
  <si>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</si>
  <si>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</si>
  <si>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</si>
  <si>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5" type="noConversion"/>
  </si>
  <si>
    <t>COST</t>
    <phoneticPr fontId="45" type="noConversion"/>
  </si>
  <si>
    <t>成本</t>
    <phoneticPr fontId="45" type="noConversion"/>
  </si>
  <si>
    <t>销售金额差异</t>
    <phoneticPr fontId="45" type="noConversion"/>
  </si>
  <si>
    <t>销售成本差异</t>
    <phoneticPr fontId="45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</si>
  <si>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</si>
  <si>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</si>
  <si>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</si>
  <si>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</si>
  <si>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</si>
  <si>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</si>
  <si>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</si>
  <si>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</si>
  <si>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</si>
  <si>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</si>
  <si>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</si>
  <si>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</si>
  <si>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</si>
  <si>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</si>
  <si>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</si>
  <si>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</si>
  <si>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</si>
  <si>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</si>
  <si>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</si>
  <si>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</si>
  <si>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5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</si>
  <si>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</si>
  <si>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45" type="noConversion"/>
  </si>
  <si>
    <t xml:space="preserve">   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</si>
  <si>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5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</si>
  <si>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</si>
  <si>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5" type="noConversion"/>
  </si>
  <si>
    <t>910-市场部</t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</si>
  <si>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</si>
  <si>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</si>
  <si>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</si>
  <si>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</si>
  <si>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5" type="noConversion"/>
  </si>
  <si>
    <t>43-加工专柜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</si>
</sst>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0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9">
    <xf numFmtId="0" fontId="0" fillId="0" borderId="0"/>
    <xf numFmtId="0" fontId="60" fillId="0" borderId="0" applyNumberFormat="0" applyFill="0" applyBorder="0" applyAlignment="0" applyProtection="0"/>
    <xf numFmtId="0" fontId="61" fillId="0" borderId="1" applyNumberFormat="0" applyFill="0" applyAlignment="0" applyProtection="0"/>
    <xf numFmtId="0" fontId="62" fillId="0" borderId="2" applyNumberFormat="0" applyFill="0" applyAlignment="0" applyProtection="0"/>
    <xf numFmtId="0" fontId="63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66" fillId="2" borderId="0" applyNumberFormat="0" applyBorder="0" applyAlignment="0" applyProtection="0"/>
    <xf numFmtId="0" fontId="64" fillId="3" borderId="0" applyNumberFormat="0" applyBorder="0" applyAlignment="0" applyProtection="0"/>
    <xf numFmtId="0" fontId="73" fillId="4" borderId="0" applyNumberFormat="0" applyBorder="0" applyAlignment="0" applyProtection="0"/>
    <xf numFmtId="0" fontId="75" fillId="5" borderId="4" applyNumberFormat="0" applyAlignment="0" applyProtection="0"/>
    <xf numFmtId="0" fontId="74" fillId="6" borderId="5" applyNumberFormat="0" applyAlignment="0" applyProtection="0"/>
    <xf numFmtId="0" fontId="68" fillId="6" borderId="4" applyNumberFormat="0" applyAlignment="0" applyProtection="0"/>
    <xf numFmtId="0" fontId="72" fillId="0" borderId="6" applyNumberFormat="0" applyFill="0" applyAlignment="0" applyProtection="0"/>
    <xf numFmtId="0" fontId="69" fillId="7" borderId="7" applyNumberFormat="0" applyAlignment="0" applyProtection="0"/>
    <xf numFmtId="0" fontId="71" fillId="0" borderId="0" applyNumberForma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70" fillId="0" borderId="0" applyNumberFormat="0" applyFill="0" applyBorder="0" applyAlignment="0" applyProtection="0"/>
    <xf numFmtId="0" fontId="67" fillId="0" borderId="9" applyNumberFormat="0" applyFill="0" applyAlignment="0" applyProtection="0"/>
    <xf numFmtId="0" fontId="58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8" fillId="16" borderId="0" applyNumberFormat="0" applyBorder="0" applyAlignment="0" applyProtection="0"/>
    <xf numFmtId="0" fontId="58" fillId="17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8" fillId="20" borderId="0" applyNumberFormat="0" applyBorder="0" applyAlignment="0" applyProtection="0"/>
    <xf numFmtId="0" fontId="58" fillId="21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8" fillId="24" borderId="0" applyNumberFormat="0" applyBorder="0" applyAlignment="0" applyProtection="0"/>
    <xf numFmtId="0" fontId="58" fillId="25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8" fillId="28" borderId="0" applyNumberFormat="0" applyBorder="0" applyAlignment="0" applyProtection="0"/>
    <xf numFmtId="0" fontId="58" fillId="29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8" fillId="32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5" fillId="0" borderId="0" applyNumberFormat="0" applyFill="0" applyBorder="0" applyAlignment="0" applyProtection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6" fillId="0" borderId="0"/>
    <xf numFmtId="43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178" fontId="56" fillId="0" borderId="0" applyFont="0" applyFill="0" applyBorder="0" applyAlignment="0" applyProtection="0"/>
    <xf numFmtId="179" fontId="56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1" applyNumberFormat="0" applyFill="0" applyAlignment="0" applyProtection="0"/>
    <xf numFmtId="0" fontId="62" fillId="0" borderId="2" applyNumberFormat="0" applyFill="0" applyAlignment="0" applyProtection="0"/>
    <xf numFmtId="0" fontId="63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66" fillId="2" borderId="0" applyNumberFormat="0" applyBorder="0" applyAlignment="0" applyProtection="0"/>
    <xf numFmtId="0" fontId="64" fillId="3" borderId="0" applyNumberFormat="0" applyBorder="0" applyAlignment="0" applyProtection="0"/>
    <xf numFmtId="0" fontId="73" fillId="4" borderId="0" applyNumberFormat="0" applyBorder="0" applyAlignment="0" applyProtection="0"/>
    <xf numFmtId="0" fontId="75" fillId="5" borderId="4" applyNumberFormat="0" applyAlignment="0" applyProtection="0"/>
    <xf numFmtId="0" fontId="74" fillId="6" borderId="5" applyNumberFormat="0" applyAlignment="0" applyProtection="0"/>
    <xf numFmtId="0" fontId="68" fillId="6" borderId="4" applyNumberFormat="0" applyAlignment="0" applyProtection="0"/>
    <xf numFmtId="0" fontId="72" fillId="0" borderId="6" applyNumberFormat="0" applyFill="0" applyAlignment="0" applyProtection="0"/>
    <xf numFmtId="0" fontId="69" fillId="7" borderId="7" applyNumberFormat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7" fillId="0" borderId="9" applyNumberFormat="0" applyFill="0" applyAlignment="0" applyProtection="0"/>
    <xf numFmtId="0" fontId="58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8" fillId="16" borderId="0" applyNumberFormat="0" applyBorder="0" applyAlignment="0" applyProtection="0"/>
    <xf numFmtId="0" fontId="58" fillId="17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8" fillId="20" borderId="0" applyNumberFormat="0" applyBorder="0" applyAlignment="0" applyProtection="0"/>
    <xf numFmtId="0" fontId="58" fillId="21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8" fillId="24" borderId="0" applyNumberFormat="0" applyBorder="0" applyAlignment="0" applyProtection="0"/>
    <xf numFmtId="0" fontId="58" fillId="25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8" fillId="28" borderId="0" applyNumberFormat="0" applyBorder="0" applyAlignment="0" applyProtection="0"/>
    <xf numFmtId="0" fontId="58" fillId="29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8" fillId="32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59" fillId="38" borderId="21">
      <alignment vertical="center"/>
    </xf>
    <xf numFmtId="0" fontId="78" fillId="0" borderId="0"/>
    <xf numFmtId="180" fontId="80" fillId="0" borderId="0" applyFont="0" applyFill="0" applyBorder="0" applyAlignment="0" applyProtection="0"/>
    <xf numFmtId="181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179" fontId="80" fillId="0" borderId="0" applyFont="0" applyFill="0" applyBorder="0" applyAlignment="0" applyProtection="0"/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1" applyNumberFormat="0" applyFill="0" applyAlignment="0" applyProtection="0">
      <alignment vertical="center"/>
    </xf>
    <xf numFmtId="0" fontId="84" fillId="0" borderId="2" applyNumberFormat="0" applyFill="0" applyAlignment="0" applyProtection="0">
      <alignment vertical="center"/>
    </xf>
    <xf numFmtId="0" fontId="85" fillId="0" borderId="3" applyNumberFormat="0" applyFill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2" borderId="0" applyNumberFormat="0" applyBorder="0" applyAlignment="0" applyProtection="0">
      <alignment vertical="center"/>
    </xf>
    <xf numFmtId="0" fontId="87" fillId="3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90" fillId="6" borderId="5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92" fillId="0" borderId="6" applyNumberFormat="0" applyFill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9" applyNumberFormat="0" applyFill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97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7" fillId="28" borderId="0" applyNumberFormat="0" applyBorder="0" applyAlignment="0" applyProtection="0">
      <alignment vertical="center"/>
    </xf>
    <xf numFmtId="0" fontId="97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7" fillId="32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9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7" fillId="28" borderId="0" applyNumberFormat="0" applyBorder="0" applyAlignment="0" applyProtection="0">
      <alignment vertical="center"/>
    </xf>
    <xf numFmtId="0" fontId="97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4">
    <xf numFmtId="0" fontId="0" fillId="0" borderId="0" xfId="0"/>
    <xf numFmtId="0" fontId="42" fillId="0" borderId="0" xfId="0" applyFont="1"/>
    <xf numFmtId="177" fontId="42" fillId="0" borderId="0" xfId="0" applyNumberFormat="1" applyFont="1"/>
    <xf numFmtId="0" fontId="0" fillId="0" borderId="0" xfId="0" applyAlignment="1"/>
    <xf numFmtId="0" fontId="42" fillId="0" borderId="0" xfId="0" applyNumberFormat="1" applyFont="1"/>
    <xf numFmtId="0" fontId="43" fillId="0" borderId="18" xfId="0" applyFont="1" applyBorder="1" applyAlignment="1">
      <alignment wrapText="1"/>
    </xf>
    <xf numFmtId="0" fontId="43" fillId="0" borderId="18" xfId="0" applyNumberFormat="1" applyFont="1" applyBorder="1" applyAlignment="1">
      <alignment wrapText="1"/>
    </xf>
    <xf numFmtId="0" fontId="42" fillId="0" borderId="18" xfId="0" applyFont="1" applyBorder="1" applyAlignment="1">
      <alignment wrapText="1"/>
    </xf>
    <xf numFmtId="0" fontId="42" fillId="0" borderId="18" xfId="0" applyFont="1" applyBorder="1" applyAlignment="1">
      <alignment horizontal="right" vertical="center" wrapText="1"/>
    </xf>
    <xf numFmtId="49" fontId="43" fillId="36" borderId="18" xfId="0" applyNumberFormat="1" applyFont="1" applyFill="1" applyBorder="1" applyAlignment="1">
      <alignment vertical="center" wrapText="1"/>
    </xf>
    <xf numFmtId="49" fontId="46" fillId="37" borderId="18" xfId="0" applyNumberFormat="1" applyFont="1" applyFill="1" applyBorder="1" applyAlignment="1">
      <alignment horizontal="center" vertical="center" wrapText="1"/>
    </xf>
    <xf numFmtId="0" fontId="43" fillId="33" borderId="18" xfId="0" applyFont="1" applyFill="1" applyBorder="1" applyAlignment="1">
      <alignment vertical="center" wrapText="1"/>
    </xf>
    <xf numFmtId="0" fontId="43" fillId="33" borderId="18" xfId="0" applyNumberFormat="1" applyFont="1" applyFill="1" applyBorder="1" applyAlignment="1">
      <alignment vertical="center" wrapText="1"/>
    </xf>
    <xf numFmtId="0" fontId="43" fillId="36" borderId="18" xfId="0" applyFont="1" applyFill="1" applyBorder="1" applyAlignment="1">
      <alignment vertical="center" wrapText="1"/>
    </xf>
    <xf numFmtId="0" fontId="43" fillId="37" borderId="18" xfId="0" applyFont="1" applyFill="1" applyBorder="1" applyAlignment="1">
      <alignment vertical="center" wrapText="1"/>
    </xf>
    <xf numFmtId="4" fontId="43" fillId="36" borderId="18" xfId="0" applyNumberFormat="1" applyFont="1" applyFill="1" applyBorder="1" applyAlignment="1">
      <alignment horizontal="right" vertical="top" wrapText="1"/>
    </xf>
    <xf numFmtId="4" fontId="43" fillId="37" borderId="18" xfId="0" applyNumberFormat="1" applyFont="1" applyFill="1" applyBorder="1" applyAlignment="1">
      <alignment horizontal="right" vertical="top" wrapText="1"/>
    </xf>
    <xf numFmtId="177" fontId="42" fillId="36" borderId="18" xfId="0" applyNumberFormat="1" applyFont="1" applyFill="1" applyBorder="1" applyAlignment="1">
      <alignment horizontal="center" vertical="center"/>
    </xf>
    <xf numFmtId="177" fontId="42" fillId="37" borderId="18" xfId="0" applyNumberFormat="1" applyFont="1" applyFill="1" applyBorder="1" applyAlignment="1">
      <alignment horizontal="center" vertical="center"/>
    </xf>
    <xf numFmtId="177" fontId="47" fillId="0" borderId="18" xfId="0" applyNumberFormat="1" applyFont="1" applyBorder="1"/>
    <xf numFmtId="177" fontId="42" fillId="36" borderId="18" xfId="0" applyNumberFormat="1" applyFont="1" applyFill="1" applyBorder="1"/>
    <xf numFmtId="177" fontId="42" fillId="37" borderId="18" xfId="0" applyNumberFormat="1" applyFont="1" applyFill="1" applyBorder="1"/>
    <xf numFmtId="177" fontId="42" fillId="0" borderId="18" xfId="0" applyNumberFormat="1" applyFont="1" applyBorder="1"/>
    <xf numFmtId="49" fontId="43" fillId="0" borderId="18" xfId="0" applyNumberFormat="1" applyFont="1" applyFill="1" applyBorder="1" applyAlignment="1">
      <alignment vertical="center" wrapText="1"/>
    </xf>
    <xf numFmtId="0" fontId="43" fillId="0" borderId="18" xfId="0" applyFont="1" applyFill="1" applyBorder="1" applyAlignment="1">
      <alignment vertical="center" wrapText="1"/>
    </xf>
    <xf numFmtId="4" fontId="43" fillId="0" borderId="18" xfId="0" applyNumberFormat="1" applyFont="1" applyFill="1" applyBorder="1" applyAlignment="1">
      <alignment horizontal="right" vertical="top" wrapText="1"/>
    </xf>
    <xf numFmtId="0" fontId="42" fillId="0" borderId="0" xfId="0" applyFont="1" applyFill="1"/>
    <xf numFmtId="176" fontId="43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3" fillId="0" borderId="0" xfId="0" applyNumberFormat="1" applyFont="1" applyAlignment="1"/>
    <xf numFmtId="1" fontId="53" fillId="0" borderId="0" xfId="0" applyNumberFormat="1" applyFont="1" applyAlignment="1"/>
    <xf numFmtId="0" fontId="42" fillId="0" borderId="0" xfId="0" applyFont="1"/>
    <xf numFmtId="1" fontId="77" fillId="0" borderId="0" xfId="0" applyNumberFormat="1" applyFont="1" applyAlignment="1"/>
    <xf numFmtId="0" fontId="77" fillId="0" borderId="0" xfId="0" applyNumberFormat="1" applyFont="1" applyAlignment="1"/>
    <xf numFmtId="0" fontId="42" fillId="0" borderId="0" xfId="0" applyFont="1"/>
    <xf numFmtId="0" fontId="42" fillId="0" borderId="0" xfId="0" applyFont="1"/>
    <xf numFmtId="0" fontId="78" fillId="0" borderId="0" xfId="110"/>
    <xf numFmtId="0" fontId="79" fillId="0" borderId="0" xfId="110" applyNumberFormat="1" applyFont="1"/>
    <xf numFmtId="1" fontId="81" fillId="0" borderId="0" xfId="0" applyNumberFormat="1" applyFont="1" applyAlignment="1"/>
    <xf numFmtId="0" fontId="81" fillId="0" borderId="0" xfId="0" applyNumberFormat="1" applyFont="1" applyAlignment="1"/>
    <xf numFmtId="0" fontId="42" fillId="0" borderId="0" xfId="0" applyFont="1" applyAlignment="1">
      <alignment vertical="center"/>
    </xf>
    <xf numFmtId="49" fontId="43" fillId="33" borderId="0" xfId="0" applyNumberFormat="1" applyFont="1" applyFill="1" applyBorder="1" applyAlignment="1">
      <alignment horizontal="left" vertical="top" wrapText="1"/>
    </xf>
    <xf numFmtId="49" fontId="43" fillId="33" borderId="0" xfId="0" applyNumberFormat="1" applyFont="1" applyFill="1" applyBorder="1" applyAlignment="1">
      <alignment horizontal="left" vertical="top"/>
    </xf>
    <xf numFmtId="0" fontId="48" fillId="0" borderId="0" xfId="0" applyFont="1" applyAlignment="1">
      <alignment horizontal="left" wrapText="1"/>
    </xf>
    <xf numFmtId="0" fontId="54" fillId="0" borderId="19" xfId="0" applyFont="1" applyBorder="1" applyAlignment="1">
      <alignment horizontal="left" vertical="center" wrapText="1"/>
    </xf>
    <xf numFmtId="0" fontId="43" fillId="0" borderId="10" xfId="0" applyFont="1" applyBorder="1" applyAlignment="1">
      <alignment wrapText="1"/>
    </xf>
    <xf numFmtId="0" fontId="42" fillId="0" borderId="11" xfId="0" applyFont="1" applyBorder="1" applyAlignment="1">
      <alignment wrapText="1"/>
    </xf>
    <xf numFmtId="0" fontId="42" fillId="0" borderId="11" xfId="0" applyFont="1" applyBorder="1" applyAlignment="1">
      <alignment horizontal="right" vertical="center" wrapText="1"/>
    </xf>
    <xf numFmtId="49" fontId="43" fillId="33" borderId="10" xfId="0" applyNumberFormat="1" applyFont="1" applyFill="1" applyBorder="1" applyAlignment="1">
      <alignment vertical="center" wrapText="1"/>
    </xf>
    <xf numFmtId="49" fontId="43" fillId="33" borderId="12" xfId="0" applyNumberFormat="1" applyFont="1" applyFill="1" applyBorder="1" applyAlignment="1">
      <alignment vertical="center" wrapText="1"/>
    </xf>
    <xf numFmtId="0" fontId="43" fillId="33" borderId="10" xfId="0" applyFont="1" applyFill="1" applyBorder="1" applyAlignment="1">
      <alignment vertical="center" wrapText="1"/>
    </xf>
    <xf numFmtId="0" fontId="43" fillId="33" borderId="12" xfId="0" applyFont="1" applyFill="1" applyBorder="1" applyAlignment="1">
      <alignment vertical="center" wrapText="1"/>
    </xf>
    <xf numFmtId="4" fontId="44" fillId="34" borderId="10" xfId="0" applyNumberFormat="1" applyFont="1" applyFill="1" applyBorder="1" applyAlignment="1">
      <alignment horizontal="right" vertical="top" wrapText="1"/>
    </xf>
    <xf numFmtId="176" fontId="44" fillId="34" borderId="10" xfId="0" applyNumberFormat="1" applyFont="1" applyFill="1" applyBorder="1" applyAlignment="1">
      <alignment horizontal="right" vertical="top" wrapText="1"/>
    </xf>
    <xf numFmtId="176" fontId="44" fillId="34" borderId="12" xfId="0" applyNumberFormat="1" applyFont="1" applyFill="1" applyBorder="1" applyAlignment="1">
      <alignment horizontal="right" vertical="top" wrapText="1"/>
    </xf>
    <xf numFmtId="4" fontId="43" fillId="35" borderId="10" xfId="0" applyNumberFormat="1" applyFont="1" applyFill="1" applyBorder="1" applyAlignment="1">
      <alignment horizontal="right" vertical="top" wrapText="1"/>
    </xf>
    <xf numFmtId="176" fontId="43" fillId="35" borderId="10" xfId="0" applyNumberFormat="1" applyFont="1" applyFill="1" applyBorder="1" applyAlignment="1">
      <alignment horizontal="right" vertical="top" wrapText="1"/>
    </xf>
    <xf numFmtId="176" fontId="43" fillId="35" borderId="12" xfId="0" applyNumberFormat="1" applyFont="1" applyFill="1" applyBorder="1" applyAlignment="1">
      <alignment horizontal="right" vertical="top" wrapText="1"/>
    </xf>
    <xf numFmtId="0" fontId="43" fillId="35" borderId="10" xfId="0" applyFont="1" applyFill="1" applyBorder="1" applyAlignment="1">
      <alignment horizontal="right" vertical="top" wrapText="1"/>
    </xf>
    <xf numFmtId="0" fontId="43" fillId="35" borderId="12" xfId="0" applyFont="1" applyFill="1" applyBorder="1" applyAlignment="1">
      <alignment horizontal="right" vertical="top" wrapText="1"/>
    </xf>
    <xf numFmtId="4" fontId="43" fillId="35" borderId="13" xfId="0" applyNumberFormat="1" applyFont="1" applyFill="1" applyBorder="1" applyAlignment="1">
      <alignment horizontal="right" vertical="top" wrapText="1"/>
    </xf>
    <xf numFmtId="0" fontId="43" fillId="35" borderId="13" xfId="0" applyFont="1" applyFill="1" applyBorder="1" applyAlignment="1">
      <alignment horizontal="right" vertical="top" wrapText="1"/>
    </xf>
    <xf numFmtId="176" fontId="43" fillId="35" borderId="13" xfId="0" applyNumberFormat="1" applyFont="1" applyFill="1" applyBorder="1" applyAlignment="1">
      <alignment horizontal="right" vertical="top" wrapText="1"/>
    </xf>
    <xf numFmtId="176" fontId="43" fillId="35" borderId="20" xfId="0" applyNumberFormat="1" applyFont="1" applyFill="1" applyBorder="1" applyAlignment="1">
      <alignment horizontal="right" vertical="top" wrapText="1"/>
    </xf>
    <xf numFmtId="49" fontId="43" fillId="33" borderId="18" xfId="0" applyNumberFormat="1" applyFont="1" applyFill="1" applyBorder="1" applyAlignment="1">
      <alignment horizontal="left" vertical="top" wrapText="1"/>
    </xf>
    <xf numFmtId="49" fontId="43" fillId="33" borderId="22" xfId="0" applyNumberFormat="1" applyFont="1" applyFill="1" applyBorder="1" applyAlignment="1">
      <alignment horizontal="left" vertical="top" wrapText="1"/>
    </xf>
    <xf numFmtId="49" fontId="43" fillId="33" borderId="23" xfId="0" applyNumberFormat="1" applyFont="1" applyFill="1" applyBorder="1" applyAlignment="1">
      <alignment horizontal="left" vertical="top" wrapText="1"/>
    </xf>
    <xf numFmtId="0" fontId="43" fillId="33" borderId="18" xfId="0" applyFont="1" applyFill="1" applyBorder="1" applyAlignment="1">
      <alignment vertical="center" wrapText="1"/>
    </xf>
    <xf numFmtId="49" fontId="44" fillId="33" borderId="18" xfId="0" applyNumberFormat="1" applyFont="1" applyFill="1" applyBorder="1" applyAlignment="1">
      <alignment horizontal="left" vertical="top" wrapText="1"/>
    </xf>
    <xf numFmtId="14" fontId="43" fillId="33" borderId="18" xfId="0" applyNumberFormat="1" applyFont="1" applyFill="1" applyBorder="1" applyAlignment="1">
      <alignment vertical="center" wrapText="1"/>
    </xf>
    <xf numFmtId="49" fontId="43" fillId="33" borderId="13" xfId="0" applyNumberFormat="1" applyFont="1" applyFill="1" applyBorder="1" applyAlignment="1">
      <alignment horizontal="left" vertical="top" wrapText="1"/>
    </xf>
    <xf numFmtId="49" fontId="43" fillId="33" borderId="15" xfId="0" applyNumberFormat="1" applyFont="1" applyFill="1" applyBorder="1" applyAlignment="1">
      <alignment horizontal="left" vertical="top" wrapText="1"/>
    </xf>
    <xf numFmtId="0" fontId="42" fillId="0" borderId="0" xfId="0" applyFont="1" applyAlignment="1">
      <alignment wrapText="1"/>
    </xf>
    <xf numFmtId="0" fontId="42" fillId="0" borderId="19" xfId="0" applyFont="1" applyBorder="1" applyAlignment="1">
      <alignment wrapText="1"/>
    </xf>
    <xf numFmtId="0" fontId="42" fillId="0" borderId="0" xfId="0" applyFont="1" applyAlignment="1">
      <alignment horizontal="right" vertical="center" wrapText="1"/>
    </xf>
    <xf numFmtId="0" fontId="43" fillId="33" borderId="13" xfId="0" applyFont="1" applyFill="1" applyBorder="1" applyAlignment="1">
      <alignment vertical="center" wrapText="1"/>
    </xf>
    <xf numFmtId="0" fontId="43" fillId="33" borderId="15" xfId="0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4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14" fontId="43" fillId="33" borderId="12" xfId="0" applyNumberFormat="1" applyFont="1" applyFill="1" applyBorder="1" applyAlignment="1">
      <alignment vertical="center" wrapText="1"/>
    </xf>
    <xf numFmtId="14" fontId="43" fillId="33" borderId="16" xfId="0" applyNumberFormat="1" applyFont="1" applyFill="1" applyBorder="1" applyAlignment="1">
      <alignment vertical="center" wrapText="1"/>
    </xf>
    <xf numFmtId="14" fontId="43" fillId="33" borderId="17" xfId="0" applyNumberFormat="1" applyFont="1" applyFill="1" applyBorder="1" applyAlignment="1">
      <alignment vertical="center" wrapText="1"/>
    </xf>
  </cellXfs>
  <cellStyles count="509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671" Type="http://schemas.openxmlformats.org/officeDocument/2006/relationships/hyperlink" Target="cid:7a4c69bc2" TargetMode="External"/><Relationship Id="rId727" Type="http://schemas.openxmlformats.org/officeDocument/2006/relationships/hyperlink" Target="cid:517be92e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531" Type="http://schemas.openxmlformats.org/officeDocument/2006/relationships/hyperlink" Target="cid:9de9f65e2" TargetMode="External"/><Relationship Id="rId573" Type="http://schemas.openxmlformats.org/officeDocument/2006/relationships/hyperlink" Target="cid:39610881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40" Type="http://schemas.openxmlformats.org/officeDocument/2006/relationships/image" Target="cid:8ce589313" TargetMode="External"/><Relationship Id="rId682" Type="http://schemas.openxmlformats.org/officeDocument/2006/relationships/image" Target="cid:9d3b1976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42" Type="http://schemas.openxmlformats.org/officeDocument/2006/relationships/image" Target="cid:c1f4b6d313" TargetMode="External"/><Relationship Id="rId584" Type="http://schemas.openxmlformats.org/officeDocument/2006/relationships/image" Target="cid:5d65a7e4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651" Type="http://schemas.openxmlformats.org/officeDocument/2006/relationships/hyperlink" Target="cid:312c57532" TargetMode="External"/><Relationship Id="rId693" Type="http://schemas.openxmlformats.org/officeDocument/2006/relationships/hyperlink" Target="cid:c66f33332" TargetMode="External"/><Relationship Id="rId707" Type="http://schemas.openxmlformats.org/officeDocument/2006/relationships/hyperlink" Target="cid:ff5408d62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595" Type="http://schemas.openxmlformats.org/officeDocument/2006/relationships/hyperlink" Target="cid:63298944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662" Type="http://schemas.openxmlformats.org/officeDocument/2006/relationships/image" Target="cid:55245cd713" TargetMode="External"/><Relationship Id="rId718" Type="http://schemas.openxmlformats.org/officeDocument/2006/relationships/image" Target="cid:420775fc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631" Type="http://schemas.openxmlformats.org/officeDocument/2006/relationships/hyperlink" Target="cid:f336addb2" TargetMode="External"/><Relationship Id="rId673" Type="http://schemas.openxmlformats.org/officeDocument/2006/relationships/hyperlink" Target="cid:7f43d424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42" Type="http://schemas.openxmlformats.org/officeDocument/2006/relationships/image" Target="cid:cffdcff13" TargetMode="External"/><Relationship Id="rId684" Type="http://schemas.openxmlformats.org/officeDocument/2006/relationships/image" Target="cid:a2dc87f0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653" Type="http://schemas.openxmlformats.org/officeDocument/2006/relationships/hyperlink" Target="cid:3648ce61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720" Type="http://schemas.openxmlformats.org/officeDocument/2006/relationships/image" Target="cid:420970b2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664" Type="http://schemas.openxmlformats.org/officeDocument/2006/relationships/image" Target="cid:5a66da5c13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644" Type="http://schemas.openxmlformats.org/officeDocument/2006/relationships/image" Target="cid:1212874113" TargetMode="External"/><Relationship Id="rId686" Type="http://schemas.openxmlformats.org/officeDocument/2006/relationships/image" Target="cid:a3929bb113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11" Type="http://schemas.openxmlformats.org/officeDocument/2006/relationships/hyperlink" Target="cid:97be427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655" Type="http://schemas.openxmlformats.org/officeDocument/2006/relationships/hyperlink" Target="cid:3c6b66212" TargetMode="External"/><Relationship Id="rId697" Type="http://schemas.openxmlformats.org/officeDocument/2006/relationships/hyperlink" Target="cid:db546e00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666" Type="http://schemas.openxmlformats.org/officeDocument/2006/relationships/image" Target="cid:5f8f72ba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677" Type="http://schemas.openxmlformats.org/officeDocument/2006/relationships/hyperlink" Target="cid:92f0c2722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702" Type="http://schemas.openxmlformats.org/officeDocument/2006/relationships/image" Target="cid:e552dc09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646" Type="http://schemas.openxmlformats.org/officeDocument/2006/relationships/image" Target="cid:174ffe7613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688" Type="http://schemas.openxmlformats.org/officeDocument/2006/relationships/image" Target="cid:a7986da9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713" Type="http://schemas.openxmlformats.org/officeDocument/2006/relationships/hyperlink" Target="cid:f6972582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699" Type="http://schemas.openxmlformats.org/officeDocument/2006/relationships/hyperlink" Target="cid:e02c118e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724" Type="http://schemas.openxmlformats.org/officeDocument/2006/relationships/image" Target="cid:4721f696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626" Type="http://schemas.openxmlformats.org/officeDocument/2006/relationships/image" Target="cid:cfefaa35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37" Type="http://schemas.openxmlformats.org/officeDocument/2006/relationships/hyperlink" Target="cid:2a827322" TargetMode="External"/><Relationship Id="rId679" Type="http://schemas.openxmlformats.org/officeDocument/2006/relationships/hyperlink" Target="cid:981a0228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539" Type="http://schemas.openxmlformats.org/officeDocument/2006/relationships/hyperlink" Target="cid:b26ab2aa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48" Type="http://schemas.openxmlformats.org/officeDocument/2006/relationships/image" Target="cid:26b6ba8e13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617" Type="http://schemas.openxmlformats.org/officeDocument/2006/relationships/hyperlink" Target="cid:bfc298fa2" TargetMode="External"/><Relationship Id="rId659" Type="http://schemas.openxmlformats.org/officeDocument/2006/relationships/hyperlink" Target="cid:500228512" TargetMode="External"/><Relationship Id="rId214" Type="http://schemas.openxmlformats.org/officeDocument/2006/relationships/image" Target="cid:c8f5e14113" TargetMode="External"/><Relationship Id="rId256" Type="http://schemas.openxmlformats.org/officeDocument/2006/relationships/image" Target="cid:688eac92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463" Type="http://schemas.openxmlformats.org/officeDocument/2006/relationships/hyperlink" Target="cid:cd46ec842" TargetMode="External"/><Relationship Id="rId519" Type="http://schemas.openxmlformats.org/officeDocument/2006/relationships/hyperlink" Target="cid:6a60cd972" TargetMode="External"/><Relationship Id="rId670" Type="http://schemas.openxmlformats.org/officeDocument/2006/relationships/image" Target="cid:75c2f99b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530" Type="http://schemas.openxmlformats.org/officeDocument/2006/relationships/image" Target="cid:8e741fe313" TargetMode="External"/><Relationship Id="rId691" Type="http://schemas.openxmlformats.org/officeDocument/2006/relationships/hyperlink" Target="cid:c229ee2d2" TargetMode="External"/><Relationship Id="rId726" Type="http://schemas.openxmlformats.org/officeDocument/2006/relationships/image" Target="cid:4c598405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72" Type="http://schemas.openxmlformats.org/officeDocument/2006/relationships/image" Target="cid:33374fa1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28" Type="http://schemas.openxmlformats.org/officeDocument/2006/relationships/image" Target="cid:e8e5efd513" TargetMode="External"/><Relationship Id="rId649" Type="http://schemas.openxmlformats.org/officeDocument/2006/relationships/hyperlink" Target="cid:2be86164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681" Type="http://schemas.openxmlformats.org/officeDocument/2006/relationships/hyperlink" Target="cid:9d3b194e2" TargetMode="External"/><Relationship Id="rId716" Type="http://schemas.openxmlformats.org/officeDocument/2006/relationships/image" Target="cid:2d6dbc7513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41" Type="http://schemas.openxmlformats.org/officeDocument/2006/relationships/hyperlink" Target="cid:c1f4b6ac2" TargetMode="External"/><Relationship Id="rId562" Type="http://schemas.openxmlformats.org/officeDocument/2006/relationships/image" Target="cid:ac5447513" TargetMode="External"/><Relationship Id="rId583" Type="http://schemas.openxmlformats.org/officeDocument/2006/relationships/hyperlink" Target="cid:5d65a7c02" TargetMode="External"/><Relationship Id="rId618" Type="http://schemas.openxmlformats.org/officeDocument/2006/relationships/image" Target="cid:bfc2992113" TargetMode="External"/><Relationship Id="rId639" Type="http://schemas.openxmlformats.org/officeDocument/2006/relationships/hyperlink" Target="cid:8ce5866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650" Type="http://schemas.openxmlformats.org/officeDocument/2006/relationships/image" Target="cid:2be8618a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661" Type="http://schemas.openxmlformats.org/officeDocument/2006/relationships/hyperlink" Target="cid:55245ca62" TargetMode="External"/><Relationship Id="rId717" Type="http://schemas.openxmlformats.org/officeDocument/2006/relationships/hyperlink" Target="cid:420775d9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672" Type="http://schemas.openxmlformats.org/officeDocument/2006/relationships/image" Target="cid:7a4c69e413" TargetMode="External"/><Relationship Id="rId728" Type="http://schemas.openxmlformats.org/officeDocument/2006/relationships/image" Target="cid:517be94b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719" Type="http://schemas.openxmlformats.org/officeDocument/2006/relationships/hyperlink" Target="cid:42097087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721" Type="http://schemas.openxmlformats.org/officeDocument/2006/relationships/hyperlink" Target="cid:420b7278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701" Type="http://schemas.openxmlformats.org/officeDocument/2006/relationships/hyperlink" Target="cid:e552dbe7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698" Type="http://schemas.openxmlformats.org/officeDocument/2006/relationships/image" Target="cid:db546e28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23" Type="http://schemas.openxmlformats.org/officeDocument/2006/relationships/hyperlink" Target="cid:4721f66f2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703" Type="http://schemas.openxmlformats.org/officeDocument/2006/relationships/hyperlink" Target="cid:ea7a71042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714" Type="http://schemas.openxmlformats.org/officeDocument/2006/relationships/image" Target="cid:f697280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571" Type="http://schemas.openxmlformats.org/officeDocument/2006/relationships/hyperlink" Target="cid:33374f782" TargetMode="External"/><Relationship Id="rId627" Type="http://schemas.openxmlformats.org/officeDocument/2006/relationships/hyperlink" Target="cid:e8e5efae2" TargetMode="External"/><Relationship Id="rId669" Type="http://schemas.openxmlformats.org/officeDocument/2006/relationships/hyperlink" Target="cid:75c2f921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638" Type="http://schemas.openxmlformats.org/officeDocument/2006/relationships/image" Target="cid:2a8275a13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42" Type="http://schemas.openxmlformats.org/officeDocument/2006/relationships/image" Target="cid:d943ccea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3" sqref="L13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8" t="s">
        <v>4</v>
      </c>
      <c r="D2" s="68"/>
      <c r="E2" s="13"/>
      <c r="F2" s="24"/>
      <c r="G2" s="14"/>
      <c r="H2" s="24"/>
      <c r="I2" s="20"/>
      <c r="J2" s="21"/>
      <c r="K2" s="22"/>
      <c r="L2" s="22"/>
    </row>
    <row r="3" spans="1:13">
      <c r="A3" s="69" t="s">
        <v>5</v>
      </c>
      <c r="B3" s="69"/>
      <c r="C3" s="69"/>
      <c r="D3" s="69"/>
      <c r="E3" s="15">
        <f>SUM(E4:E42)</f>
        <v>14226784.374500005</v>
      </c>
      <c r="F3" s="25">
        <f>RA!I7</f>
        <v>1196841.9619</v>
      </c>
      <c r="G3" s="16">
        <f>SUM(G4:G42)</f>
        <v>13029942.412600003</v>
      </c>
      <c r="H3" s="27">
        <f>RA!J7</f>
        <v>8.4125964827667694</v>
      </c>
      <c r="I3" s="20">
        <f>SUM(I4:I42)</f>
        <v>14226789.025155097</v>
      </c>
      <c r="J3" s="21">
        <f>SUM(J4:J42)</f>
        <v>13029942.35701526</v>
      </c>
      <c r="K3" s="22">
        <f>E3-I3</f>
        <v>-4.6506550926715136</v>
      </c>
      <c r="L3" s="22">
        <f>G3-J3</f>
        <v>5.5584743618965149E-2</v>
      </c>
    </row>
    <row r="4" spans="1:13">
      <c r="A4" s="70">
        <f>RA!A8</f>
        <v>42535</v>
      </c>
      <c r="B4" s="12">
        <v>12</v>
      </c>
      <c r="C4" s="65" t="s">
        <v>6</v>
      </c>
      <c r="D4" s="65"/>
      <c r="E4" s="15">
        <f>VLOOKUP(C4,RA!B8:D35,3,0)</f>
        <v>471934.11820000003</v>
      </c>
      <c r="F4" s="25">
        <f>VLOOKUP(C4,RA!B8:I38,8,0)</f>
        <v>110667.39079999999</v>
      </c>
      <c r="G4" s="16">
        <f t="shared" ref="G4:G42" si="0">E4-F4</f>
        <v>361266.72740000003</v>
      </c>
      <c r="H4" s="27">
        <f>RA!J8</f>
        <v>23.449754220376299</v>
      </c>
      <c r="I4" s="20">
        <f>VLOOKUP(B4,RMS!B:D,3,FALSE)</f>
        <v>471934.73101709399</v>
      </c>
      <c r="J4" s="21">
        <f>VLOOKUP(B4,RMS!B:E,4,FALSE)</f>
        <v>361266.73584615398</v>
      </c>
      <c r="K4" s="22">
        <f t="shared" ref="K4:K42" si="1">E4-I4</f>
        <v>-0.61281709396280348</v>
      </c>
      <c r="L4" s="22">
        <f t="shared" ref="L4:L42" si="2">G4-J4</f>
        <v>-8.4461539518088102E-3</v>
      </c>
    </row>
    <row r="5" spans="1:13">
      <c r="A5" s="70"/>
      <c r="B5" s="12">
        <v>13</v>
      </c>
      <c r="C5" s="65" t="s">
        <v>7</v>
      </c>
      <c r="D5" s="65"/>
      <c r="E5" s="15">
        <f>VLOOKUP(C5,RA!B8:D36,3,0)</f>
        <v>45133.162600000003</v>
      </c>
      <c r="F5" s="25">
        <f>VLOOKUP(C5,RA!B9:I39,8,0)</f>
        <v>9842.1375000000007</v>
      </c>
      <c r="G5" s="16">
        <f t="shared" si="0"/>
        <v>35291.025099999999</v>
      </c>
      <c r="H5" s="27">
        <f>RA!J9</f>
        <v>21.806886406848001</v>
      </c>
      <c r="I5" s="20">
        <f>VLOOKUP(B5,RMS!B:D,3,FALSE)</f>
        <v>45133.178939316203</v>
      </c>
      <c r="J5" s="21">
        <f>VLOOKUP(B5,RMS!B:E,4,FALSE)</f>
        <v>35291.016597435897</v>
      </c>
      <c r="K5" s="22">
        <f t="shared" si="1"/>
        <v>-1.6339316200173926E-2</v>
      </c>
      <c r="L5" s="22">
        <f t="shared" si="2"/>
        <v>8.5025641019456089E-3</v>
      </c>
      <c r="M5" s="32"/>
    </row>
    <row r="6" spans="1:13">
      <c r="A6" s="70"/>
      <c r="B6" s="12">
        <v>14</v>
      </c>
      <c r="C6" s="65" t="s">
        <v>8</v>
      </c>
      <c r="D6" s="65"/>
      <c r="E6" s="15">
        <f>VLOOKUP(C6,RA!B10:D37,3,0)</f>
        <v>84675.816900000005</v>
      </c>
      <c r="F6" s="25">
        <f>VLOOKUP(C6,RA!B10:I40,8,0)</f>
        <v>21829.850900000001</v>
      </c>
      <c r="G6" s="16">
        <f t="shared" si="0"/>
        <v>62845.966</v>
      </c>
      <c r="H6" s="27">
        <f>RA!J10</f>
        <v>25.780502272308201</v>
      </c>
      <c r="I6" s="20">
        <f>VLOOKUP(B6,RMS!B:D,3,FALSE)</f>
        <v>84677.698532675306</v>
      </c>
      <c r="J6" s="21">
        <f>VLOOKUP(B6,RMS!B:E,4,FALSE)</f>
        <v>62845.968047392402</v>
      </c>
      <c r="K6" s="22">
        <f>E6-I6</f>
        <v>-1.8816326753003523</v>
      </c>
      <c r="L6" s="22">
        <f t="shared" si="2"/>
        <v>-2.0473924014368095E-3</v>
      </c>
      <c r="M6" s="32"/>
    </row>
    <row r="7" spans="1:13">
      <c r="A7" s="70"/>
      <c r="B7" s="12">
        <v>15</v>
      </c>
      <c r="C7" s="65" t="s">
        <v>9</v>
      </c>
      <c r="D7" s="65"/>
      <c r="E7" s="15">
        <f>VLOOKUP(C7,RA!B10:D38,3,0)</f>
        <v>60850.356</v>
      </c>
      <c r="F7" s="25">
        <f>VLOOKUP(C7,RA!B11:I41,8,0)</f>
        <v>9970.1319999999996</v>
      </c>
      <c r="G7" s="16">
        <f t="shared" si="0"/>
        <v>50880.224000000002</v>
      </c>
      <c r="H7" s="27">
        <f>RA!J11</f>
        <v>16.384673246611701</v>
      </c>
      <c r="I7" s="20">
        <f>VLOOKUP(B7,RMS!B:D,3,FALSE)</f>
        <v>60850.380977429799</v>
      </c>
      <c r="J7" s="21">
        <f>VLOOKUP(B7,RMS!B:E,4,FALSE)</f>
        <v>50880.224012200299</v>
      </c>
      <c r="K7" s="22">
        <f t="shared" si="1"/>
        <v>-2.4977429799037054E-2</v>
      </c>
      <c r="L7" s="22">
        <f t="shared" si="2"/>
        <v>-1.2200296623632312E-5</v>
      </c>
      <c r="M7" s="32"/>
    </row>
    <row r="8" spans="1:13">
      <c r="A8" s="70"/>
      <c r="B8" s="12">
        <v>16</v>
      </c>
      <c r="C8" s="65" t="s">
        <v>10</v>
      </c>
      <c r="D8" s="65"/>
      <c r="E8" s="15">
        <f>VLOOKUP(C8,RA!B12:D38,3,0)</f>
        <v>188334.6458</v>
      </c>
      <c r="F8" s="25">
        <f>VLOOKUP(C8,RA!B12:I42,8,0)</f>
        <v>36369.641199999998</v>
      </c>
      <c r="G8" s="16">
        <f t="shared" si="0"/>
        <v>151965.00459999999</v>
      </c>
      <c r="H8" s="27">
        <f>RA!J12</f>
        <v>19.311179334800901</v>
      </c>
      <c r="I8" s="20">
        <f>VLOOKUP(B8,RMS!B:D,3,FALSE)</f>
        <v>188334.702560684</v>
      </c>
      <c r="J8" s="21">
        <f>VLOOKUP(B8,RMS!B:E,4,FALSE)</f>
        <v>151965.00419829</v>
      </c>
      <c r="K8" s="22">
        <f t="shared" si="1"/>
        <v>-5.6760684004984796E-2</v>
      </c>
      <c r="L8" s="22">
        <f t="shared" si="2"/>
        <v>4.0170998545363545E-4</v>
      </c>
      <c r="M8" s="32"/>
    </row>
    <row r="9" spans="1:13">
      <c r="A9" s="70"/>
      <c r="B9" s="12">
        <v>17</v>
      </c>
      <c r="C9" s="65" t="s">
        <v>11</v>
      </c>
      <c r="D9" s="65"/>
      <c r="E9" s="15">
        <f>VLOOKUP(C9,RA!B12:D39,3,0)</f>
        <v>211761.44639999999</v>
      </c>
      <c r="F9" s="25">
        <f>VLOOKUP(C9,RA!B13:I43,8,0)</f>
        <v>63394.531799999997</v>
      </c>
      <c r="G9" s="16">
        <f t="shared" si="0"/>
        <v>148366.91459999999</v>
      </c>
      <c r="H9" s="27">
        <f>RA!J13</f>
        <v>29.9367674700582</v>
      </c>
      <c r="I9" s="20">
        <f>VLOOKUP(B9,RMS!B:D,3,FALSE)</f>
        <v>211761.62824102599</v>
      </c>
      <c r="J9" s="21">
        <f>VLOOKUP(B9,RMS!B:E,4,FALSE)</f>
        <v>148366.91245726499</v>
      </c>
      <c r="K9" s="22">
        <f t="shared" si="1"/>
        <v>-0.18184102600207552</v>
      </c>
      <c r="L9" s="22">
        <f t="shared" si="2"/>
        <v>2.1427350002340972E-3</v>
      </c>
      <c r="M9" s="32"/>
    </row>
    <row r="10" spans="1:13">
      <c r="A10" s="70"/>
      <c r="B10" s="12">
        <v>18</v>
      </c>
      <c r="C10" s="65" t="s">
        <v>12</v>
      </c>
      <c r="D10" s="65"/>
      <c r="E10" s="15">
        <f>VLOOKUP(C10,RA!B14:D40,3,0)</f>
        <v>119318.7663</v>
      </c>
      <c r="F10" s="25">
        <f>VLOOKUP(C10,RA!B14:I43,8,0)</f>
        <v>25288.922500000001</v>
      </c>
      <c r="G10" s="16">
        <f t="shared" si="0"/>
        <v>94029.843800000002</v>
      </c>
      <c r="H10" s="27">
        <f>RA!J14</f>
        <v>21.194421702631999</v>
      </c>
      <c r="I10" s="20">
        <f>VLOOKUP(B10,RMS!B:D,3,FALSE)</f>
        <v>119318.76712649599</v>
      </c>
      <c r="J10" s="21">
        <f>VLOOKUP(B10,RMS!B:E,4,FALSE)</f>
        <v>94029.840706837596</v>
      </c>
      <c r="K10" s="22">
        <f t="shared" si="1"/>
        <v>-8.2649599062278867E-4</v>
      </c>
      <c r="L10" s="22">
        <f t="shared" si="2"/>
        <v>3.0931624060031027E-3</v>
      </c>
      <c r="M10" s="32"/>
    </row>
    <row r="11" spans="1:13">
      <c r="A11" s="70"/>
      <c r="B11" s="12">
        <v>19</v>
      </c>
      <c r="C11" s="65" t="s">
        <v>13</v>
      </c>
      <c r="D11" s="65"/>
      <c r="E11" s="15">
        <f>VLOOKUP(C11,RA!B14:D41,3,0)</f>
        <v>94544.739400000006</v>
      </c>
      <c r="F11" s="25">
        <f>VLOOKUP(C11,RA!B15:I44,8,0)</f>
        <v>19780.4421</v>
      </c>
      <c r="G11" s="16">
        <f t="shared" si="0"/>
        <v>74764.297300000006</v>
      </c>
      <c r="H11" s="27">
        <f>RA!J15</f>
        <v>20.921779705069401</v>
      </c>
      <c r="I11" s="20">
        <f>VLOOKUP(B11,RMS!B:D,3,FALSE)</f>
        <v>94544.893856410301</v>
      </c>
      <c r="J11" s="21">
        <f>VLOOKUP(B11,RMS!B:E,4,FALSE)</f>
        <v>74764.297979487194</v>
      </c>
      <c r="K11" s="22">
        <f t="shared" si="1"/>
        <v>-0.15445641029509716</v>
      </c>
      <c r="L11" s="22">
        <f t="shared" si="2"/>
        <v>-6.7948718788102269E-4</v>
      </c>
      <c r="M11" s="32"/>
    </row>
    <row r="12" spans="1:13">
      <c r="A12" s="70"/>
      <c r="B12" s="12">
        <v>21</v>
      </c>
      <c r="C12" s="65" t="s">
        <v>14</v>
      </c>
      <c r="D12" s="65"/>
      <c r="E12" s="15">
        <f>VLOOKUP(C12,RA!B16:D42,3,0)</f>
        <v>741423.28159999999</v>
      </c>
      <c r="F12" s="25">
        <f>VLOOKUP(C12,RA!B16:I45,8,0)</f>
        <v>17728.0602</v>
      </c>
      <c r="G12" s="16">
        <f t="shared" si="0"/>
        <v>723695.22140000004</v>
      </c>
      <c r="H12" s="27">
        <f>RA!J16</f>
        <v>2.3910849092494999</v>
      </c>
      <c r="I12" s="20">
        <f>VLOOKUP(B12,RMS!B:D,3,FALSE)</f>
        <v>741422.74040000001</v>
      </c>
      <c r="J12" s="21">
        <f>VLOOKUP(B12,RMS!B:E,4,FALSE)</f>
        <v>723695.22140000004</v>
      </c>
      <c r="K12" s="22">
        <f t="shared" si="1"/>
        <v>0.54119999997783452</v>
      </c>
      <c r="L12" s="22">
        <f t="shared" si="2"/>
        <v>0</v>
      </c>
      <c r="M12" s="32"/>
    </row>
    <row r="13" spans="1:13">
      <c r="A13" s="70"/>
      <c r="B13" s="12">
        <v>22</v>
      </c>
      <c r="C13" s="65" t="s">
        <v>15</v>
      </c>
      <c r="D13" s="65"/>
      <c r="E13" s="15">
        <f>VLOOKUP(C13,RA!B16:D43,3,0)</f>
        <v>495119.7023</v>
      </c>
      <c r="F13" s="25">
        <f>VLOOKUP(C13,RA!B17:I46,8,0)</f>
        <v>39960.324200000003</v>
      </c>
      <c r="G13" s="16">
        <f t="shared" si="0"/>
        <v>455159.37809999997</v>
      </c>
      <c r="H13" s="27">
        <f>RA!J17</f>
        <v>8.0708410540664506</v>
      </c>
      <c r="I13" s="20">
        <f>VLOOKUP(B13,RMS!B:D,3,FALSE)</f>
        <v>495119.78281965799</v>
      </c>
      <c r="J13" s="21">
        <f>VLOOKUP(B13,RMS!B:E,4,FALSE)</f>
        <v>455159.37825128197</v>
      </c>
      <c r="K13" s="22">
        <f t="shared" si="1"/>
        <v>-8.0519657989498228E-2</v>
      </c>
      <c r="L13" s="22">
        <f t="shared" si="2"/>
        <v>-1.5128200175240636E-4</v>
      </c>
      <c r="M13" s="32"/>
    </row>
    <row r="14" spans="1:13">
      <c r="A14" s="70"/>
      <c r="B14" s="12">
        <v>23</v>
      </c>
      <c r="C14" s="65" t="s">
        <v>16</v>
      </c>
      <c r="D14" s="65"/>
      <c r="E14" s="15">
        <f>VLOOKUP(C14,RA!B18:D43,3,0)</f>
        <v>1174902.1359000001</v>
      </c>
      <c r="F14" s="25">
        <f>VLOOKUP(C14,RA!B18:I47,8,0)</f>
        <v>135982.1784</v>
      </c>
      <c r="G14" s="16">
        <f t="shared" si="0"/>
        <v>1038919.9575000001</v>
      </c>
      <c r="H14" s="27">
        <f>RA!J18</f>
        <v>11.5739153283465</v>
      </c>
      <c r="I14" s="20">
        <f>VLOOKUP(B14,RMS!B:D,3,FALSE)</f>
        <v>1174902.2100418799</v>
      </c>
      <c r="J14" s="21">
        <f>VLOOKUP(B14,RMS!B:E,4,FALSE)</f>
        <v>1038919.95868034</v>
      </c>
      <c r="K14" s="22">
        <f t="shared" si="1"/>
        <v>-7.4141879798844457E-2</v>
      </c>
      <c r="L14" s="22">
        <f t="shared" si="2"/>
        <v>-1.1803398374468088E-3</v>
      </c>
      <c r="M14" s="32"/>
    </row>
    <row r="15" spans="1:13">
      <c r="A15" s="70"/>
      <c r="B15" s="12">
        <v>24</v>
      </c>
      <c r="C15" s="65" t="s">
        <v>17</v>
      </c>
      <c r="D15" s="65"/>
      <c r="E15" s="15">
        <f>VLOOKUP(C15,RA!B18:D44,3,0)</f>
        <v>359688.38189999998</v>
      </c>
      <c r="F15" s="25">
        <f>VLOOKUP(C15,RA!B19:I48,8,0)</f>
        <v>24507.481299999999</v>
      </c>
      <c r="G15" s="16">
        <f t="shared" si="0"/>
        <v>335180.90059999999</v>
      </c>
      <c r="H15" s="27">
        <f>RA!J19</f>
        <v>6.8135315270798804</v>
      </c>
      <c r="I15" s="20">
        <f>VLOOKUP(B15,RMS!B:D,3,FALSE)</f>
        <v>359688.34197350399</v>
      </c>
      <c r="J15" s="21">
        <f>VLOOKUP(B15,RMS!B:E,4,FALSE)</f>
        <v>335180.90037264902</v>
      </c>
      <c r="K15" s="22">
        <f t="shared" si="1"/>
        <v>3.9926495985127985E-2</v>
      </c>
      <c r="L15" s="22">
        <f t="shared" si="2"/>
        <v>2.2735097445547581E-4</v>
      </c>
      <c r="M15" s="32"/>
    </row>
    <row r="16" spans="1:13">
      <c r="A16" s="70"/>
      <c r="B16" s="12">
        <v>25</v>
      </c>
      <c r="C16" s="65" t="s">
        <v>18</v>
      </c>
      <c r="D16" s="65"/>
      <c r="E16" s="15">
        <f>VLOOKUP(C16,RA!B20:D45,3,0)</f>
        <v>891463.66830000002</v>
      </c>
      <c r="F16" s="25">
        <f>VLOOKUP(C16,RA!B20:I49,8,0)</f>
        <v>82994.552100000001</v>
      </c>
      <c r="G16" s="16">
        <f t="shared" si="0"/>
        <v>808469.11620000005</v>
      </c>
      <c r="H16" s="27">
        <f>RA!J20</f>
        <v>9.3099197478533995</v>
      </c>
      <c r="I16" s="20">
        <f>VLOOKUP(B16,RMS!B:D,3,FALSE)</f>
        <v>891463.60290000006</v>
      </c>
      <c r="J16" s="21">
        <f>VLOOKUP(B16,RMS!B:E,4,FALSE)</f>
        <v>808469.11620000005</v>
      </c>
      <c r="K16" s="22">
        <f t="shared" si="1"/>
        <v>6.5399999963119626E-2</v>
      </c>
      <c r="L16" s="22">
        <f t="shared" si="2"/>
        <v>0</v>
      </c>
      <c r="M16" s="32"/>
    </row>
    <row r="17" spans="1:13">
      <c r="A17" s="70"/>
      <c r="B17" s="12">
        <v>26</v>
      </c>
      <c r="C17" s="65" t="s">
        <v>19</v>
      </c>
      <c r="D17" s="65"/>
      <c r="E17" s="15">
        <f>VLOOKUP(C17,RA!B20:D46,3,0)</f>
        <v>270006.24369999999</v>
      </c>
      <c r="F17" s="25">
        <f>VLOOKUP(C17,RA!B21:I50,8,0)</f>
        <v>34132.598899999997</v>
      </c>
      <c r="G17" s="16">
        <f t="shared" si="0"/>
        <v>235873.64480000001</v>
      </c>
      <c r="H17" s="27">
        <f>RA!J21</f>
        <v>12.641410966008699</v>
      </c>
      <c r="I17" s="20">
        <f>VLOOKUP(B17,RMS!B:D,3,FALSE)</f>
        <v>270005.969771515</v>
      </c>
      <c r="J17" s="21">
        <f>VLOOKUP(B17,RMS!B:E,4,FALSE)</f>
        <v>235873.64472863599</v>
      </c>
      <c r="K17" s="22">
        <f t="shared" si="1"/>
        <v>0.27392848499584943</v>
      </c>
      <c r="L17" s="22">
        <f t="shared" si="2"/>
        <v>7.1364018367603421E-5</v>
      </c>
      <c r="M17" s="32"/>
    </row>
    <row r="18" spans="1:13">
      <c r="A18" s="70"/>
      <c r="B18" s="12">
        <v>27</v>
      </c>
      <c r="C18" s="65" t="s">
        <v>20</v>
      </c>
      <c r="D18" s="65"/>
      <c r="E18" s="15">
        <f>VLOOKUP(C18,RA!B22:D47,3,0)</f>
        <v>1048203.3540000001</v>
      </c>
      <c r="F18" s="25">
        <f>VLOOKUP(C18,RA!B22:I51,8,0)</f>
        <v>-5093.0317999999997</v>
      </c>
      <c r="G18" s="16">
        <f t="shared" si="0"/>
        <v>1053296.3858</v>
      </c>
      <c r="H18" s="27">
        <f>RA!J22</f>
        <v>-0.485882036206497</v>
      </c>
      <c r="I18" s="20">
        <f>VLOOKUP(B18,RMS!B:D,3,FALSE)</f>
        <v>1048204.23458803</v>
      </c>
      <c r="J18" s="21">
        <f>VLOOKUP(B18,RMS!B:E,4,FALSE)</f>
        <v>1053296.3843598301</v>
      </c>
      <c r="K18" s="22">
        <f t="shared" si="1"/>
        <v>-0.88058802997693419</v>
      </c>
      <c r="L18" s="22">
        <f t="shared" si="2"/>
        <v>1.4401699882000685E-3</v>
      </c>
      <c r="M18" s="32"/>
    </row>
    <row r="19" spans="1:13">
      <c r="A19" s="70"/>
      <c r="B19" s="12">
        <v>29</v>
      </c>
      <c r="C19" s="65" t="s">
        <v>21</v>
      </c>
      <c r="D19" s="65"/>
      <c r="E19" s="15">
        <f>VLOOKUP(C19,RA!B22:D48,3,0)</f>
        <v>3187732.6542000002</v>
      </c>
      <c r="F19" s="25">
        <f>VLOOKUP(C19,RA!B23:I52,8,0)</f>
        <v>168940.054</v>
      </c>
      <c r="G19" s="16">
        <f t="shared" si="0"/>
        <v>3018792.6002000002</v>
      </c>
      <c r="H19" s="27">
        <f>RA!J23</f>
        <v>5.2996933032452702</v>
      </c>
      <c r="I19" s="20">
        <f>VLOOKUP(B19,RMS!B:D,3,FALSE)</f>
        <v>3187734.30662821</v>
      </c>
      <c r="J19" s="21">
        <f>VLOOKUP(B19,RMS!B:E,4,FALSE)</f>
        <v>3018792.62461709</v>
      </c>
      <c r="K19" s="22">
        <f t="shared" si="1"/>
        <v>-1.6524282097816467</v>
      </c>
      <c r="L19" s="22">
        <f t="shared" si="2"/>
        <v>-2.4417089764028788E-2</v>
      </c>
      <c r="M19" s="32"/>
    </row>
    <row r="20" spans="1:13">
      <c r="A20" s="70"/>
      <c r="B20" s="12">
        <v>31</v>
      </c>
      <c r="C20" s="65" t="s">
        <v>22</v>
      </c>
      <c r="D20" s="65"/>
      <c r="E20" s="15">
        <f>VLOOKUP(C20,RA!B24:D49,3,0)</f>
        <v>188165.8933</v>
      </c>
      <c r="F20" s="25">
        <f>VLOOKUP(C20,RA!B24:I53,8,0)</f>
        <v>27287.292099999999</v>
      </c>
      <c r="G20" s="16">
        <f t="shared" si="0"/>
        <v>160878.6012</v>
      </c>
      <c r="H20" s="27">
        <f>RA!J24</f>
        <v>14.5017205942284</v>
      </c>
      <c r="I20" s="20">
        <f>VLOOKUP(B20,RMS!B:D,3,FALSE)</f>
        <v>188165.94120573299</v>
      </c>
      <c r="J20" s="21">
        <f>VLOOKUP(B20,RMS!B:E,4,FALSE)</f>
        <v>160878.59670894899</v>
      </c>
      <c r="K20" s="22">
        <f t="shared" si="1"/>
        <v>-4.7905732993967831E-2</v>
      </c>
      <c r="L20" s="22">
        <f t="shared" si="2"/>
        <v>4.4910510187037289E-3</v>
      </c>
      <c r="M20" s="32"/>
    </row>
    <row r="21" spans="1:13">
      <c r="A21" s="70"/>
      <c r="B21" s="12">
        <v>32</v>
      </c>
      <c r="C21" s="65" t="s">
        <v>23</v>
      </c>
      <c r="D21" s="65"/>
      <c r="E21" s="15">
        <f>VLOOKUP(C21,RA!B24:D50,3,0)</f>
        <v>189388.68590000001</v>
      </c>
      <c r="F21" s="25">
        <f>VLOOKUP(C21,RA!B25:I54,8,0)</f>
        <v>12670.7696</v>
      </c>
      <c r="G21" s="16">
        <f t="shared" si="0"/>
        <v>176717.91630000001</v>
      </c>
      <c r="H21" s="27">
        <f>RA!J25</f>
        <v>6.69035192877908</v>
      </c>
      <c r="I21" s="20">
        <f>VLOOKUP(B21,RMS!B:D,3,FALSE)</f>
        <v>189388.66587488801</v>
      </c>
      <c r="J21" s="21">
        <f>VLOOKUP(B21,RMS!B:E,4,FALSE)</f>
        <v>176717.913501656</v>
      </c>
      <c r="K21" s="22">
        <f t="shared" si="1"/>
        <v>2.002511199680157E-2</v>
      </c>
      <c r="L21" s="22">
        <f t="shared" si="2"/>
        <v>2.7983440086245537E-3</v>
      </c>
      <c r="M21" s="32"/>
    </row>
    <row r="22" spans="1:13">
      <c r="A22" s="70"/>
      <c r="B22" s="12">
        <v>33</v>
      </c>
      <c r="C22" s="65" t="s">
        <v>24</v>
      </c>
      <c r="D22" s="65"/>
      <c r="E22" s="15">
        <f>VLOOKUP(C22,RA!B26:D51,3,0)</f>
        <v>509119.07040000003</v>
      </c>
      <c r="F22" s="25">
        <f>VLOOKUP(C22,RA!B26:I55,8,0)</f>
        <v>101393.0929</v>
      </c>
      <c r="G22" s="16">
        <f t="shared" si="0"/>
        <v>407725.97750000004</v>
      </c>
      <c r="H22" s="27">
        <f>RA!J26</f>
        <v>19.9153987338047</v>
      </c>
      <c r="I22" s="20">
        <f>VLOOKUP(B22,RMS!B:D,3,FALSE)</f>
        <v>509119.04707106901</v>
      </c>
      <c r="J22" s="21">
        <f>VLOOKUP(B22,RMS!B:E,4,FALSE)</f>
        <v>407725.95948649198</v>
      </c>
      <c r="K22" s="22">
        <f t="shared" si="1"/>
        <v>2.332893101265654E-2</v>
      </c>
      <c r="L22" s="22">
        <f t="shared" si="2"/>
        <v>1.8013508059084415E-2</v>
      </c>
      <c r="M22" s="32"/>
    </row>
    <row r="23" spans="1:13">
      <c r="A23" s="70"/>
      <c r="B23" s="12">
        <v>34</v>
      </c>
      <c r="C23" s="65" t="s">
        <v>25</v>
      </c>
      <c r="D23" s="65"/>
      <c r="E23" s="15">
        <f>VLOOKUP(C23,RA!B26:D52,3,0)</f>
        <v>142000.67319999999</v>
      </c>
      <c r="F23" s="25">
        <f>VLOOKUP(C23,RA!B27:I56,8,0)</f>
        <v>39183.158199999998</v>
      </c>
      <c r="G23" s="16">
        <f t="shared" si="0"/>
        <v>102817.51499999998</v>
      </c>
      <c r="H23" s="27">
        <f>RA!J27</f>
        <v>27.593642563097401</v>
      </c>
      <c r="I23" s="20">
        <f>VLOOKUP(B23,RMS!B:D,3,FALSE)</f>
        <v>142000.52842342501</v>
      </c>
      <c r="J23" s="21">
        <f>VLOOKUP(B23,RMS!B:E,4,FALSE)</f>
        <v>102817.514552155</v>
      </c>
      <c r="K23" s="22">
        <f t="shared" si="1"/>
        <v>0.14477657497627661</v>
      </c>
      <c r="L23" s="22">
        <f t="shared" si="2"/>
        <v>4.4784498459193856E-4</v>
      </c>
      <c r="M23" s="32"/>
    </row>
    <row r="24" spans="1:13">
      <c r="A24" s="70"/>
      <c r="B24" s="12">
        <v>35</v>
      </c>
      <c r="C24" s="65" t="s">
        <v>26</v>
      </c>
      <c r="D24" s="65"/>
      <c r="E24" s="15">
        <f>VLOOKUP(C24,RA!B28:D53,3,0)</f>
        <v>670002.37809999997</v>
      </c>
      <c r="F24" s="25">
        <f>VLOOKUP(C24,RA!B28:I57,8,0)</f>
        <v>14238.239799999999</v>
      </c>
      <c r="G24" s="16">
        <f t="shared" si="0"/>
        <v>655764.13829999999</v>
      </c>
      <c r="H24" s="27">
        <f>RA!J28</f>
        <v>2.12510287506396</v>
      </c>
      <c r="I24" s="20">
        <f>VLOOKUP(B24,RMS!B:D,3,FALSE)</f>
        <v>670002.37841504405</v>
      </c>
      <c r="J24" s="21">
        <f>VLOOKUP(B24,RMS!B:E,4,FALSE)</f>
        <v>655764.14416371705</v>
      </c>
      <c r="K24" s="22">
        <f t="shared" si="1"/>
        <v>-3.1504407525062561E-4</v>
      </c>
      <c r="L24" s="22">
        <f t="shared" si="2"/>
        <v>-5.863717058673501E-3</v>
      </c>
      <c r="M24" s="32"/>
    </row>
    <row r="25" spans="1:13">
      <c r="A25" s="70"/>
      <c r="B25" s="12">
        <v>36</v>
      </c>
      <c r="C25" s="65" t="s">
        <v>27</v>
      </c>
      <c r="D25" s="65"/>
      <c r="E25" s="15">
        <f>VLOOKUP(C25,RA!B28:D54,3,0)</f>
        <v>495247.22830000002</v>
      </c>
      <c r="F25" s="25">
        <f>VLOOKUP(C25,RA!B29:I58,8,0)</f>
        <v>68008.004000000001</v>
      </c>
      <c r="G25" s="16">
        <f t="shared" si="0"/>
        <v>427239.2243</v>
      </c>
      <c r="H25" s="27">
        <f>RA!J29</f>
        <v>13.7321321783963</v>
      </c>
      <c r="I25" s="20">
        <f>VLOOKUP(B25,RMS!B:D,3,FALSE)</f>
        <v>495247.49941061903</v>
      </c>
      <c r="J25" s="21">
        <f>VLOOKUP(B25,RMS!B:E,4,FALSE)</f>
        <v>427239.18600461102</v>
      </c>
      <c r="K25" s="22">
        <f t="shared" si="1"/>
        <v>-0.27111061901086941</v>
      </c>
      <c r="L25" s="22">
        <f t="shared" si="2"/>
        <v>3.8295388978440315E-2</v>
      </c>
      <c r="M25" s="32"/>
    </row>
    <row r="26" spans="1:13">
      <c r="A26" s="70"/>
      <c r="B26" s="12">
        <v>37</v>
      </c>
      <c r="C26" s="65" t="s">
        <v>67</v>
      </c>
      <c r="D26" s="65"/>
      <c r="E26" s="15">
        <f>VLOOKUP(C26,RA!B30:D55,3,0)</f>
        <v>831599.87479999999</v>
      </c>
      <c r="F26" s="25">
        <f>VLOOKUP(C26,RA!B30:I59,8,0)</f>
        <v>71106.379799999995</v>
      </c>
      <c r="G26" s="16">
        <f t="shared" si="0"/>
        <v>760493.495</v>
      </c>
      <c r="H26" s="27">
        <f>RA!J30</f>
        <v>8.5505520088132592</v>
      </c>
      <c r="I26" s="20">
        <f>VLOOKUP(B26,RMS!B:D,3,FALSE)</f>
        <v>831599.86853716802</v>
      </c>
      <c r="J26" s="21">
        <f>VLOOKUP(B26,RMS!B:E,4,FALSE)</f>
        <v>760493.48419118498</v>
      </c>
      <c r="K26" s="22">
        <f t="shared" si="1"/>
        <v>6.2628319719806314E-3</v>
      </c>
      <c r="L26" s="22">
        <f t="shared" si="2"/>
        <v>1.0808815015479922E-2</v>
      </c>
      <c r="M26" s="32"/>
    </row>
    <row r="27" spans="1:13">
      <c r="A27" s="70"/>
      <c r="B27" s="12">
        <v>38</v>
      </c>
      <c r="C27" s="65" t="s">
        <v>29</v>
      </c>
      <c r="D27" s="65"/>
      <c r="E27" s="15">
        <f>VLOOKUP(C27,RA!B30:D56,3,0)</f>
        <v>567434.32700000005</v>
      </c>
      <c r="F27" s="25">
        <f>VLOOKUP(C27,RA!B31:I60,8,0)</f>
        <v>36760.750200000002</v>
      </c>
      <c r="G27" s="16">
        <f t="shared" si="0"/>
        <v>530673.57680000004</v>
      </c>
      <c r="H27" s="27">
        <f>RA!J31</f>
        <v>6.47841493734657</v>
      </c>
      <c r="I27" s="20">
        <f>VLOOKUP(B27,RMS!B:D,3,FALSE)</f>
        <v>567434.25060707994</v>
      </c>
      <c r="J27" s="21">
        <f>VLOOKUP(B27,RMS!B:E,4,FALSE)</f>
        <v>530673.56467079604</v>
      </c>
      <c r="K27" s="22">
        <f t="shared" si="1"/>
        <v>7.6392920105718076E-2</v>
      </c>
      <c r="L27" s="22">
        <f t="shared" si="2"/>
        <v>1.2129203998483717E-2</v>
      </c>
      <c r="M27" s="32"/>
    </row>
    <row r="28" spans="1:13">
      <c r="A28" s="70"/>
      <c r="B28" s="12">
        <v>39</v>
      </c>
      <c r="C28" s="65" t="s">
        <v>30</v>
      </c>
      <c r="D28" s="65"/>
      <c r="E28" s="15">
        <f>VLOOKUP(C28,RA!B32:D57,3,0)</f>
        <v>76524.487699999998</v>
      </c>
      <c r="F28" s="25">
        <f>VLOOKUP(C28,RA!B32:I61,8,0)</f>
        <v>18370.593400000002</v>
      </c>
      <c r="G28" s="16">
        <f t="shared" si="0"/>
        <v>58153.8943</v>
      </c>
      <c r="H28" s="27">
        <f>RA!J32</f>
        <v>24.006163193170899</v>
      </c>
      <c r="I28" s="20">
        <f>VLOOKUP(B28,RMS!B:D,3,FALSE)</f>
        <v>76524.396441585399</v>
      </c>
      <c r="J28" s="21">
        <f>VLOOKUP(B28,RMS!B:E,4,FALSE)</f>
        <v>58153.902074336504</v>
      </c>
      <c r="K28" s="22">
        <f t="shared" si="1"/>
        <v>9.1258414598996751E-2</v>
      </c>
      <c r="L28" s="22">
        <f t="shared" si="2"/>
        <v>-7.7743365036440082E-3</v>
      </c>
      <c r="M28" s="32"/>
    </row>
    <row r="29" spans="1:13">
      <c r="A29" s="70"/>
      <c r="B29" s="12">
        <v>40</v>
      </c>
      <c r="C29" s="65" t="s">
        <v>69</v>
      </c>
      <c r="D29" s="65"/>
      <c r="E29" s="15">
        <f>VLOOKUP(C29,RA!B32:D58,3,0)</f>
        <v>0</v>
      </c>
      <c r="F29" s="25">
        <f>VLOOKUP(C29,RA!B33:I62,8,0)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>
      <c r="A30" s="70"/>
      <c r="B30" s="12">
        <v>42</v>
      </c>
      <c r="C30" s="65" t="s">
        <v>31</v>
      </c>
      <c r="D30" s="65"/>
      <c r="E30" s="15">
        <f>VLOOKUP(C30,RA!B34:D60,3,0)</f>
        <v>100599.1421</v>
      </c>
      <c r="F30" s="25">
        <f>VLOOKUP(C30,RA!B34:I64,8,0)</f>
        <v>12795.4692</v>
      </c>
      <c r="G30" s="16">
        <f t="shared" si="0"/>
        <v>87803.672900000005</v>
      </c>
      <c r="H30" s="27">
        <f>RA!J34</f>
        <v>12.719262742102501</v>
      </c>
      <c r="I30" s="20">
        <f>VLOOKUP(B30,RMS!B:D,3,FALSE)</f>
        <v>100599.1409</v>
      </c>
      <c r="J30" s="21">
        <f>VLOOKUP(B30,RMS!B:E,4,FALSE)</f>
        <v>87803.668900000004</v>
      </c>
      <c r="K30" s="22">
        <f t="shared" si="1"/>
        <v>1.1999999987892807E-3</v>
      </c>
      <c r="L30" s="22">
        <f t="shared" si="2"/>
        <v>4.0000000008149073E-3</v>
      </c>
      <c r="M30" s="32"/>
    </row>
    <row r="31" spans="1:13" s="36" customFormat="1" ht="12" thickBot="1">
      <c r="A31" s="70"/>
      <c r="B31" s="12">
        <v>43</v>
      </c>
      <c r="C31" s="43" t="s">
        <v>77</v>
      </c>
      <c r="D31" s="42"/>
      <c r="E31" s="15">
        <f>VLOOKUP(C31,RA!B35:D61,3,0)</f>
        <v>4383.0982000000004</v>
      </c>
      <c r="F31" s="25">
        <f>VLOOKUP(C31,RA!B35:I65,8,0)</f>
        <v>-76.146199999999993</v>
      </c>
      <c r="G31" s="16">
        <f t="shared" si="0"/>
        <v>4459.2444000000005</v>
      </c>
      <c r="H31" s="27">
        <f>RA!J35</f>
        <v>-1.7372688569925301</v>
      </c>
      <c r="I31" s="20">
        <f>VLOOKUP(B31,RMS!B:D,3,FALSE)</f>
        <v>4383.1001999999999</v>
      </c>
      <c r="J31" s="21">
        <f>VLOOKUP(B31,RMS!B:E,4,FALSE)</f>
        <v>4459.2443000000003</v>
      </c>
      <c r="K31" s="22">
        <f t="shared" si="1"/>
        <v>-1.9999999994979589E-3</v>
      </c>
      <c r="L31" s="22">
        <f t="shared" si="2"/>
        <v>1.0000000020227162E-4</v>
      </c>
    </row>
    <row r="32" spans="1:13" s="35" customFormat="1" ht="12" thickBot="1">
      <c r="A32" s="70"/>
      <c r="B32" s="12">
        <v>70</v>
      </c>
      <c r="C32" s="71" t="s">
        <v>64</v>
      </c>
      <c r="D32" s="72"/>
      <c r="E32" s="15">
        <f>VLOOKUP(C32,RA!B34:D61,3,0)</f>
        <v>39940.22</v>
      </c>
      <c r="F32" s="25">
        <f>VLOOKUP(C32,RA!B34:I65,8,0)</f>
        <v>1272.68</v>
      </c>
      <c r="G32" s="16">
        <f t="shared" si="0"/>
        <v>38667.54</v>
      </c>
      <c r="H32" s="27">
        <f>RA!J34</f>
        <v>12.719262742102501</v>
      </c>
      <c r="I32" s="20">
        <f>VLOOKUP(B32,RMS!B:D,3,FALSE)</f>
        <v>39940.22</v>
      </c>
      <c r="J32" s="21">
        <f>VLOOKUP(B32,RMS!B:E,4,FALSE)</f>
        <v>38667.54</v>
      </c>
      <c r="K32" s="22">
        <f t="shared" si="1"/>
        <v>0</v>
      </c>
      <c r="L32" s="22">
        <f t="shared" si="2"/>
        <v>0</v>
      </c>
    </row>
    <row r="33" spans="1:13">
      <c r="A33" s="70"/>
      <c r="B33" s="12">
        <v>71</v>
      </c>
      <c r="C33" s="65" t="s">
        <v>35</v>
      </c>
      <c r="D33" s="65"/>
      <c r="E33" s="15">
        <f>VLOOKUP(C33,RA!B34:D61,3,0)</f>
        <v>91290.66</v>
      </c>
      <c r="F33" s="25">
        <f>VLOOKUP(C33,RA!B34:I65,8,0)</f>
        <v>-856.02</v>
      </c>
      <c r="G33" s="16">
        <f t="shared" si="0"/>
        <v>92146.680000000008</v>
      </c>
      <c r="H33" s="27">
        <f>RA!J34</f>
        <v>12.719262742102501</v>
      </c>
      <c r="I33" s="20">
        <f>VLOOKUP(B33,RMS!B:D,3,FALSE)</f>
        <v>91290.66</v>
      </c>
      <c r="J33" s="21">
        <f>VLOOKUP(B33,RMS!B:E,4,FALSE)</f>
        <v>92146.68</v>
      </c>
      <c r="K33" s="22">
        <f t="shared" si="1"/>
        <v>0</v>
      </c>
      <c r="L33" s="22">
        <f t="shared" si="2"/>
        <v>0</v>
      </c>
      <c r="M33" s="32"/>
    </row>
    <row r="34" spans="1:13">
      <c r="A34" s="70"/>
      <c r="B34" s="12">
        <v>72</v>
      </c>
      <c r="C34" s="65" t="s">
        <v>36</v>
      </c>
      <c r="D34" s="65"/>
      <c r="E34" s="15">
        <f>VLOOKUP(C34,RA!B34:D62,3,0)</f>
        <v>276029.17</v>
      </c>
      <c r="F34" s="25">
        <f>VLOOKUP(C34,RA!B34:I66,8,0)</f>
        <v>-9387.2999999999993</v>
      </c>
      <c r="G34" s="16">
        <f t="shared" si="0"/>
        <v>285416.46999999997</v>
      </c>
      <c r="H34" s="27">
        <f>RA!J35</f>
        <v>-1.7372688569925301</v>
      </c>
      <c r="I34" s="20">
        <f>VLOOKUP(B34,RMS!B:D,3,FALSE)</f>
        <v>276029.17</v>
      </c>
      <c r="J34" s="21">
        <f>VLOOKUP(B34,RMS!B:E,4,FALSE)</f>
        <v>285416.46999999997</v>
      </c>
      <c r="K34" s="22">
        <f t="shared" si="1"/>
        <v>0</v>
      </c>
      <c r="L34" s="22">
        <f t="shared" si="2"/>
        <v>0</v>
      </c>
      <c r="M34" s="32"/>
    </row>
    <row r="35" spans="1:13">
      <c r="A35" s="70"/>
      <c r="B35" s="12">
        <v>73</v>
      </c>
      <c r="C35" s="65" t="s">
        <v>37</v>
      </c>
      <c r="D35" s="65"/>
      <c r="E35" s="15">
        <f>VLOOKUP(C35,RA!B34:D63,3,0)</f>
        <v>130813.82</v>
      </c>
      <c r="F35" s="25">
        <f>VLOOKUP(C35,RA!B34:I67,8,0)</f>
        <v>-15009.45</v>
      </c>
      <c r="G35" s="16">
        <f t="shared" si="0"/>
        <v>145823.27000000002</v>
      </c>
      <c r="H35" s="27">
        <f>RA!J34</f>
        <v>12.719262742102501</v>
      </c>
      <c r="I35" s="20">
        <f>VLOOKUP(B35,RMS!B:D,3,FALSE)</f>
        <v>130813.82</v>
      </c>
      <c r="J35" s="21">
        <f>VLOOKUP(B35,RMS!B:E,4,FALSE)</f>
        <v>145823.26999999999</v>
      </c>
      <c r="K35" s="22">
        <f t="shared" si="1"/>
        <v>0</v>
      </c>
      <c r="L35" s="22">
        <f t="shared" si="2"/>
        <v>0</v>
      </c>
      <c r="M35" s="32"/>
    </row>
    <row r="36" spans="1:13" s="35" customFormat="1">
      <c r="A36" s="70"/>
      <c r="B36" s="12">
        <v>74</v>
      </c>
      <c r="C36" s="65" t="s">
        <v>65</v>
      </c>
      <c r="D36" s="65"/>
      <c r="E36" s="15">
        <f>VLOOKUP(C36,RA!B35:D64,3,0)</f>
        <v>0.24</v>
      </c>
      <c r="F36" s="25">
        <f>VLOOKUP(C36,RA!B35:I68,8,0)</f>
        <v>-1828.83</v>
      </c>
      <c r="G36" s="16">
        <f t="shared" si="0"/>
        <v>1829.07</v>
      </c>
      <c r="H36" s="27">
        <f>RA!J35</f>
        <v>-1.7372688569925301</v>
      </c>
      <c r="I36" s="20">
        <f>VLOOKUP(B36,RMS!B:D,3,FALSE)</f>
        <v>0.24</v>
      </c>
      <c r="J36" s="21">
        <f>VLOOKUP(B36,RMS!B:E,4,FALSE)</f>
        <v>1829.07</v>
      </c>
      <c r="K36" s="22">
        <f t="shared" si="1"/>
        <v>0</v>
      </c>
      <c r="L36" s="22">
        <f t="shared" si="2"/>
        <v>0</v>
      </c>
    </row>
    <row r="37" spans="1:13" ht="11.25" customHeight="1">
      <c r="A37" s="70"/>
      <c r="B37" s="12">
        <v>75</v>
      </c>
      <c r="C37" s="65" t="s">
        <v>32</v>
      </c>
      <c r="D37" s="65"/>
      <c r="E37" s="15">
        <f>VLOOKUP(C37,RA!B8:D64,3,0)</f>
        <v>31954.700799999999</v>
      </c>
      <c r="F37" s="25">
        <f>VLOOKUP(C37,RA!B8:I68,8,0)</f>
        <v>1571.3839</v>
      </c>
      <c r="G37" s="16">
        <f t="shared" si="0"/>
        <v>30383.316899999998</v>
      </c>
      <c r="H37" s="27">
        <f>RA!J35</f>
        <v>-1.7372688569925301</v>
      </c>
      <c r="I37" s="20">
        <f>VLOOKUP(B37,RMS!B:D,3,FALSE)</f>
        <v>31954.700854700899</v>
      </c>
      <c r="J37" s="21">
        <f>VLOOKUP(B37,RMS!B:E,4,FALSE)</f>
        <v>30383.316239316198</v>
      </c>
      <c r="K37" s="22">
        <f t="shared" si="1"/>
        <v>-5.4700900363968685E-5</v>
      </c>
      <c r="L37" s="22">
        <f t="shared" si="2"/>
        <v>6.6068379965145141E-4</v>
      </c>
      <c r="M37" s="32"/>
    </row>
    <row r="38" spans="1:13">
      <c r="A38" s="70"/>
      <c r="B38" s="12">
        <v>76</v>
      </c>
      <c r="C38" s="65" t="s">
        <v>33</v>
      </c>
      <c r="D38" s="65"/>
      <c r="E38" s="15">
        <f>VLOOKUP(C38,RA!B8:D65,3,0)</f>
        <v>386384.21509999997</v>
      </c>
      <c r="F38" s="25">
        <f>VLOOKUP(C38,RA!B8:I69,8,0)</f>
        <v>22413.8325</v>
      </c>
      <c r="G38" s="16">
        <f t="shared" si="0"/>
        <v>363970.38259999995</v>
      </c>
      <c r="H38" s="27">
        <f>RA!J36</f>
        <v>3.1864621677096401</v>
      </c>
      <c r="I38" s="20">
        <f>VLOOKUP(B38,RMS!B:D,3,FALSE)</f>
        <v>386384.21065726498</v>
      </c>
      <c r="J38" s="21">
        <f>VLOOKUP(B38,RMS!B:E,4,FALSE)</f>
        <v>363970.38411281997</v>
      </c>
      <c r="K38" s="22">
        <f t="shared" si="1"/>
        <v>4.4427349930629134E-3</v>
      </c>
      <c r="L38" s="22">
        <f t="shared" si="2"/>
        <v>-1.5128200175240636E-3</v>
      </c>
      <c r="M38" s="32"/>
    </row>
    <row r="39" spans="1:13">
      <c r="A39" s="70"/>
      <c r="B39" s="12">
        <v>77</v>
      </c>
      <c r="C39" s="65" t="s">
        <v>38</v>
      </c>
      <c r="D39" s="65"/>
      <c r="E39" s="15">
        <f>VLOOKUP(C39,RA!B9:D66,3,0)</f>
        <v>36927.39</v>
      </c>
      <c r="F39" s="25">
        <f>VLOOKUP(C39,RA!B9:I70,8,0)</f>
        <v>-1274.3900000000001</v>
      </c>
      <c r="G39" s="16">
        <f t="shared" si="0"/>
        <v>38201.78</v>
      </c>
      <c r="H39" s="27">
        <f>RA!J37</f>
        <v>-0.93768628685563205</v>
      </c>
      <c r="I39" s="20">
        <f>VLOOKUP(B39,RMS!B:D,3,FALSE)</f>
        <v>36927.39</v>
      </c>
      <c r="J39" s="21">
        <f>VLOOKUP(B39,RMS!B:E,4,FALSE)</f>
        <v>38201.78</v>
      </c>
      <c r="K39" s="22">
        <f t="shared" si="1"/>
        <v>0</v>
      </c>
      <c r="L39" s="22">
        <f t="shared" si="2"/>
        <v>0</v>
      </c>
      <c r="M39" s="32"/>
    </row>
    <row r="40" spans="1:13">
      <c r="A40" s="70"/>
      <c r="B40" s="12">
        <v>78</v>
      </c>
      <c r="C40" s="65" t="s">
        <v>39</v>
      </c>
      <c r="D40" s="65"/>
      <c r="E40" s="15">
        <f>VLOOKUP(C40,RA!B10:D67,3,0)</f>
        <v>12461.56</v>
      </c>
      <c r="F40" s="25">
        <f>VLOOKUP(C40,RA!B10:I71,8,0)</f>
        <v>1716.29</v>
      </c>
      <c r="G40" s="16">
        <f t="shared" si="0"/>
        <v>10745.27</v>
      </c>
      <c r="H40" s="27">
        <f>RA!J38</f>
        <v>-3.4008362232151099</v>
      </c>
      <c r="I40" s="20">
        <f>VLOOKUP(B40,RMS!B:D,3,FALSE)</f>
        <v>12461.56</v>
      </c>
      <c r="J40" s="21">
        <f>VLOOKUP(B40,RMS!B:E,4,FALSE)</f>
        <v>10745.27</v>
      </c>
      <c r="K40" s="22">
        <f t="shared" si="1"/>
        <v>0</v>
      </c>
      <c r="L40" s="22">
        <f t="shared" si="2"/>
        <v>0</v>
      </c>
      <c r="M40" s="32"/>
    </row>
    <row r="41" spans="1:13" s="36" customFormat="1">
      <c r="A41" s="70"/>
      <c r="B41" s="12">
        <v>9101</v>
      </c>
      <c r="C41" s="66" t="s">
        <v>71</v>
      </c>
      <c r="D41" s="67"/>
      <c r="E41" s="15">
        <f>VLOOKUP(C41,RA!B11:D68,3,0)</f>
        <v>0</v>
      </c>
      <c r="F41" s="25">
        <f>VLOOKUP(C41,RA!B11:I72,8,0)</f>
        <v>0</v>
      </c>
      <c r="G41" s="16">
        <f t="shared" si="0"/>
        <v>0</v>
      </c>
      <c r="H41" s="27">
        <f>RA!J39</f>
        <v>-11.473902375146601</v>
      </c>
      <c r="I41" s="20">
        <f>VLOOKUP(B41,RMS!B:D,3,FALSE)</f>
        <v>0</v>
      </c>
      <c r="J41" s="21">
        <f>VLOOKUP(B41,RMS!B:E,4,FALSE)</f>
        <v>0</v>
      </c>
      <c r="K41" s="22">
        <f t="shared" si="1"/>
        <v>0</v>
      </c>
      <c r="L41" s="22">
        <f t="shared" si="2"/>
        <v>0</v>
      </c>
    </row>
    <row r="42" spans="1:13">
      <c r="A42" s="70"/>
      <c r="B42" s="12">
        <v>99</v>
      </c>
      <c r="C42" s="65" t="s">
        <v>34</v>
      </c>
      <c r="D42" s="65"/>
      <c r="E42" s="15">
        <f>VLOOKUP(C42,RA!B8:D68,3,0)</f>
        <v>1425.0661</v>
      </c>
      <c r="F42" s="25">
        <f>VLOOKUP(C42,RA!B8:I72,8,0)</f>
        <v>190.8964</v>
      </c>
      <c r="G42" s="16">
        <f t="shared" si="0"/>
        <v>1234.1696999999999</v>
      </c>
      <c r="H42" s="27">
        <f>RA!J39</f>
        <v>-11.473902375146601</v>
      </c>
      <c r="I42" s="20">
        <f>VLOOKUP(B42,RMS!B:D,3,FALSE)</f>
        <v>1425.0661825883101</v>
      </c>
      <c r="J42" s="21">
        <f>VLOOKUP(B42,RMS!B:E,4,FALSE)</f>
        <v>1234.1696543378</v>
      </c>
      <c r="K42" s="22">
        <f t="shared" si="1"/>
        <v>-8.2588310078790528E-5</v>
      </c>
      <c r="L42" s="22">
        <f t="shared" si="2"/>
        <v>4.5662199909202172E-5</v>
      </c>
      <c r="M42" s="32"/>
    </row>
  </sheetData>
  <mergeCells count="41"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45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6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11.85546875" style="41" bestFit="1" customWidth="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7" width="10.5703125" style="41" bestFit="1" customWidth="1"/>
    <col min="18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44" t="s">
        <v>45</v>
      </c>
      <c r="W1" s="75"/>
    </row>
    <row r="2" spans="1:23" ht="12.7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44"/>
      <c r="W2" s="75"/>
    </row>
    <row r="3" spans="1:23" ht="23.25" thickBo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45" t="s">
        <v>46</v>
      </c>
      <c r="W3" s="75"/>
    </row>
    <row r="4" spans="1:23" ht="12.75" thickTop="1" thickBot="1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W4" s="75"/>
    </row>
    <row r="5" spans="1:23" ht="22.5" thickTop="1" thickBot="1">
      <c r="A5" s="46"/>
      <c r="B5" s="47"/>
      <c r="C5" s="48"/>
      <c r="D5" s="49" t="s">
        <v>0</v>
      </c>
      <c r="E5" s="49" t="s">
        <v>73</v>
      </c>
      <c r="F5" s="49" t="s">
        <v>74</v>
      </c>
      <c r="G5" s="49" t="s">
        <v>47</v>
      </c>
      <c r="H5" s="49" t="s">
        <v>48</v>
      </c>
      <c r="I5" s="49" t="s">
        <v>1</v>
      </c>
      <c r="J5" s="49" t="s">
        <v>2</v>
      </c>
      <c r="K5" s="49" t="s">
        <v>49</v>
      </c>
      <c r="L5" s="49" t="s">
        <v>50</v>
      </c>
      <c r="M5" s="49" t="s">
        <v>51</v>
      </c>
      <c r="N5" s="49" t="s">
        <v>52</v>
      </c>
      <c r="O5" s="49" t="s">
        <v>53</v>
      </c>
      <c r="P5" s="49" t="s">
        <v>75</v>
      </c>
      <c r="Q5" s="49" t="s">
        <v>76</v>
      </c>
      <c r="R5" s="49" t="s">
        <v>54</v>
      </c>
      <c r="S5" s="49" t="s">
        <v>55</v>
      </c>
      <c r="T5" s="49" t="s">
        <v>56</v>
      </c>
      <c r="U5" s="50" t="s">
        <v>57</v>
      </c>
    </row>
    <row r="6" spans="1:23" ht="12" thickBot="1">
      <c r="A6" s="51" t="s">
        <v>3</v>
      </c>
      <c r="B6" s="76" t="s">
        <v>4</v>
      </c>
      <c r="C6" s="77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3" ht="12" thickBot="1">
      <c r="A7" s="78" t="s">
        <v>5</v>
      </c>
      <c r="B7" s="79"/>
      <c r="C7" s="80"/>
      <c r="D7" s="53">
        <v>14226784.374500001</v>
      </c>
      <c r="E7" s="53">
        <v>15669960.758099999</v>
      </c>
      <c r="F7" s="54">
        <v>90.790172318370296</v>
      </c>
      <c r="G7" s="53">
        <v>21179588.735599998</v>
      </c>
      <c r="H7" s="54">
        <v>-32.827853495631302</v>
      </c>
      <c r="I7" s="53">
        <v>1196841.9619</v>
      </c>
      <c r="J7" s="54">
        <v>8.4125964827667694</v>
      </c>
      <c r="K7" s="53">
        <v>2065894.3103</v>
      </c>
      <c r="L7" s="54">
        <v>9.7541757589821092</v>
      </c>
      <c r="M7" s="54">
        <v>-0.42066641263647297</v>
      </c>
      <c r="N7" s="53">
        <v>285221400.47790003</v>
      </c>
      <c r="O7" s="53">
        <v>3732714136.2656002</v>
      </c>
      <c r="P7" s="53">
        <v>741817</v>
      </c>
      <c r="Q7" s="53">
        <v>763942</v>
      </c>
      <c r="R7" s="54">
        <v>-2.8961622740993498</v>
      </c>
      <c r="S7" s="53">
        <v>19.1782938035931</v>
      </c>
      <c r="T7" s="53">
        <v>20.886918010529602</v>
      </c>
      <c r="U7" s="55">
        <v>-8.9091564892827506</v>
      </c>
    </row>
    <row r="8" spans="1:23" ht="12" thickBot="1">
      <c r="A8" s="81">
        <v>42535</v>
      </c>
      <c r="B8" s="71" t="s">
        <v>6</v>
      </c>
      <c r="C8" s="72"/>
      <c r="D8" s="56">
        <v>471934.11820000003</v>
      </c>
      <c r="E8" s="56">
        <v>533771.3922</v>
      </c>
      <c r="F8" s="57">
        <v>88.415026563126503</v>
      </c>
      <c r="G8" s="56">
        <v>696735.49950000003</v>
      </c>
      <c r="H8" s="57">
        <v>-32.264952978759503</v>
      </c>
      <c r="I8" s="56">
        <v>110667.39079999999</v>
      </c>
      <c r="J8" s="57">
        <v>23.449754220376299</v>
      </c>
      <c r="K8" s="56">
        <v>127216.8523</v>
      </c>
      <c r="L8" s="57">
        <v>18.258988151356601</v>
      </c>
      <c r="M8" s="57">
        <v>-0.13008859440236301</v>
      </c>
      <c r="N8" s="56">
        <v>7850375.8812999995</v>
      </c>
      <c r="O8" s="56">
        <v>133307088.65109999</v>
      </c>
      <c r="P8" s="56">
        <v>21335</v>
      </c>
      <c r="Q8" s="56">
        <v>22584</v>
      </c>
      <c r="R8" s="57">
        <v>-5.5304640453418301</v>
      </c>
      <c r="S8" s="56">
        <v>22.120183651277198</v>
      </c>
      <c r="T8" s="56">
        <v>22.925999601487799</v>
      </c>
      <c r="U8" s="58">
        <v>-3.6428990053344701</v>
      </c>
    </row>
    <row r="9" spans="1:23" ht="12" thickBot="1">
      <c r="A9" s="82"/>
      <c r="B9" s="71" t="s">
        <v>7</v>
      </c>
      <c r="C9" s="72"/>
      <c r="D9" s="56">
        <v>45133.162600000003</v>
      </c>
      <c r="E9" s="56">
        <v>69234.435899999997</v>
      </c>
      <c r="F9" s="57">
        <v>65.188893378417802</v>
      </c>
      <c r="G9" s="56">
        <v>115174.07180000001</v>
      </c>
      <c r="H9" s="57">
        <v>-60.813087620646201</v>
      </c>
      <c r="I9" s="56">
        <v>9842.1375000000007</v>
      </c>
      <c r="J9" s="57">
        <v>21.806886406848001</v>
      </c>
      <c r="K9" s="56">
        <v>26114.125100000001</v>
      </c>
      <c r="L9" s="57">
        <v>22.673614548721702</v>
      </c>
      <c r="M9" s="57">
        <v>-0.62311057857343299</v>
      </c>
      <c r="N9" s="56">
        <v>1304619.8999999999</v>
      </c>
      <c r="O9" s="56">
        <v>18906521.102299999</v>
      </c>
      <c r="P9" s="56">
        <v>2779</v>
      </c>
      <c r="Q9" s="56">
        <v>3008</v>
      </c>
      <c r="R9" s="57">
        <v>-7.6130319148936199</v>
      </c>
      <c r="S9" s="56">
        <v>16.240792587261598</v>
      </c>
      <c r="T9" s="56">
        <v>16.7911519281915</v>
      </c>
      <c r="U9" s="58">
        <v>-3.38874681129513</v>
      </c>
    </row>
    <row r="10" spans="1:23" ht="12" thickBot="1">
      <c r="A10" s="82"/>
      <c r="B10" s="71" t="s">
        <v>8</v>
      </c>
      <c r="C10" s="72"/>
      <c r="D10" s="56">
        <v>84675.816900000005</v>
      </c>
      <c r="E10" s="56">
        <v>123427.09570000001</v>
      </c>
      <c r="F10" s="57">
        <v>68.603912633423505</v>
      </c>
      <c r="G10" s="56">
        <v>173526.2726</v>
      </c>
      <c r="H10" s="57">
        <v>-51.202883787408702</v>
      </c>
      <c r="I10" s="56">
        <v>21829.850900000001</v>
      </c>
      <c r="J10" s="57">
        <v>25.780502272308201</v>
      </c>
      <c r="K10" s="56">
        <v>47214.370300000002</v>
      </c>
      <c r="L10" s="57">
        <v>27.208773399308299</v>
      </c>
      <c r="M10" s="57">
        <v>-0.53764392575198705</v>
      </c>
      <c r="N10" s="56">
        <v>3369732.1619000002</v>
      </c>
      <c r="O10" s="56">
        <v>34197402.5348</v>
      </c>
      <c r="P10" s="56">
        <v>78510</v>
      </c>
      <c r="Q10" s="56">
        <v>81055</v>
      </c>
      <c r="R10" s="57">
        <v>-3.1398433162667301</v>
      </c>
      <c r="S10" s="56">
        <v>1.07853543370271</v>
      </c>
      <c r="T10" s="56">
        <v>1.17654728641046</v>
      </c>
      <c r="U10" s="58">
        <v>-9.08749491625559</v>
      </c>
    </row>
    <row r="11" spans="1:23" ht="12" thickBot="1">
      <c r="A11" s="82"/>
      <c r="B11" s="71" t="s">
        <v>9</v>
      </c>
      <c r="C11" s="72"/>
      <c r="D11" s="56">
        <v>60850.356</v>
      </c>
      <c r="E11" s="56">
        <v>67815.582200000004</v>
      </c>
      <c r="F11" s="57">
        <v>89.729165519130504</v>
      </c>
      <c r="G11" s="56">
        <v>76232.019400000005</v>
      </c>
      <c r="H11" s="57">
        <v>-20.1774313747223</v>
      </c>
      <c r="I11" s="56">
        <v>9970.1319999999996</v>
      </c>
      <c r="J11" s="57">
        <v>16.384673246611701</v>
      </c>
      <c r="K11" s="56">
        <v>16924.827300000001</v>
      </c>
      <c r="L11" s="57">
        <v>22.201730235156301</v>
      </c>
      <c r="M11" s="57">
        <v>-0.41091676604582</v>
      </c>
      <c r="N11" s="56">
        <v>1031530.8074</v>
      </c>
      <c r="O11" s="56">
        <v>11191801.529100001</v>
      </c>
      <c r="P11" s="56">
        <v>2788</v>
      </c>
      <c r="Q11" s="56">
        <v>2908</v>
      </c>
      <c r="R11" s="57">
        <v>-4.1265474552957402</v>
      </c>
      <c r="S11" s="56">
        <v>21.8258091822095</v>
      </c>
      <c r="T11" s="56">
        <v>22.364781292984901</v>
      </c>
      <c r="U11" s="58">
        <v>-2.4694255607014299</v>
      </c>
    </row>
    <row r="12" spans="1:23" ht="12" thickBot="1">
      <c r="A12" s="82"/>
      <c r="B12" s="71" t="s">
        <v>10</v>
      </c>
      <c r="C12" s="72"/>
      <c r="D12" s="56">
        <v>188334.6458</v>
      </c>
      <c r="E12" s="56">
        <v>168614.62830000001</v>
      </c>
      <c r="F12" s="57">
        <v>111.695318311834</v>
      </c>
      <c r="G12" s="56">
        <v>314566.96130000002</v>
      </c>
      <c r="H12" s="57">
        <v>-40.128917219508402</v>
      </c>
      <c r="I12" s="56">
        <v>36369.641199999998</v>
      </c>
      <c r="J12" s="57">
        <v>19.311179334800901</v>
      </c>
      <c r="K12" s="56">
        <v>28807.595399999998</v>
      </c>
      <c r="L12" s="57">
        <v>9.1578579266391706</v>
      </c>
      <c r="M12" s="57">
        <v>0.26250180533985201</v>
      </c>
      <c r="N12" s="56">
        <v>4411722.8092</v>
      </c>
      <c r="O12" s="56">
        <v>39319614.411600001</v>
      </c>
      <c r="P12" s="56">
        <v>2402</v>
      </c>
      <c r="Q12" s="56">
        <v>2439</v>
      </c>
      <c r="R12" s="57">
        <v>-1.5170151701517001</v>
      </c>
      <c r="S12" s="56">
        <v>78.407429558701097</v>
      </c>
      <c r="T12" s="56">
        <v>84.048745797457997</v>
      </c>
      <c r="U12" s="58">
        <v>-7.1948746062813198</v>
      </c>
    </row>
    <row r="13" spans="1:23" ht="12" thickBot="1">
      <c r="A13" s="82"/>
      <c r="B13" s="71" t="s">
        <v>11</v>
      </c>
      <c r="C13" s="72"/>
      <c r="D13" s="56">
        <v>211761.44639999999</v>
      </c>
      <c r="E13" s="56">
        <v>230023.6251</v>
      </c>
      <c r="F13" s="57">
        <v>92.060737808100896</v>
      </c>
      <c r="G13" s="56">
        <v>323411.29969999997</v>
      </c>
      <c r="H13" s="57">
        <v>-34.522557932752399</v>
      </c>
      <c r="I13" s="56">
        <v>63394.531799999997</v>
      </c>
      <c r="J13" s="57">
        <v>29.9367674700582</v>
      </c>
      <c r="K13" s="56">
        <v>58875.190699999999</v>
      </c>
      <c r="L13" s="57">
        <v>18.2044321749467</v>
      </c>
      <c r="M13" s="57">
        <v>7.6761383636587993E-2</v>
      </c>
      <c r="N13" s="56">
        <v>3792167.5778000001</v>
      </c>
      <c r="O13" s="56">
        <v>58364114.601999998</v>
      </c>
      <c r="P13" s="56">
        <v>8755</v>
      </c>
      <c r="Q13" s="56">
        <v>9178</v>
      </c>
      <c r="R13" s="57">
        <v>-4.6088472434081504</v>
      </c>
      <c r="S13" s="56">
        <v>24.1874867390063</v>
      </c>
      <c r="T13" s="56">
        <v>23.665354183918101</v>
      </c>
      <c r="U13" s="58">
        <v>2.1586887497748801</v>
      </c>
    </row>
    <row r="14" spans="1:23" ht="12" thickBot="1">
      <c r="A14" s="82"/>
      <c r="B14" s="71" t="s">
        <v>12</v>
      </c>
      <c r="C14" s="72"/>
      <c r="D14" s="56">
        <v>119318.7663</v>
      </c>
      <c r="E14" s="56">
        <v>144381.56959999999</v>
      </c>
      <c r="F14" s="57">
        <v>82.641272449499695</v>
      </c>
      <c r="G14" s="56">
        <v>200188.37409999999</v>
      </c>
      <c r="H14" s="57">
        <v>-40.396755387804497</v>
      </c>
      <c r="I14" s="56">
        <v>25288.922500000001</v>
      </c>
      <c r="J14" s="57">
        <v>21.194421702631999</v>
      </c>
      <c r="K14" s="56">
        <v>40118.138899999998</v>
      </c>
      <c r="L14" s="57">
        <v>20.040194182285401</v>
      </c>
      <c r="M14" s="57">
        <v>-0.36963869228739299</v>
      </c>
      <c r="N14" s="56">
        <v>2000767.2191000001</v>
      </c>
      <c r="O14" s="56">
        <v>26556179.927700002</v>
      </c>
      <c r="P14" s="56">
        <v>2240</v>
      </c>
      <c r="Q14" s="56">
        <v>2204</v>
      </c>
      <c r="R14" s="57">
        <v>1.6333938294010899</v>
      </c>
      <c r="S14" s="56">
        <v>53.267306383928599</v>
      </c>
      <c r="T14" s="56">
        <v>56.1637132486388</v>
      </c>
      <c r="U14" s="58">
        <v>-5.4374945183715102</v>
      </c>
    </row>
    <row r="15" spans="1:23" ht="12" thickBot="1">
      <c r="A15" s="82"/>
      <c r="B15" s="71" t="s">
        <v>13</v>
      </c>
      <c r="C15" s="72"/>
      <c r="D15" s="56">
        <v>94544.739400000006</v>
      </c>
      <c r="E15" s="56">
        <v>94450.517099999997</v>
      </c>
      <c r="F15" s="57">
        <v>100.099758373901</v>
      </c>
      <c r="G15" s="56">
        <v>162407.94760000001</v>
      </c>
      <c r="H15" s="57">
        <v>-41.785644854734898</v>
      </c>
      <c r="I15" s="56">
        <v>19780.4421</v>
      </c>
      <c r="J15" s="57">
        <v>20.921779705069401</v>
      </c>
      <c r="K15" s="56">
        <v>13572.7328</v>
      </c>
      <c r="L15" s="57">
        <v>8.3571851012049905</v>
      </c>
      <c r="M15" s="57">
        <v>0.45736620557357499</v>
      </c>
      <c r="N15" s="56">
        <v>1769621.1680999999</v>
      </c>
      <c r="O15" s="56">
        <v>22244042.435899999</v>
      </c>
      <c r="P15" s="56">
        <v>4493</v>
      </c>
      <c r="Q15" s="56">
        <v>4598</v>
      </c>
      <c r="R15" s="57">
        <v>-2.2836015658982198</v>
      </c>
      <c r="S15" s="56">
        <v>21.042675139105299</v>
      </c>
      <c r="T15" s="56">
        <v>20.5505352109613</v>
      </c>
      <c r="U15" s="58">
        <v>2.3387707356153098</v>
      </c>
    </row>
    <row r="16" spans="1:23" ht="12" thickBot="1">
      <c r="A16" s="82"/>
      <c r="B16" s="71" t="s">
        <v>14</v>
      </c>
      <c r="C16" s="72"/>
      <c r="D16" s="56">
        <v>741423.28159999999</v>
      </c>
      <c r="E16" s="56">
        <v>831861.23019999999</v>
      </c>
      <c r="F16" s="57">
        <v>89.128240947320506</v>
      </c>
      <c r="G16" s="56">
        <v>1095718.6862000001</v>
      </c>
      <c r="H16" s="57">
        <v>-32.334522451990999</v>
      </c>
      <c r="I16" s="56">
        <v>17728.0602</v>
      </c>
      <c r="J16" s="57">
        <v>2.3910849092494999</v>
      </c>
      <c r="K16" s="56">
        <v>66151.159</v>
      </c>
      <c r="L16" s="57">
        <v>6.0372392871581999</v>
      </c>
      <c r="M16" s="57">
        <v>-0.73200680883006197</v>
      </c>
      <c r="N16" s="56">
        <v>15972912.0283</v>
      </c>
      <c r="O16" s="56">
        <v>188367065.93099999</v>
      </c>
      <c r="P16" s="56">
        <v>39469</v>
      </c>
      <c r="Q16" s="56">
        <v>40160</v>
      </c>
      <c r="R16" s="57">
        <v>-1.72061752988048</v>
      </c>
      <c r="S16" s="56">
        <v>18.7849522815374</v>
      </c>
      <c r="T16" s="56">
        <v>19.7751881947211</v>
      </c>
      <c r="U16" s="58">
        <v>-5.2714316136802202</v>
      </c>
    </row>
    <row r="17" spans="1:21" ht="12" thickBot="1">
      <c r="A17" s="82"/>
      <c r="B17" s="71" t="s">
        <v>15</v>
      </c>
      <c r="C17" s="72"/>
      <c r="D17" s="56">
        <v>495119.7023</v>
      </c>
      <c r="E17" s="56">
        <v>509249.52370000002</v>
      </c>
      <c r="F17" s="57">
        <v>97.225363845735501</v>
      </c>
      <c r="G17" s="56">
        <v>527982.23880000005</v>
      </c>
      <c r="H17" s="57">
        <v>-6.2241746189587897</v>
      </c>
      <c r="I17" s="56">
        <v>39960.324200000003</v>
      </c>
      <c r="J17" s="57">
        <v>8.0708410540664506</v>
      </c>
      <c r="K17" s="56">
        <v>70389.682799999995</v>
      </c>
      <c r="L17" s="57">
        <v>13.3318277826887</v>
      </c>
      <c r="M17" s="57">
        <v>-0.43229856123176003</v>
      </c>
      <c r="N17" s="56">
        <v>14880821.2421</v>
      </c>
      <c r="O17" s="56">
        <v>213254971.87900001</v>
      </c>
      <c r="P17" s="56">
        <v>12891</v>
      </c>
      <c r="Q17" s="56">
        <v>12887</v>
      </c>
      <c r="R17" s="57">
        <v>3.1039031582214001E-2</v>
      </c>
      <c r="S17" s="56">
        <v>38.408168668062999</v>
      </c>
      <c r="T17" s="56">
        <v>35.689080150539297</v>
      </c>
      <c r="U17" s="58">
        <v>7.0794536990893997</v>
      </c>
    </row>
    <row r="18" spans="1:21" ht="12" customHeight="1" thickBot="1">
      <c r="A18" s="82"/>
      <c r="B18" s="71" t="s">
        <v>16</v>
      </c>
      <c r="C18" s="72"/>
      <c r="D18" s="56">
        <v>1174902.1359000001</v>
      </c>
      <c r="E18" s="56">
        <v>1489075.2937</v>
      </c>
      <c r="F18" s="57">
        <v>78.901459239219903</v>
      </c>
      <c r="G18" s="56">
        <v>1993395.8104999999</v>
      </c>
      <c r="H18" s="57">
        <v>-41.060268627468403</v>
      </c>
      <c r="I18" s="56">
        <v>135982.1784</v>
      </c>
      <c r="J18" s="57">
        <v>11.5739153283465</v>
      </c>
      <c r="K18" s="56">
        <v>316806.61910000001</v>
      </c>
      <c r="L18" s="57">
        <v>15.8928105211847</v>
      </c>
      <c r="M18" s="57">
        <v>-0.57077229387976502</v>
      </c>
      <c r="N18" s="56">
        <v>22898420.760400001</v>
      </c>
      <c r="O18" s="56">
        <v>401692929.73339999</v>
      </c>
      <c r="P18" s="56">
        <v>56843</v>
      </c>
      <c r="Q18" s="56">
        <v>59181</v>
      </c>
      <c r="R18" s="57">
        <v>-3.95059225089134</v>
      </c>
      <c r="S18" s="56">
        <v>20.6692492637616</v>
      </c>
      <c r="T18" s="56">
        <v>20.427482256129501</v>
      </c>
      <c r="U18" s="58">
        <v>1.1696941894061299</v>
      </c>
    </row>
    <row r="19" spans="1:21" ht="12" customHeight="1" thickBot="1">
      <c r="A19" s="82"/>
      <c r="B19" s="71" t="s">
        <v>17</v>
      </c>
      <c r="C19" s="72"/>
      <c r="D19" s="56">
        <v>359688.38189999998</v>
      </c>
      <c r="E19" s="56">
        <v>444233.83370000002</v>
      </c>
      <c r="F19" s="57">
        <v>80.9682546923936</v>
      </c>
      <c r="G19" s="56">
        <v>584805.98069999996</v>
      </c>
      <c r="H19" s="57">
        <v>-38.4944077573453</v>
      </c>
      <c r="I19" s="56">
        <v>24507.481299999999</v>
      </c>
      <c r="J19" s="57">
        <v>6.8135315270798804</v>
      </c>
      <c r="K19" s="56">
        <v>26980.472699999998</v>
      </c>
      <c r="L19" s="57">
        <v>4.6135767400505996</v>
      </c>
      <c r="M19" s="57">
        <v>-9.1658564603281006E-2</v>
      </c>
      <c r="N19" s="56">
        <v>8841732.5507999994</v>
      </c>
      <c r="O19" s="56">
        <v>119510009.71070001</v>
      </c>
      <c r="P19" s="56">
        <v>6596</v>
      </c>
      <c r="Q19" s="56">
        <v>7257</v>
      </c>
      <c r="R19" s="57">
        <v>-9.1084470166735603</v>
      </c>
      <c r="S19" s="56">
        <v>54.531288947847202</v>
      </c>
      <c r="T19" s="56">
        <v>54.311408557255099</v>
      </c>
      <c r="U19" s="58">
        <v>0.40321876639008802</v>
      </c>
    </row>
    <row r="20" spans="1:21" ht="12" thickBot="1">
      <c r="A20" s="82"/>
      <c r="B20" s="71" t="s">
        <v>18</v>
      </c>
      <c r="C20" s="72"/>
      <c r="D20" s="56">
        <v>891463.66830000002</v>
      </c>
      <c r="E20" s="56">
        <v>954065.70090000005</v>
      </c>
      <c r="F20" s="57">
        <v>93.438393965851006</v>
      </c>
      <c r="G20" s="56">
        <v>1088284.5364000001</v>
      </c>
      <c r="H20" s="57">
        <v>-18.085423574157801</v>
      </c>
      <c r="I20" s="56">
        <v>82994.552100000001</v>
      </c>
      <c r="J20" s="57">
        <v>9.3099197478533995</v>
      </c>
      <c r="K20" s="56">
        <v>89681.6927</v>
      </c>
      <c r="L20" s="57">
        <v>8.2406475237315497</v>
      </c>
      <c r="M20" s="57">
        <v>-7.4565280813438994E-2</v>
      </c>
      <c r="N20" s="56">
        <v>15025862.560799999</v>
      </c>
      <c r="O20" s="56">
        <v>211748750.28889999</v>
      </c>
      <c r="P20" s="56">
        <v>35538</v>
      </c>
      <c r="Q20" s="56">
        <v>36865</v>
      </c>
      <c r="R20" s="57">
        <v>-3.5996202359962002</v>
      </c>
      <c r="S20" s="56">
        <v>25.0848012915752</v>
      </c>
      <c r="T20" s="56">
        <v>25.492635025091602</v>
      </c>
      <c r="U20" s="58">
        <v>-1.6258200683985899</v>
      </c>
    </row>
    <row r="21" spans="1:21" ht="12" customHeight="1" thickBot="1">
      <c r="A21" s="82"/>
      <c r="B21" s="71" t="s">
        <v>19</v>
      </c>
      <c r="C21" s="72"/>
      <c r="D21" s="56">
        <v>270006.24369999999</v>
      </c>
      <c r="E21" s="56">
        <v>340387.57</v>
      </c>
      <c r="F21" s="57">
        <v>79.323179662524097</v>
      </c>
      <c r="G21" s="56">
        <v>399528.68209999998</v>
      </c>
      <c r="H21" s="57">
        <v>-32.4188085118708</v>
      </c>
      <c r="I21" s="56">
        <v>34132.598899999997</v>
      </c>
      <c r="J21" s="57">
        <v>12.641410966008699</v>
      </c>
      <c r="K21" s="56">
        <v>44079.63</v>
      </c>
      <c r="L21" s="57">
        <v>11.032907517004499</v>
      </c>
      <c r="M21" s="57">
        <v>-0.22566049442792499</v>
      </c>
      <c r="N21" s="56">
        <v>4383398.4935999997</v>
      </c>
      <c r="O21" s="56">
        <v>71746090.4692</v>
      </c>
      <c r="P21" s="56">
        <v>24023</v>
      </c>
      <c r="Q21" s="56">
        <v>25169</v>
      </c>
      <c r="R21" s="57">
        <v>-4.5532202312368399</v>
      </c>
      <c r="S21" s="56">
        <v>11.2394889772302</v>
      </c>
      <c r="T21" s="56">
        <v>11.448594068099601</v>
      </c>
      <c r="U21" s="58">
        <v>-1.86045016186336</v>
      </c>
    </row>
    <row r="22" spans="1:21" ht="12" customHeight="1" thickBot="1">
      <c r="A22" s="82"/>
      <c r="B22" s="71" t="s">
        <v>20</v>
      </c>
      <c r="C22" s="72"/>
      <c r="D22" s="56">
        <v>1048203.3540000001</v>
      </c>
      <c r="E22" s="56">
        <v>1392079.6170999999</v>
      </c>
      <c r="F22" s="57">
        <v>75.297658346843093</v>
      </c>
      <c r="G22" s="56">
        <v>1819562.1335</v>
      </c>
      <c r="H22" s="57">
        <v>-42.392549575444299</v>
      </c>
      <c r="I22" s="56">
        <v>-5093.0317999999997</v>
      </c>
      <c r="J22" s="57">
        <v>-0.485882036206497</v>
      </c>
      <c r="K22" s="56">
        <v>231315.0061</v>
      </c>
      <c r="L22" s="57">
        <v>12.7126742110783</v>
      </c>
      <c r="M22" s="57">
        <v>-1.0220177319486099</v>
      </c>
      <c r="N22" s="56">
        <v>26904742.5097</v>
      </c>
      <c r="O22" s="56">
        <v>245073499.1753</v>
      </c>
      <c r="P22" s="56">
        <v>63680</v>
      </c>
      <c r="Q22" s="56">
        <v>64752</v>
      </c>
      <c r="R22" s="57">
        <v>-1.65554731900173</v>
      </c>
      <c r="S22" s="56">
        <v>16.4604798052764</v>
      </c>
      <c r="T22" s="56">
        <v>16.320361766431901</v>
      </c>
      <c r="U22" s="58">
        <v>0.85123909206790704</v>
      </c>
    </row>
    <row r="23" spans="1:21" ht="12" thickBot="1">
      <c r="A23" s="82"/>
      <c r="B23" s="71" t="s">
        <v>21</v>
      </c>
      <c r="C23" s="72"/>
      <c r="D23" s="56">
        <v>3187732.6542000002</v>
      </c>
      <c r="E23" s="56">
        <v>2551257.5632000002</v>
      </c>
      <c r="F23" s="57">
        <v>124.947504328088</v>
      </c>
      <c r="G23" s="56">
        <v>2902792.2510000002</v>
      </c>
      <c r="H23" s="57">
        <v>9.8160797797995905</v>
      </c>
      <c r="I23" s="56">
        <v>168940.054</v>
      </c>
      <c r="J23" s="57">
        <v>5.2996933032452702</v>
      </c>
      <c r="K23" s="56">
        <v>397387.82020000002</v>
      </c>
      <c r="L23" s="57">
        <v>13.689847079587</v>
      </c>
      <c r="M23" s="57">
        <v>-0.57487359850391295</v>
      </c>
      <c r="N23" s="56">
        <v>46877112.084899999</v>
      </c>
      <c r="O23" s="56">
        <v>538784181.38129997</v>
      </c>
      <c r="P23" s="56">
        <v>73623</v>
      </c>
      <c r="Q23" s="56">
        <v>78777</v>
      </c>
      <c r="R23" s="57">
        <v>-6.5425187554743101</v>
      </c>
      <c r="S23" s="56">
        <v>43.298054333564203</v>
      </c>
      <c r="T23" s="56">
        <v>58.531347630653599</v>
      </c>
      <c r="U23" s="58">
        <v>-35.182396834124397</v>
      </c>
    </row>
    <row r="24" spans="1:21" ht="12" thickBot="1">
      <c r="A24" s="82"/>
      <c r="B24" s="71" t="s">
        <v>22</v>
      </c>
      <c r="C24" s="72"/>
      <c r="D24" s="56">
        <v>188165.8933</v>
      </c>
      <c r="E24" s="56">
        <v>223998.5717</v>
      </c>
      <c r="F24" s="57">
        <v>84.003166570191098</v>
      </c>
      <c r="G24" s="56">
        <v>279372.9339</v>
      </c>
      <c r="H24" s="57">
        <v>-32.6470568665206</v>
      </c>
      <c r="I24" s="56">
        <v>27287.292099999999</v>
      </c>
      <c r="J24" s="57">
        <v>14.5017205942284</v>
      </c>
      <c r="K24" s="56">
        <v>46814.359499999999</v>
      </c>
      <c r="L24" s="57">
        <v>16.756941643014301</v>
      </c>
      <c r="M24" s="57">
        <v>-0.41711704717438203</v>
      </c>
      <c r="N24" s="56">
        <v>4089970.4983000001</v>
      </c>
      <c r="O24" s="56">
        <v>51095914.997699998</v>
      </c>
      <c r="P24" s="56">
        <v>18596</v>
      </c>
      <c r="Q24" s="56">
        <v>19193</v>
      </c>
      <c r="R24" s="57">
        <v>-3.1105090397540698</v>
      </c>
      <c r="S24" s="56">
        <v>10.1186219240697</v>
      </c>
      <c r="T24" s="56">
        <v>9.9336896993695607</v>
      </c>
      <c r="U24" s="58">
        <v>1.82764240118729</v>
      </c>
    </row>
    <row r="25" spans="1:21" ht="12" thickBot="1">
      <c r="A25" s="82"/>
      <c r="B25" s="71" t="s">
        <v>23</v>
      </c>
      <c r="C25" s="72"/>
      <c r="D25" s="56">
        <v>189388.68590000001</v>
      </c>
      <c r="E25" s="56">
        <v>228004.8504</v>
      </c>
      <c r="F25" s="57">
        <v>83.063446048514393</v>
      </c>
      <c r="G25" s="56">
        <v>265284.62670000002</v>
      </c>
      <c r="H25" s="57">
        <v>-28.609249523466602</v>
      </c>
      <c r="I25" s="56">
        <v>12670.7696</v>
      </c>
      <c r="J25" s="57">
        <v>6.69035192877908</v>
      </c>
      <c r="K25" s="56">
        <v>21171.369699999999</v>
      </c>
      <c r="L25" s="57">
        <v>7.98062441965092</v>
      </c>
      <c r="M25" s="57">
        <v>-0.40151394172669003</v>
      </c>
      <c r="N25" s="56">
        <v>4212105.2218000004</v>
      </c>
      <c r="O25" s="56">
        <v>64208197.601999998</v>
      </c>
      <c r="P25" s="56">
        <v>13368</v>
      </c>
      <c r="Q25" s="56">
        <v>13382</v>
      </c>
      <c r="R25" s="57">
        <v>-0.10461814377522601</v>
      </c>
      <c r="S25" s="56">
        <v>14.1673164198085</v>
      </c>
      <c r="T25" s="56">
        <v>14.1267206546107</v>
      </c>
      <c r="U25" s="58">
        <v>0.28654520019801599</v>
      </c>
    </row>
    <row r="26" spans="1:21" ht="12" thickBot="1">
      <c r="A26" s="82"/>
      <c r="B26" s="71" t="s">
        <v>24</v>
      </c>
      <c r="C26" s="72"/>
      <c r="D26" s="56">
        <v>509119.07040000003</v>
      </c>
      <c r="E26" s="56">
        <v>601055.25419999997</v>
      </c>
      <c r="F26" s="57">
        <v>84.704204287779504</v>
      </c>
      <c r="G26" s="56">
        <v>728552.71580000001</v>
      </c>
      <c r="H26" s="57">
        <v>-30.119117071583101</v>
      </c>
      <c r="I26" s="56">
        <v>101393.0929</v>
      </c>
      <c r="J26" s="57">
        <v>19.9153987338047</v>
      </c>
      <c r="K26" s="56">
        <v>141045.16339999999</v>
      </c>
      <c r="L26" s="57">
        <v>19.3596373112305</v>
      </c>
      <c r="M26" s="57">
        <v>-0.28113030992454402</v>
      </c>
      <c r="N26" s="56">
        <v>8919605.6513999999</v>
      </c>
      <c r="O26" s="56">
        <v>120406923.40369999</v>
      </c>
      <c r="P26" s="56">
        <v>35765</v>
      </c>
      <c r="Q26" s="56">
        <v>35972</v>
      </c>
      <c r="R26" s="57">
        <v>-0.57544757033247695</v>
      </c>
      <c r="S26" s="56">
        <v>14.235120100657101</v>
      </c>
      <c r="T26" s="56">
        <v>14.1963685838986</v>
      </c>
      <c r="U26" s="58">
        <v>0.27222472648257001</v>
      </c>
    </row>
    <row r="27" spans="1:21" ht="12" thickBot="1">
      <c r="A27" s="82"/>
      <c r="B27" s="71" t="s">
        <v>25</v>
      </c>
      <c r="C27" s="72"/>
      <c r="D27" s="56">
        <v>142000.67319999999</v>
      </c>
      <c r="E27" s="56">
        <v>233515.6992</v>
      </c>
      <c r="F27" s="57">
        <v>60.8099042961476</v>
      </c>
      <c r="G27" s="56">
        <v>272255.0478</v>
      </c>
      <c r="H27" s="57">
        <v>-47.842776709758397</v>
      </c>
      <c r="I27" s="56">
        <v>39183.158199999998</v>
      </c>
      <c r="J27" s="57">
        <v>27.593642563097401</v>
      </c>
      <c r="K27" s="56">
        <v>75816.176999999996</v>
      </c>
      <c r="L27" s="57">
        <v>27.847482576592999</v>
      </c>
      <c r="M27" s="57">
        <v>-0.48318208922615502</v>
      </c>
      <c r="N27" s="56">
        <v>2669794.6123000002</v>
      </c>
      <c r="O27" s="56">
        <v>41098028.818300001</v>
      </c>
      <c r="P27" s="56">
        <v>19930</v>
      </c>
      <c r="Q27" s="56">
        <v>20776</v>
      </c>
      <c r="R27" s="57">
        <v>-4.0720061609549401</v>
      </c>
      <c r="S27" s="56">
        <v>7.1249710587054702</v>
      </c>
      <c r="T27" s="56">
        <v>7.3006412880246403</v>
      </c>
      <c r="U27" s="58">
        <v>-2.4655570930991502</v>
      </c>
    </row>
    <row r="28" spans="1:21" ht="12" thickBot="1">
      <c r="A28" s="82"/>
      <c r="B28" s="71" t="s">
        <v>26</v>
      </c>
      <c r="C28" s="72"/>
      <c r="D28" s="56">
        <v>670002.37809999997</v>
      </c>
      <c r="E28" s="56">
        <v>780503.32880000002</v>
      </c>
      <c r="F28" s="57">
        <v>85.842347287628897</v>
      </c>
      <c r="G28" s="56">
        <v>932168.74309999996</v>
      </c>
      <c r="H28" s="57">
        <v>-28.124346256037899</v>
      </c>
      <c r="I28" s="56">
        <v>14238.239799999999</v>
      </c>
      <c r="J28" s="57">
        <v>2.12510287506396</v>
      </c>
      <c r="K28" s="56">
        <v>23379.9915</v>
      </c>
      <c r="L28" s="57">
        <v>2.5081286701641599</v>
      </c>
      <c r="M28" s="57">
        <v>-0.39100748603779401</v>
      </c>
      <c r="N28" s="56">
        <v>13317127.864</v>
      </c>
      <c r="O28" s="56">
        <v>174867139.49700001</v>
      </c>
      <c r="P28" s="56">
        <v>31164</v>
      </c>
      <c r="Q28" s="56">
        <v>31354</v>
      </c>
      <c r="R28" s="57">
        <v>-0.60598328761880504</v>
      </c>
      <c r="S28" s="56">
        <v>21.4992420132204</v>
      </c>
      <c r="T28" s="56">
        <v>21.5335852746061</v>
      </c>
      <c r="U28" s="58">
        <v>-0.15974173119503601</v>
      </c>
    </row>
    <row r="29" spans="1:21" ht="12" thickBot="1">
      <c r="A29" s="82"/>
      <c r="B29" s="71" t="s">
        <v>27</v>
      </c>
      <c r="C29" s="72"/>
      <c r="D29" s="56">
        <v>495247.22830000002</v>
      </c>
      <c r="E29" s="56">
        <v>628852.37959999999</v>
      </c>
      <c r="F29" s="57">
        <v>78.754131234267803</v>
      </c>
      <c r="G29" s="56">
        <v>619113.65619999997</v>
      </c>
      <c r="H29" s="57">
        <v>-20.007057938322401</v>
      </c>
      <c r="I29" s="56">
        <v>68008.004000000001</v>
      </c>
      <c r="J29" s="57">
        <v>13.7321321783963</v>
      </c>
      <c r="K29" s="56">
        <v>88933.608900000007</v>
      </c>
      <c r="L29" s="57">
        <v>14.364666004277399</v>
      </c>
      <c r="M29" s="57">
        <v>-0.23529467834291401</v>
      </c>
      <c r="N29" s="56">
        <v>8924773.1647999994</v>
      </c>
      <c r="O29" s="56">
        <v>130950259.2726</v>
      </c>
      <c r="P29" s="56">
        <v>81553</v>
      </c>
      <c r="Q29" s="56">
        <v>81241</v>
      </c>
      <c r="R29" s="57">
        <v>0.38404254009674099</v>
      </c>
      <c r="S29" s="56">
        <v>6.0727039875908897</v>
      </c>
      <c r="T29" s="56">
        <v>6.0676902044534202</v>
      </c>
      <c r="U29" s="58">
        <v>8.2562613750331998E-2</v>
      </c>
    </row>
    <row r="30" spans="1:21" ht="12" thickBot="1">
      <c r="A30" s="82"/>
      <c r="B30" s="71" t="s">
        <v>28</v>
      </c>
      <c r="C30" s="72"/>
      <c r="D30" s="56">
        <v>831599.87479999999</v>
      </c>
      <c r="E30" s="56">
        <v>1142114.8635</v>
      </c>
      <c r="F30" s="57">
        <v>72.812280215982</v>
      </c>
      <c r="G30" s="56">
        <v>1235268.9012</v>
      </c>
      <c r="H30" s="57">
        <v>-32.6786358830742</v>
      </c>
      <c r="I30" s="56">
        <v>71106.379799999995</v>
      </c>
      <c r="J30" s="57">
        <v>8.5505520088132592</v>
      </c>
      <c r="K30" s="56">
        <v>139504.44190000001</v>
      </c>
      <c r="L30" s="57">
        <v>11.293447261926399</v>
      </c>
      <c r="M30" s="57">
        <v>-0.49029307718408899</v>
      </c>
      <c r="N30" s="56">
        <v>18726507.673700001</v>
      </c>
      <c r="O30" s="56">
        <v>200829782.81029999</v>
      </c>
      <c r="P30" s="56">
        <v>57553</v>
      </c>
      <c r="Q30" s="56">
        <v>60286</v>
      </c>
      <c r="R30" s="57">
        <v>-4.5333908370102503</v>
      </c>
      <c r="S30" s="56">
        <v>14.449288044063699</v>
      </c>
      <c r="T30" s="56">
        <v>14.671496013999899</v>
      </c>
      <c r="U30" s="58">
        <v>-1.53784718844672</v>
      </c>
    </row>
    <row r="31" spans="1:21" ht="12" thickBot="1">
      <c r="A31" s="82"/>
      <c r="B31" s="71" t="s">
        <v>29</v>
      </c>
      <c r="C31" s="72"/>
      <c r="D31" s="56">
        <v>567434.32700000005</v>
      </c>
      <c r="E31" s="56">
        <v>868215.17579999997</v>
      </c>
      <c r="F31" s="57">
        <v>65.356416567718796</v>
      </c>
      <c r="G31" s="56">
        <v>1449321.1281000001</v>
      </c>
      <c r="H31" s="57">
        <v>-60.848267785629901</v>
      </c>
      <c r="I31" s="56">
        <v>36760.750200000002</v>
      </c>
      <c r="J31" s="57">
        <v>6.47841493734657</v>
      </c>
      <c r="K31" s="56">
        <v>9731.9104000000007</v>
      </c>
      <c r="L31" s="57">
        <v>0.67148061332398701</v>
      </c>
      <c r="M31" s="57">
        <v>2.7773416204078498</v>
      </c>
      <c r="N31" s="56">
        <v>16996488.146600001</v>
      </c>
      <c r="O31" s="56">
        <v>217108554.1629</v>
      </c>
      <c r="P31" s="56">
        <v>21796</v>
      </c>
      <c r="Q31" s="56">
        <v>22616</v>
      </c>
      <c r="R31" s="57">
        <v>-3.6257516802263901</v>
      </c>
      <c r="S31" s="56">
        <v>26.033874426500301</v>
      </c>
      <c r="T31" s="56">
        <v>26.4386335160948</v>
      </c>
      <c r="U31" s="58">
        <v>-1.5547401165249299</v>
      </c>
    </row>
    <row r="32" spans="1:21" ht="12" thickBot="1">
      <c r="A32" s="82"/>
      <c r="B32" s="71" t="s">
        <v>30</v>
      </c>
      <c r="C32" s="72"/>
      <c r="D32" s="56">
        <v>76524.487699999998</v>
      </c>
      <c r="E32" s="56">
        <v>129158.9069</v>
      </c>
      <c r="F32" s="57">
        <v>59.2483240503486</v>
      </c>
      <c r="G32" s="56">
        <v>165379.04180000001</v>
      </c>
      <c r="H32" s="57">
        <v>-53.727820123335597</v>
      </c>
      <c r="I32" s="56">
        <v>18370.593400000002</v>
      </c>
      <c r="J32" s="57">
        <v>24.006163193170899</v>
      </c>
      <c r="K32" s="56">
        <v>44372.608399999997</v>
      </c>
      <c r="L32" s="57">
        <v>26.8308534848459</v>
      </c>
      <c r="M32" s="57">
        <v>-0.58599248359715606</v>
      </c>
      <c r="N32" s="56">
        <v>2401205.1782</v>
      </c>
      <c r="O32" s="56">
        <v>21265374.3112</v>
      </c>
      <c r="P32" s="56">
        <v>15967</v>
      </c>
      <c r="Q32" s="56">
        <v>15792</v>
      </c>
      <c r="R32" s="57">
        <v>1.1081560283687999</v>
      </c>
      <c r="S32" s="56">
        <v>4.7926653535416799</v>
      </c>
      <c r="T32" s="56">
        <v>4.9128213589159104</v>
      </c>
      <c r="U32" s="58">
        <v>-2.50708106055087</v>
      </c>
    </row>
    <row r="33" spans="1:21" ht="12" thickBot="1">
      <c r="A33" s="82"/>
      <c r="B33" s="71" t="s">
        <v>70</v>
      </c>
      <c r="C33" s="72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6">
        <v>15.7265</v>
      </c>
      <c r="O33" s="56">
        <v>343.66140000000001</v>
      </c>
      <c r="P33" s="59"/>
      <c r="Q33" s="59"/>
      <c r="R33" s="59"/>
      <c r="S33" s="59"/>
      <c r="T33" s="59"/>
      <c r="U33" s="60"/>
    </row>
    <row r="34" spans="1:21" ht="12" thickBot="1">
      <c r="A34" s="82"/>
      <c r="B34" s="71" t="s">
        <v>31</v>
      </c>
      <c r="C34" s="72"/>
      <c r="D34" s="56">
        <v>100599.1421</v>
      </c>
      <c r="E34" s="56">
        <v>132306.81820000001</v>
      </c>
      <c r="F34" s="57">
        <v>76.034737641359101</v>
      </c>
      <c r="G34" s="56">
        <v>180407.44339999999</v>
      </c>
      <c r="H34" s="57">
        <v>-44.237809591397401</v>
      </c>
      <c r="I34" s="56">
        <v>12795.4692</v>
      </c>
      <c r="J34" s="57">
        <v>12.719262742102501</v>
      </c>
      <c r="K34" s="56">
        <v>23292.5177</v>
      </c>
      <c r="L34" s="57">
        <v>12.9110624600759</v>
      </c>
      <c r="M34" s="57">
        <v>-0.45066182347475497</v>
      </c>
      <c r="N34" s="56">
        <v>2363013.8536999999</v>
      </c>
      <c r="O34" s="56">
        <v>34006186.748800002</v>
      </c>
      <c r="P34" s="56">
        <v>6864</v>
      </c>
      <c r="Q34" s="56">
        <v>6912</v>
      </c>
      <c r="R34" s="57">
        <v>-0.69444444444444198</v>
      </c>
      <c r="S34" s="56">
        <v>14.6560521707459</v>
      </c>
      <c r="T34" s="56">
        <v>14.605380049189799</v>
      </c>
      <c r="U34" s="58">
        <v>0.34574195674090202</v>
      </c>
    </row>
    <row r="35" spans="1:21" ht="12" customHeight="1" thickBot="1">
      <c r="A35" s="82"/>
      <c r="B35" s="71" t="s">
        <v>78</v>
      </c>
      <c r="C35" s="72"/>
      <c r="D35" s="56">
        <v>4383.0982000000004</v>
      </c>
      <c r="E35" s="59"/>
      <c r="F35" s="59"/>
      <c r="G35" s="59"/>
      <c r="H35" s="59"/>
      <c r="I35" s="56">
        <v>-76.146199999999993</v>
      </c>
      <c r="J35" s="57">
        <v>-1.7372688569925301</v>
      </c>
      <c r="K35" s="59"/>
      <c r="L35" s="59"/>
      <c r="M35" s="59"/>
      <c r="N35" s="56">
        <v>94871.5723</v>
      </c>
      <c r="O35" s="56">
        <v>317151.62219999998</v>
      </c>
      <c r="P35" s="56">
        <v>754</v>
      </c>
      <c r="Q35" s="56">
        <v>841</v>
      </c>
      <c r="R35" s="57">
        <v>-10.3448275862069</v>
      </c>
      <c r="S35" s="56">
        <v>5.8131275862068996</v>
      </c>
      <c r="T35" s="56">
        <v>5.88168656361474</v>
      </c>
      <c r="U35" s="58">
        <v>-1.1793819487210599</v>
      </c>
    </row>
    <row r="36" spans="1:21" ht="12" customHeight="1" thickBot="1">
      <c r="A36" s="82"/>
      <c r="B36" s="71" t="s">
        <v>64</v>
      </c>
      <c r="C36" s="72"/>
      <c r="D36" s="56">
        <v>39940.22</v>
      </c>
      <c r="E36" s="59"/>
      <c r="F36" s="59"/>
      <c r="G36" s="56">
        <v>185559.11</v>
      </c>
      <c r="H36" s="57">
        <v>-78.475742850889901</v>
      </c>
      <c r="I36" s="56">
        <v>1272.68</v>
      </c>
      <c r="J36" s="57">
        <v>3.1864621677096401</v>
      </c>
      <c r="K36" s="56">
        <v>-2145.5100000000002</v>
      </c>
      <c r="L36" s="57">
        <v>-1.15624072566418</v>
      </c>
      <c r="M36" s="57">
        <v>-1.59318297281299</v>
      </c>
      <c r="N36" s="56">
        <v>1120810.31</v>
      </c>
      <c r="O36" s="56">
        <v>26818754.129999999</v>
      </c>
      <c r="P36" s="56">
        <v>42</v>
      </c>
      <c r="Q36" s="56">
        <v>52</v>
      </c>
      <c r="R36" s="57">
        <v>-19.230769230769202</v>
      </c>
      <c r="S36" s="56">
        <v>950.957619047619</v>
      </c>
      <c r="T36" s="56">
        <v>1030.1461538461499</v>
      </c>
      <c r="U36" s="58">
        <v>-8.3272412158432108</v>
      </c>
    </row>
    <row r="37" spans="1:21" ht="12" thickBot="1">
      <c r="A37" s="82"/>
      <c r="B37" s="71" t="s">
        <v>35</v>
      </c>
      <c r="C37" s="72"/>
      <c r="D37" s="56">
        <v>91290.66</v>
      </c>
      <c r="E37" s="59"/>
      <c r="F37" s="59"/>
      <c r="G37" s="56">
        <v>350064.85</v>
      </c>
      <c r="H37" s="57">
        <v>-73.921786206184393</v>
      </c>
      <c r="I37" s="56">
        <v>-856.02</v>
      </c>
      <c r="J37" s="57">
        <v>-0.93768628685563205</v>
      </c>
      <c r="K37" s="56">
        <v>-41186.71</v>
      </c>
      <c r="L37" s="57">
        <v>-11.765451458494001</v>
      </c>
      <c r="M37" s="57">
        <v>-0.97921611121645802</v>
      </c>
      <c r="N37" s="56">
        <v>3067883.26</v>
      </c>
      <c r="O37" s="56">
        <v>72534376.629999995</v>
      </c>
      <c r="P37" s="56">
        <v>55</v>
      </c>
      <c r="Q37" s="56">
        <v>78</v>
      </c>
      <c r="R37" s="57">
        <v>-29.4871794871795</v>
      </c>
      <c r="S37" s="56">
        <v>1659.8301818181801</v>
      </c>
      <c r="T37" s="56">
        <v>1579.59717948718</v>
      </c>
      <c r="U37" s="58">
        <v>4.8338078925107197</v>
      </c>
    </row>
    <row r="38" spans="1:21" ht="12" thickBot="1">
      <c r="A38" s="82"/>
      <c r="B38" s="71" t="s">
        <v>36</v>
      </c>
      <c r="C38" s="72"/>
      <c r="D38" s="56">
        <v>276029.17</v>
      </c>
      <c r="E38" s="59"/>
      <c r="F38" s="59"/>
      <c r="G38" s="56">
        <v>819022.11</v>
      </c>
      <c r="H38" s="57">
        <v>-66.297714478062204</v>
      </c>
      <c r="I38" s="56">
        <v>-9387.2999999999993</v>
      </c>
      <c r="J38" s="57">
        <v>-3.4008362232151099</v>
      </c>
      <c r="K38" s="56">
        <v>-98964.79</v>
      </c>
      <c r="L38" s="57">
        <v>-12.083286738132101</v>
      </c>
      <c r="M38" s="57">
        <v>-0.90514505209378004</v>
      </c>
      <c r="N38" s="56">
        <v>5160528.08</v>
      </c>
      <c r="O38" s="56">
        <v>46375516.82</v>
      </c>
      <c r="P38" s="56">
        <v>105</v>
      </c>
      <c r="Q38" s="56">
        <v>51</v>
      </c>
      <c r="R38" s="57">
        <v>105.88235294117599</v>
      </c>
      <c r="S38" s="56">
        <v>2628.8492380952398</v>
      </c>
      <c r="T38" s="56">
        <v>2262.8125490196098</v>
      </c>
      <c r="U38" s="58">
        <v>13.923837235369399</v>
      </c>
    </row>
    <row r="39" spans="1:21" ht="12" thickBot="1">
      <c r="A39" s="82"/>
      <c r="B39" s="71" t="s">
        <v>37</v>
      </c>
      <c r="C39" s="72"/>
      <c r="D39" s="56">
        <v>130813.82</v>
      </c>
      <c r="E39" s="59"/>
      <c r="F39" s="59"/>
      <c r="G39" s="56">
        <v>291889.87</v>
      </c>
      <c r="H39" s="57">
        <v>-55.183843824384901</v>
      </c>
      <c r="I39" s="56">
        <v>-15009.45</v>
      </c>
      <c r="J39" s="57">
        <v>-11.473902375146601</v>
      </c>
      <c r="K39" s="56">
        <v>-45904.41</v>
      </c>
      <c r="L39" s="57">
        <v>-15.726619769298599</v>
      </c>
      <c r="M39" s="57">
        <v>-0.67302814696888602</v>
      </c>
      <c r="N39" s="56">
        <v>2780803.84</v>
      </c>
      <c r="O39" s="56">
        <v>45500832.240000002</v>
      </c>
      <c r="P39" s="56">
        <v>85</v>
      </c>
      <c r="Q39" s="56">
        <v>90</v>
      </c>
      <c r="R39" s="57">
        <v>-5.5555555555555598</v>
      </c>
      <c r="S39" s="56">
        <v>1538.9861176470599</v>
      </c>
      <c r="T39" s="56">
        <v>1427.1625555555599</v>
      </c>
      <c r="U39" s="58">
        <v>7.2660539825056603</v>
      </c>
    </row>
    <row r="40" spans="1:21" ht="12" thickBot="1">
      <c r="A40" s="82"/>
      <c r="B40" s="71" t="s">
        <v>66</v>
      </c>
      <c r="C40" s="72"/>
      <c r="D40" s="56">
        <v>0.24</v>
      </c>
      <c r="E40" s="59"/>
      <c r="F40" s="59"/>
      <c r="G40" s="56">
        <v>67</v>
      </c>
      <c r="H40" s="57">
        <v>-99.641791044776099</v>
      </c>
      <c r="I40" s="56">
        <v>-1828.83</v>
      </c>
      <c r="J40" s="57">
        <v>-762012.5</v>
      </c>
      <c r="K40" s="56">
        <v>60.5</v>
      </c>
      <c r="L40" s="57">
        <v>90.298507462686601</v>
      </c>
      <c r="M40" s="57">
        <v>-31.228595041322301</v>
      </c>
      <c r="N40" s="56">
        <v>10.6</v>
      </c>
      <c r="O40" s="56">
        <v>1263.8599999999999</v>
      </c>
      <c r="P40" s="56">
        <v>3</v>
      </c>
      <c r="Q40" s="56">
        <v>1</v>
      </c>
      <c r="R40" s="57">
        <v>200</v>
      </c>
      <c r="S40" s="56">
        <v>0.08</v>
      </c>
      <c r="T40" s="56">
        <v>0.01</v>
      </c>
      <c r="U40" s="58">
        <v>87.5</v>
      </c>
    </row>
    <row r="41" spans="1:21" ht="12" customHeight="1" thickBot="1">
      <c r="A41" s="82"/>
      <c r="B41" s="71" t="s">
        <v>32</v>
      </c>
      <c r="C41" s="72"/>
      <c r="D41" s="56">
        <v>31954.700799999999</v>
      </c>
      <c r="E41" s="59"/>
      <c r="F41" s="59"/>
      <c r="G41" s="56">
        <v>167866.1545</v>
      </c>
      <c r="H41" s="57">
        <v>-80.964178934592795</v>
      </c>
      <c r="I41" s="56">
        <v>1571.3839</v>
      </c>
      <c r="J41" s="57">
        <v>4.9175359513927903</v>
      </c>
      <c r="K41" s="56">
        <v>9248.6794000000009</v>
      </c>
      <c r="L41" s="57">
        <v>5.50955576932573</v>
      </c>
      <c r="M41" s="57">
        <v>-0.83009640273615704</v>
      </c>
      <c r="N41" s="56">
        <v>690102.98849999998</v>
      </c>
      <c r="O41" s="56">
        <v>13862215.368000001</v>
      </c>
      <c r="P41" s="56">
        <v>83</v>
      </c>
      <c r="Q41" s="56">
        <v>75</v>
      </c>
      <c r="R41" s="57">
        <v>10.6666666666667</v>
      </c>
      <c r="S41" s="56">
        <v>384.99639518072303</v>
      </c>
      <c r="T41" s="56">
        <v>375.48717866666698</v>
      </c>
      <c r="U41" s="58">
        <v>2.4699494938368098</v>
      </c>
    </row>
    <row r="42" spans="1:21" ht="12" thickBot="1">
      <c r="A42" s="82"/>
      <c r="B42" s="71" t="s">
        <v>33</v>
      </c>
      <c r="C42" s="72"/>
      <c r="D42" s="56">
        <v>386384.21509999997</v>
      </c>
      <c r="E42" s="56">
        <v>758305.73120000004</v>
      </c>
      <c r="F42" s="57">
        <v>50.953619259682597</v>
      </c>
      <c r="G42" s="56">
        <v>492663.86560000002</v>
      </c>
      <c r="H42" s="57">
        <v>-21.572446838691</v>
      </c>
      <c r="I42" s="56">
        <v>22413.8325</v>
      </c>
      <c r="J42" s="57">
        <v>5.8009182632367802</v>
      </c>
      <c r="K42" s="56">
        <v>29774.0625</v>
      </c>
      <c r="L42" s="57">
        <v>6.0434841235492502</v>
      </c>
      <c r="M42" s="57">
        <v>-0.24720274567839001</v>
      </c>
      <c r="N42" s="56">
        <v>6180510.9283999996</v>
      </c>
      <c r="O42" s="56">
        <v>83271589.470899999</v>
      </c>
      <c r="P42" s="56">
        <v>2101</v>
      </c>
      <c r="Q42" s="56">
        <v>2107</v>
      </c>
      <c r="R42" s="57">
        <v>-0.284765068818227</v>
      </c>
      <c r="S42" s="56">
        <v>183.90490961446901</v>
      </c>
      <c r="T42" s="56">
        <v>199.99096174655901</v>
      </c>
      <c r="U42" s="58">
        <v>-8.7469400168880291</v>
      </c>
    </row>
    <row r="43" spans="1:21" ht="12" thickBot="1">
      <c r="A43" s="82"/>
      <c r="B43" s="71" t="s">
        <v>38</v>
      </c>
      <c r="C43" s="72"/>
      <c r="D43" s="56">
        <v>36927.39</v>
      </c>
      <c r="E43" s="59"/>
      <c r="F43" s="59"/>
      <c r="G43" s="56">
        <v>152001.71</v>
      </c>
      <c r="H43" s="57">
        <v>-75.705937781884202</v>
      </c>
      <c r="I43" s="56">
        <v>-1274.3900000000001</v>
      </c>
      <c r="J43" s="57">
        <v>-3.4510697885769899</v>
      </c>
      <c r="K43" s="56">
        <v>-13028.19</v>
      </c>
      <c r="L43" s="57">
        <v>-8.5710812069153697</v>
      </c>
      <c r="M43" s="57">
        <v>-0.90218211432286499</v>
      </c>
      <c r="N43" s="56">
        <v>1217224.8</v>
      </c>
      <c r="O43" s="56">
        <v>34694508.859999999</v>
      </c>
      <c r="P43" s="56">
        <v>43</v>
      </c>
      <c r="Q43" s="56">
        <v>59</v>
      </c>
      <c r="R43" s="57">
        <v>-27.118644067796598</v>
      </c>
      <c r="S43" s="56">
        <v>858.77651162790698</v>
      </c>
      <c r="T43" s="56">
        <v>958.88847457627105</v>
      </c>
      <c r="U43" s="58">
        <v>-11.657510608736899</v>
      </c>
    </row>
    <row r="44" spans="1:21" ht="12" thickBot="1">
      <c r="A44" s="82"/>
      <c r="B44" s="71" t="s">
        <v>39</v>
      </c>
      <c r="C44" s="72"/>
      <c r="D44" s="56">
        <v>12461.56</v>
      </c>
      <c r="E44" s="59"/>
      <c r="F44" s="59"/>
      <c r="G44" s="56">
        <v>51439.33</v>
      </c>
      <c r="H44" s="57">
        <v>-75.774256779783101</v>
      </c>
      <c r="I44" s="56">
        <v>1716.29</v>
      </c>
      <c r="J44" s="57">
        <v>13.7726737262429</v>
      </c>
      <c r="K44" s="56">
        <v>6200.71</v>
      </c>
      <c r="L44" s="57">
        <v>12.054414394588701</v>
      </c>
      <c r="M44" s="57">
        <v>-0.72321072909392603</v>
      </c>
      <c r="N44" s="56">
        <v>597967.16</v>
      </c>
      <c r="O44" s="56">
        <v>14131208.060000001</v>
      </c>
      <c r="P44" s="56">
        <v>16</v>
      </c>
      <c r="Q44" s="56">
        <v>24</v>
      </c>
      <c r="R44" s="57">
        <v>-33.3333333333333</v>
      </c>
      <c r="S44" s="56">
        <v>778.84749999999997</v>
      </c>
      <c r="T44" s="56">
        <v>846.54666666666697</v>
      </c>
      <c r="U44" s="58">
        <v>-8.6922236595311198</v>
      </c>
    </row>
    <row r="45" spans="1:21" ht="12" thickBot="1">
      <c r="A45" s="82"/>
      <c r="B45" s="71" t="s">
        <v>72</v>
      </c>
      <c r="C45" s="72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6">
        <v>0</v>
      </c>
      <c r="O45" s="56">
        <v>219.40190000000001</v>
      </c>
      <c r="P45" s="59"/>
      <c r="Q45" s="56">
        <v>1</v>
      </c>
      <c r="R45" s="59"/>
      <c r="S45" s="59"/>
      <c r="T45" s="56">
        <v>44.444400000000002</v>
      </c>
      <c r="U45" s="60"/>
    </row>
    <row r="46" spans="1:21" ht="12" thickBot="1">
      <c r="A46" s="83"/>
      <c r="B46" s="71" t="s">
        <v>34</v>
      </c>
      <c r="C46" s="72"/>
      <c r="D46" s="61">
        <v>1425.0661</v>
      </c>
      <c r="E46" s="62"/>
      <c r="F46" s="62"/>
      <c r="G46" s="61">
        <v>67577.732300000003</v>
      </c>
      <c r="H46" s="63">
        <v>-97.891219412818302</v>
      </c>
      <c r="I46" s="61">
        <v>190.8964</v>
      </c>
      <c r="J46" s="63">
        <v>13.3956172278605</v>
      </c>
      <c r="K46" s="61">
        <v>6141.9045999999998</v>
      </c>
      <c r="L46" s="63">
        <v>9.0886515290777208</v>
      </c>
      <c r="M46" s="63">
        <v>-0.96891902228504201</v>
      </c>
      <c r="N46" s="61">
        <v>374539.592</v>
      </c>
      <c r="O46" s="61">
        <v>5105530.7533999998</v>
      </c>
      <c r="P46" s="61">
        <v>9</v>
      </c>
      <c r="Q46" s="61">
        <v>17</v>
      </c>
      <c r="R46" s="63">
        <v>-47.058823529411796</v>
      </c>
      <c r="S46" s="61">
        <v>158.34067777777801</v>
      </c>
      <c r="T46" s="61">
        <v>664.44826470588202</v>
      </c>
      <c r="U46" s="64">
        <v>-319.63207056521401</v>
      </c>
    </row>
  </sheetData>
  <mergeCells count="44"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23:C23"/>
    <mergeCell ref="B35:C3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18:C18"/>
    <mergeCell ref="B19:C19"/>
    <mergeCell ref="B20:C20"/>
    <mergeCell ref="B21:C21"/>
    <mergeCell ref="B22:C22"/>
    <mergeCell ref="A1:U4"/>
    <mergeCell ref="W1:W4"/>
    <mergeCell ref="B6:C6"/>
    <mergeCell ref="A7:C7"/>
    <mergeCell ref="A8:A46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</mergeCells>
  <phoneticPr fontId="45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3"/>
  <sheetViews>
    <sheetView topLeftCell="A16" workbookViewId="0">
      <selection activeCell="B34" sqref="B34:E40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68</v>
      </c>
      <c r="B1" s="38" t="s">
        <v>58</v>
      </c>
      <c r="C1" s="38" t="s">
        <v>59</v>
      </c>
      <c r="D1" s="38" t="s">
        <v>60</v>
      </c>
      <c r="E1" s="38" t="s">
        <v>61</v>
      </c>
      <c r="F1" s="38" t="s">
        <v>62</v>
      </c>
      <c r="G1" s="38" t="s">
        <v>61</v>
      </c>
      <c r="H1" s="38" t="s">
        <v>63</v>
      </c>
    </row>
    <row r="2" spans="1:8">
      <c r="A2" s="37">
        <v>1</v>
      </c>
      <c r="B2" s="37">
        <v>12</v>
      </c>
      <c r="C2" s="37">
        <v>51729</v>
      </c>
      <c r="D2" s="37">
        <v>471934.73101709399</v>
      </c>
      <c r="E2" s="37">
        <v>361266.73584615398</v>
      </c>
      <c r="F2" s="37">
        <v>110667.99517094</v>
      </c>
      <c r="G2" s="37">
        <v>361266.73584615398</v>
      </c>
      <c r="H2" s="37">
        <v>0.23449851832780599</v>
      </c>
    </row>
    <row r="3" spans="1:8">
      <c r="A3" s="37">
        <v>2</v>
      </c>
      <c r="B3" s="37">
        <v>13</v>
      </c>
      <c r="C3" s="37">
        <v>4636</v>
      </c>
      <c r="D3" s="37">
        <v>45133.178939316203</v>
      </c>
      <c r="E3" s="37">
        <v>35291.016597435897</v>
      </c>
      <c r="F3" s="37">
        <v>9842.1623418803392</v>
      </c>
      <c r="G3" s="37">
        <v>35291.016597435897</v>
      </c>
      <c r="H3" s="37">
        <v>0.21806933553503099</v>
      </c>
    </row>
    <row r="4" spans="1:8">
      <c r="A4" s="37">
        <v>3</v>
      </c>
      <c r="B4" s="37">
        <v>14</v>
      </c>
      <c r="C4" s="37">
        <v>89960</v>
      </c>
      <c r="D4" s="37">
        <v>84677.698532675306</v>
      </c>
      <c r="E4" s="37">
        <v>62845.968047392402</v>
      </c>
      <c r="F4" s="37">
        <v>21831.7304852829</v>
      </c>
      <c r="G4" s="37">
        <v>62845.968047392402</v>
      </c>
      <c r="H4" s="37">
        <v>0.25782149094260598</v>
      </c>
    </row>
    <row r="5" spans="1:8">
      <c r="A5" s="37">
        <v>4</v>
      </c>
      <c r="B5" s="37">
        <v>15</v>
      </c>
      <c r="C5" s="37">
        <v>3544</v>
      </c>
      <c r="D5" s="37">
        <v>60850.380977429799</v>
      </c>
      <c r="E5" s="37">
        <v>50880.224012200299</v>
      </c>
      <c r="F5" s="37">
        <v>9970.1569652295602</v>
      </c>
      <c r="G5" s="37">
        <v>50880.224012200299</v>
      </c>
      <c r="H5" s="37">
        <v>0.163847075483843</v>
      </c>
    </row>
    <row r="6" spans="1:8">
      <c r="A6" s="37">
        <v>5</v>
      </c>
      <c r="B6" s="37">
        <v>16</v>
      </c>
      <c r="C6" s="37">
        <v>4615</v>
      </c>
      <c r="D6" s="37">
        <v>188334.702560684</v>
      </c>
      <c r="E6" s="37">
        <v>151965.00419829</v>
      </c>
      <c r="F6" s="37">
        <v>36369.698362393203</v>
      </c>
      <c r="G6" s="37">
        <v>151965.00419829</v>
      </c>
      <c r="H6" s="37">
        <v>0.193112038662521</v>
      </c>
    </row>
    <row r="7" spans="1:8">
      <c r="A7" s="37">
        <v>6</v>
      </c>
      <c r="B7" s="37">
        <v>17</v>
      </c>
      <c r="C7" s="37">
        <v>16819</v>
      </c>
      <c r="D7" s="37">
        <v>211761.62824102599</v>
      </c>
      <c r="E7" s="37">
        <v>148366.91245726499</v>
      </c>
      <c r="F7" s="37">
        <v>63394.715783760701</v>
      </c>
      <c r="G7" s="37">
        <v>148366.91245726499</v>
      </c>
      <c r="H7" s="37">
        <v>0.29936828645653102</v>
      </c>
    </row>
    <row r="8" spans="1:8">
      <c r="A8" s="37">
        <v>7</v>
      </c>
      <c r="B8" s="37">
        <v>18</v>
      </c>
      <c r="C8" s="37">
        <v>42217</v>
      </c>
      <c r="D8" s="37">
        <v>119318.76712649599</v>
      </c>
      <c r="E8" s="37">
        <v>94029.840706837596</v>
      </c>
      <c r="F8" s="37">
        <v>25288.926419658099</v>
      </c>
      <c r="G8" s="37">
        <v>94029.840706837596</v>
      </c>
      <c r="H8" s="37">
        <v>0.21194424840853501</v>
      </c>
    </row>
    <row r="9" spans="1:8">
      <c r="A9" s="37">
        <v>8</v>
      </c>
      <c r="B9" s="37">
        <v>19</v>
      </c>
      <c r="C9" s="37">
        <v>16229</v>
      </c>
      <c r="D9" s="37">
        <v>94544.893856410301</v>
      </c>
      <c r="E9" s="37">
        <v>74764.297979487194</v>
      </c>
      <c r="F9" s="37">
        <v>19780.5958769231</v>
      </c>
      <c r="G9" s="37">
        <v>74764.297979487194</v>
      </c>
      <c r="H9" s="37">
        <v>0.20921908175141399</v>
      </c>
    </row>
    <row r="10" spans="1:8">
      <c r="A10" s="37">
        <v>9</v>
      </c>
      <c r="B10" s="37">
        <v>21</v>
      </c>
      <c r="C10" s="37">
        <v>177953</v>
      </c>
      <c r="D10" s="37">
        <v>741422.74040000001</v>
      </c>
      <c r="E10" s="37">
        <v>723695.22140000004</v>
      </c>
      <c r="F10" s="37">
        <v>17727.519</v>
      </c>
      <c r="G10" s="37">
        <v>723695.22140000004</v>
      </c>
      <c r="H10" s="37">
        <v>2.3910136598232701E-2</v>
      </c>
    </row>
    <row r="11" spans="1:8">
      <c r="A11" s="37">
        <v>10</v>
      </c>
      <c r="B11" s="37">
        <v>22</v>
      </c>
      <c r="C11" s="37">
        <v>59370</v>
      </c>
      <c r="D11" s="37">
        <v>495119.78281965799</v>
      </c>
      <c r="E11" s="37">
        <v>455159.37825128197</v>
      </c>
      <c r="F11" s="37">
        <v>39960.4045683761</v>
      </c>
      <c r="G11" s="37">
        <v>455159.37825128197</v>
      </c>
      <c r="H11" s="37">
        <v>8.0708559736404603E-2</v>
      </c>
    </row>
    <row r="12" spans="1:8">
      <c r="A12" s="37">
        <v>11</v>
      </c>
      <c r="B12" s="37">
        <v>23</v>
      </c>
      <c r="C12" s="37">
        <v>142933.943</v>
      </c>
      <c r="D12" s="37">
        <v>1174902.2100418799</v>
      </c>
      <c r="E12" s="37">
        <v>1038919.95868034</v>
      </c>
      <c r="F12" s="37">
        <v>135982.25136153799</v>
      </c>
      <c r="G12" s="37">
        <v>1038919.95868034</v>
      </c>
      <c r="H12" s="37">
        <v>0.11573920807987199</v>
      </c>
    </row>
    <row r="13" spans="1:8">
      <c r="A13" s="37">
        <v>12</v>
      </c>
      <c r="B13" s="37">
        <v>24</v>
      </c>
      <c r="C13" s="37">
        <v>15879</v>
      </c>
      <c r="D13" s="37">
        <v>359688.34197350399</v>
      </c>
      <c r="E13" s="37">
        <v>335180.90037264902</v>
      </c>
      <c r="F13" s="37">
        <v>24507.441600854701</v>
      </c>
      <c r="G13" s="37">
        <v>335180.90037264902</v>
      </c>
      <c r="H13" s="37">
        <v>6.8135212463071707E-2</v>
      </c>
    </row>
    <row r="14" spans="1:8">
      <c r="A14" s="37">
        <v>13</v>
      </c>
      <c r="B14" s="37">
        <v>25</v>
      </c>
      <c r="C14" s="37">
        <v>73966</v>
      </c>
      <c r="D14" s="37">
        <v>891463.60290000006</v>
      </c>
      <c r="E14" s="37">
        <v>808469.11620000005</v>
      </c>
      <c r="F14" s="37">
        <v>82994.486699999994</v>
      </c>
      <c r="G14" s="37">
        <v>808469.11620000005</v>
      </c>
      <c r="H14" s="37">
        <v>9.3099130946022401E-2</v>
      </c>
    </row>
    <row r="15" spans="1:8">
      <c r="A15" s="37">
        <v>14</v>
      </c>
      <c r="B15" s="37">
        <v>26</v>
      </c>
      <c r="C15" s="37">
        <v>47855</v>
      </c>
      <c r="D15" s="37">
        <v>270005.969771515</v>
      </c>
      <c r="E15" s="37">
        <v>235873.64472863599</v>
      </c>
      <c r="F15" s="37">
        <v>34132.325042878801</v>
      </c>
      <c r="G15" s="37">
        <v>235873.64472863599</v>
      </c>
      <c r="H15" s="37">
        <v>0.12641322364747101</v>
      </c>
    </row>
    <row r="16" spans="1:8">
      <c r="A16" s="37">
        <v>15</v>
      </c>
      <c r="B16" s="37">
        <v>27</v>
      </c>
      <c r="C16" s="37">
        <v>143789.21100000001</v>
      </c>
      <c r="D16" s="37">
        <v>1048204.23458803</v>
      </c>
      <c r="E16" s="37">
        <v>1053296.3843598301</v>
      </c>
      <c r="F16" s="37">
        <v>-5092.1497717948696</v>
      </c>
      <c r="G16" s="37">
        <v>1053296.3843598301</v>
      </c>
      <c r="H16" s="37">
        <v>-4.8579748142271104E-3</v>
      </c>
    </row>
    <row r="17" spans="1:8">
      <c r="A17" s="37">
        <v>16</v>
      </c>
      <c r="B17" s="37">
        <v>29</v>
      </c>
      <c r="C17" s="37">
        <v>247777</v>
      </c>
      <c r="D17" s="37">
        <v>3187734.30662821</v>
      </c>
      <c r="E17" s="37">
        <v>3018792.62461709</v>
      </c>
      <c r="F17" s="37">
        <v>168941.682011111</v>
      </c>
      <c r="G17" s="37">
        <v>3018792.62461709</v>
      </c>
      <c r="H17" s="37">
        <v>5.2997416271435602E-2</v>
      </c>
    </row>
    <row r="18" spans="1:8">
      <c r="A18" s="37">
        <v>17</v>
      </c>
      <c r="B18" s="37">
        <v>31</v>
      </c>
      <c r="C18" s="37">
        <v>22708.635999999999</v>
      </c>
      <c r="D18" s="37">
        <v>188165.94120573299</v>
      </c>
      <c r="E18" s="37">
        <v>160878.59670894899</v>
      </c>
      <c r="F18" s="37">
        <v>27287.344496783899</v>
      </c>
      <c r="G18" s="37">
        <v>160878.59670894899</v>
      </c>
      <c r="H18" s="37">
        <v>0.14501744748242701</v>
      </c>
    </row>
    <row r="19" spans="1:8">
      <c r="A19" s="37">
        <v>18</v>
      </c>
      <c r="B19" s="37">
        <v>32</v>
      </c>
      <c r="C19" s="37">
        <v>10720.081</v>
      </c>
      <c r="D19" s="37">
        <v>189388.66587488801</v>
      </c>
      <c r="E19" s="37">
        <v>176717.913501656</v>
      </c>
      <c r="F19" s="37">
        <v>12670.752373232401</v>
      </c>
      <c r="G19" s="37">
        <v>176717.913501656</v>
      </c>
      <c r="H19" s="37">
        <v>6.6903435402004399E-2</v>
      </c>
    </row>
    <row r="20" spans="1:8">
      <c r="A20" s="37">
        <v>19</v>
      </c>
      <c r="B20" s="37">
        <v>33</v>
      </c>
      <c r="C20" s="37">
        <v>40878.538999999997</v>
      </c>
      <c r="D20" s="37">
        <v>509119.04707106901</v>
      </c>
      <c r="E20" s="37">
        <v>407725.95948649198</v>
      </c>
      <c r="F20" s="37">
        <v>101393.08758457701</v>
      </c>
      <c r="G20" s="37">
        <v>407725.95948649198</v>
      </c>
      <c r="H20" s="37">
        <v>0.19915398602327899</v>
      </c>
    </row>
    <row r="21" spans="1:8">
      <c r="A21" s="37">
        <v>20</v>
      </c>
      <c r="B21" s="37">
        <v>34</v>
      </c>
      <c r="C21" s="37">
        <v>26684.639999999999</v>
      </c>
      <c r="D21" s="37">
        <v>142000.52842342501</v>
      </c>
      <c r="E21" s="37">
        <v>102817.514552155</v>
      </c>
      <c r="F21" s="37">
        <v>39183.013871270297</v>
      </c>
      <c r="G21" s="37">
        <v>102817.514552155</v>
      </c>
      <c r="H21" s="37">
        <v>0.27593569056611</v>
      </c>
    </row>
    <row r="22" spans="1:8">
      <c r="A22" s="37">
        <v>21</v>
      </c>
      <c r="B22" s="37">
        <v>35</v>
      </c>
      <c r="C22" s="37">
        <v>20970.563999999998</v>
      </c>
      <c r="D22" s="37">
        <v>670002.37841504405</v>
      </c>
      <c r="E22" s="37">
        <v>655764.14416371705</v>
      </c>
      <c r="F22" s="37">
        <v>14238.2342513274</v>
      </c>
      <c r="G22" s="37">
        <v>655764.14416371705</v>
      </c>
      <c r="H22" s="37">
        <v>2.1251020459075599E-2</v>
      </c>
    </row>
    <row r="23" spans="1:8">
      <c r="A23" s="37">
        <v>22</v>
      </c>
      <c r="B23" s="37">
        <v>36</v>
      </c>
      <c r="C23" s="37">
        <v>112652.105</v>
      </c>
      <c r="D23" s="37">
        <v>495247.49941061903</v>
      </c>
      <c r="E23" s="37">
        <v>427239.18600461102</v>
      </c>
      <c r="F23" s="37">
        <v>68008.313406008398</v>
      </c>
      <c r="G23" s="37">
        <v>427239.18600461102</v>
      </c>
      <c r="H23" s="37">
        <v>0.13732187136117399</v>
      </c>
    </row>
    <row r="24" spans="1:8">
      <c r="A24" s="37">
        <v>23</v>
      </c>
      <c r="B24" s="37">
        <v>37</v>
      </c>
      <c r="C24" s="37">
        <v>107306.02</v>
      </c>
      <c r="D24" s="37">
        <v>831599.86853716802</v>
      </c>
      <c r="E24" s="37">
        <v>760493.48419118498</v>
      </c>
      <c r="F24" s="37">
        <v>71106.384345983097</v>
      </c>
      <c r="G24" s="37">
        <v>760493.48419118498</v>
      </c>
      <c r="H24" s="37">
        <v>8.5505526198631193E-2</v>
      </c>
    </row>
    <row r="25" spans="1:8">
      <c r="A25" s="37">
        <v>24</v>
      </c>
      <c r="B25" s="37">
        <v>38</v>
      </c>
      <c r="C25" s="37">
        <v>119548.548</v>
      </c>
      <c r="D25" s="37">
        <v>567434.25060707994</v>
      </c>
      <c r="E25" s="37">
        <v>530673.56467079604</v>
      </c>
      <c r="F25" s="37">
        <v>36760.685936283196</v>
      </c>
      <c r="G25" s="37">
        <v>530673.56467079604</v>
      </c>
      <c r="H25" s="37">
        <v>6.4784044842118901E-2</v>
      </c>
    </row>
    <row r="26" spans="1:8">
      <c r="A26" s="37">
        <v>25</v>
      </c>
      <c r="B26" s="37">
        <v>39</v>
      </c>
      <c r="C26" s="37">
        <v>47003.103000000003</v>
      </c>
      <c r="D26" s="37">
        <v>76524.396441585399</v>
      </c>
      <c r="E26" s="37">
        <v>58153.902074336504</v>
      </c>
      <c r="F26" s="37">
        <v>18370.494367248899</v>
      </c>
      <c r="G26" s="37">
        <v>58153.902074336504</v>
      </c>
      <c r="H26" s="37">
        <v>0.240060624081785</v>
      </c>
    </row>
    <row r="27" spans="1:8">
      <c r="A27" s="37">
        <v>26</v>
      </c>
      <c r="B27" s="37">
        <v>42</v>
      </c>
      <c r="C27" s="37">
        <v>5128.5720000000001</v>
      </c>
      <c r="D27" s="37">
        <v>100599.1409</v>
      </c>
      <c r="E27" s="37">
        <v>87803.668900000004</v>
      </c>
      <c r="F27" s="37">
        <v>12795.472</v>
      </c>
      <c r="G27" s="37">
        <v>87803.668900000004</v>
      </c>
      <c r="H27" s="37">
        <v>0.127192656771485</v>
      </c>
    </row>
    <row r="28" spans="1:8">
      <c r="A28" s="37">
        <v>27</v>
      </c>
      <c r="B28" s="37">
        <v>43</v>
      </c>
      <c r="C28" s="37">
        <v>1132.6099999999999</v>
      </c>
      <c r="D28" s="37">
        <v>4383.1001999999999</v>
      </c>
      <c r="E28" s="37">
        <v>4459.2443000000003</v>
      </c>
      <c r="F28" s="37">
        <v>-76.144099999999995</v>
      </c>
      <c r="G28" s="37">
        <v>4459.2443000000003</v>
      </c>
      <c r="H28" s="37">
        <v>-1.7372201529866901E-2</v>
      </c>
    </row>
    <row r="29" spans="1:8">
      <c r="A29" s="37">
        <v>28</v>
      </c>
      <c r="B29" s="37">
        <v>75</v>
      </c>
      <c r="C29" s="37">
        <v>85</v>
      </c>
      <c r="D29" s="37">
        <v>31954.700854700899</v>
      </c>
      <c r="E29" s="37">
        <v>30383.316239316198</v>
      </c>
      <c r="F29" s="37">
        <v>1571.38461538462</v>
      </c>
      <c r="G29" s="37">
        <v>30383.316239316198</v>
      </c>
      <c r="H29" s="37">
        <v>4.91753818172092E-2</v>
      </c>
    </row>
    <row r="30" spans="1:8">
      <c r="A30" s="37">
        <v>29</v>
      </c>
      <c r="B30" s="37">
        <v>76</v>
      </c>
      <c r="C30" s="37">
        <v>2317</v>
      </c>
      <c r="D30" s="37">
        <v>386384.21065726498</v>
      </c>
      <c r="E30" s="37">
        <v>363970.38411281997</v>
      </c>
      <c r="F30" s="37">
        <v>22413.8265444444</v>
      </c>
      <c r="G30" s="37">
        <v>363970.38411281997</v>
      </c>
      <c r="H30" s="37">
        <v>5.80091678858125E-2</v>
      </c>
    </row>
    <row r="31" spans="1:8">
      <c r="A31" s="30">
        <v>30</v>
      </c>
      <c r="B31" s="39">
        <v>99</v>
      </c>
      <c r="C31" s="40">
        <v>9</v>
      </c>
      <c r="D31" s="40">
        <v>1425.0661825883101</v>
      </c>
      <c r="E31" s="40">
        <v>1234.1696543378</v>
      </c>
      <c r="F31" s="40">
        <v>190.89652825051101</v>
      </c>
      <c r="G31" s="40">
        <v>1234.1696543378</v>
      </c>
      <c r="H31" s="40">
        <v>0.13395625451148599</v>
      </c>
    </row>
    <row r="32" spans="1:8">
      <c r="A32" s="30">
        <v>31</v>
      </c>
      <c r="B32" s="39">
        <v>9101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</row>
    <row r="33" spans="1:8">
      <c r="A33" s="30"/>
      <c r="B33" s="39">
        <v>40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</row>
    <row r="34" spans="1:8">
      <c r="A34" s="30"/>
      <c r="B34" s="33">
        <v>70</v>
      </c>
      <c r="C34" s="34">
        <v>38</v>
      </c>
      <c r="D34" s="34">
        <v>39940.22</v>
      </c>
      <c r="E34" s="34">
        <v>38667.54</v>
      </c>
      <c r="F34" s="30"/>
      <c r="G34" s="30"/>
      <c r="H34" s="30"/>
    </row>
    <row r="35" spans="1:8">
      <c r="A35" s="30"/>
      <c r="B35" s="33">
        <v>71</v>
      </c>
      <c r="C35" s="34">
        <v>41</v>
      </c>
      <c r="D35" s="34">
        <v>91290.66</v>
      </c>
      <c r="E35" s="34">
        <v>92146.68</v>
      </c>
      <c r="F35" s="30"/>
      <c r="G35" s="30"/>
      <c r="H35" s="30"/>
    </row>
    <row r="36" spans="1:8">
      <c r="A36" s="30"/>
      <c r="B36" s="33">
        <v>72</v>
      </c>
      <c r="C36" s="34">
        <v>101</v>
      </c>
      <c r="D36" s="34">
        <v>276029.17</v>
      </c>
      <c r="E36" s="34">
        <v>285416.46999999997</v>
      </c>
      <c r="F36" s="30"/>
      <c r="G36" s="30"/>
      <c r="H36" s="30"/>
    </row>
    <row r="37" spans="1:8">
      <c r="A37" s="30"/>
      <c r="B37" s="33">
        <v>73</v>
      </c>
      <c r="C37" s="34">
        <v>83</v>
      </c>
      <c r="D37" s="34">
        <v>130813.82</v>
      </c>
      <c r="E37" s="34">
        <v>145823.26999999999</v>
      </c>
      <c r="F37" s="30"/>
      <c r="G37" s="30"/>
      <c r="H37" s="30"/>
    </row>
    <row r="38" spans="1:8">
      <c r="A38" s="30"/>
      <c r="B38" s="33">
        <v>74</v>
      </c>
      <c r="C38" s="34">
        <v>27</v>
      </c>
      <c r="D38" s="34">
        <v>0.24</v>
      </c>
      <c r="E38" s="34">
        <v>1829.07</v>
      </c>
      <c r="F38" s="30"/>
      <c r="G38" s="30"/>
      <c r="H38" s="30"/>
    </row>
    <row r="39" spans="1:8">
      <c r="A39" s="30"/>
      <c r="B39" s="33">
        <v>77</v>
      </c>
      <c r="C39" s="34">
        <v>39</v>
      </c>
      <c r="D39" s="34">
        <v>36927.39</v>
      </c>
      <c r="E39" s="34">
        <v>38201.78</v>
      </c>
      <c r="F39" s="34"/>
      <c r="G39" s="30"/>
      <c r="H39" s="30"/>
    </row>
    <row r="40" spans="1:8">
      <c r="A40" s="30"/>
      <c r="B40" s="33">
        <v>78</v>
      </c>
      <c r="C40" s="34">
        <v>14</v>
      </c>
      <c r="D40" s="34">
        <v>12461.56</v>
      </c>
      <c r="E40" s="34">
        <v>10745.27</v>
      </c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2016-06-15T00:35:18Z</dcterms:modified>
</cp:coreProperties>
</file>