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WORK\BBG\RMS-RA Data check\RMS-RA部门销售数据核对\表格\"/>
    </mc:Choice>
  </mc:AlternateContent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E4" i="2" l="1"/>
  <c r="J35" i="2" l="1"/>
  <c r="I35" i="2"/>
  <c r="H35" i="2"/>
  <c r="F35" i="2"/>
  <c r="E35" i="2"/>
  <c r="J31" i="2"/>
  <c r="I31" i="2"/>
  <c r="H31" i="2"/>
  <c r="F31" i="2"/>
  <c r="E31" i="2"/>
  <c r="K31" i="2" l="1"/>
  <c r="K35" i="2"/>
  <c r="G35" i="2"/>
  <c r="L35" i="2" s="1"/>
  <c r="G31" i="2"/>
  <c r="L31" i="2" s="1"/>
  <c r="J38" i="2"/>
  <c r="J39" i="2"/>
  <c r="J32" i="2"/>
  <c r="J33" i="2"/>
  <c r="J34" i="2"/>
  <c r="I38" i="2"/>
  <c r="I39" i="2"/>
  <c r="I32" i="2"/>
  <c r="I33" i="2"/>
  <c r="I34" i="2"/>
  <c r="H30" i="2" l="1"/>
  <c r="H32" i="2"/>
  <c r="H40" i="2" l="1"/>
  <c r="J8" i="2" l="1"/>
  <c r="F38" i="2" l="1"/>
  <c r="F39" i="2"/>
  <c r="F33" i="2"/>
  <c r="F34" i="2"/>
  <c r="E38" i="2"/>
  <c r="K38" i="2" s="1"/>
  <c r="E39" i="2"/>
  <c r="K39" i="2" s="1"/>
  <c r="E34" i="2"/>
  <c r="K34" i="2" s="1"/>
  <c r="E33" i="2"/>
  <c r="K33" i="2" s="1"/>
  <c r="F40" i="2"/>
  <c r="E13" i="2"/>
  <c r="F37" i="2"/>
  <c r="F36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2" i="2"/>
  <c r="F4" i="2"/>
  <c r="E40" i="2"/>
  <c r="E37" i="2"/>
  <c r="E36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2" i="2"/>
  <c r="K32" i="2" s="1"/>
  <c r="E5" i="2"/>
  <c r="I30" i="2"/>
  <c r="I36" i="2"/>
  <c r="I37" i="2"/>
  <c r="I40" i="2"/>
  <c r="J4" i="2"/>
  <c r="J5" i="2"/>
  <c r="J6" i="2"/>
  <c r="J7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6" i="2"/>
  <c r="J37" i="2"/>
  <c r="J40" i="2"/>
  <c r="F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A4" i="2"/>
  <c r="H33" i="2"/>
  <c r="H34" i="2"/>
  <c r="H36" i="2"/>
  <c r="H37" i="2"/>
  <c r="H38" i="2"/>
  <c r="H39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K15" i="2" l="1"/>
  <c r="K6" i="2"/>
  <c r="E3" i="2"/>
  <c r="K19" i="2"/>
  <c r="G36" i="2"/>
  <c r="L36" i="2" s="1"/>
  <c r="G37" i="2"/>
  <c r="L37" i="2" s="1"/>
  <c r="G30" i="2"/>
  <c r="L30" i="2" s="1"/>
  <c r="G40" i="2"/>
  <c r="L40" i="2" s="1"/>
  <c r="G38" i="2"/>
  <c r="L38" i="2" s="1"/>
  <c r="G33" i="2"/>
  <c r="L33" i="2" s="1"/>
  <c r="G39" i="2"/>
  <c r="L39" i="2" s="1"/>
  <c r="G34" i="2"/>
  <c r="L34" i="2" s="1"/>
  <c r="G29" i="2"/>
  <c r="L29" i="2" s="1"/>
  <c r="G32" i="2"/>
  <c r="L32" i="2" s="1"/>
  <c r="I3" i="2"/>
  <c r="K5" i="2"/>
  <c r="K7" i="2"/>
  <c r="K40" i="2"/>
  <c r="G19" i="2"/>
  <c r="L19" i="2" s="1"/>
  <c r="G11" i="2"/>
  <c r="L11" i="2" s="1"/>
  <c r="G7" i="2"/>
  <c r="L7" i="2" s="1"/>
  <c r="G5" i="2"/>
  <c r="L5" i="2" s="1"/>
  <c r="K37" i="2"/>
  <c r="K28" i="2"/>
  <c r="K26" i="2"/>
  <c r="K24" i="2"/>
  <c r="K22" i="2"/>
  <c r="K20" i="2"/>
  <c r="K18" i="2"/>
  <c r="K16" i="2"/>
  <c r="K14" i="2"/>
  <c r="K12" i="2"/>
  <c r="K10" i="2"/>
  <c r="K8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3" i="2"/>
  <c r="G26" i="2"/>
  <c r="L26" i="2" s="1"/>
  <c r="G15" i="2"/>
  <c r="L15" i="2" s="1"/>
  <c r="G13" i="2"/>
  <c r="L13" i="2" s="1"/>
  <c r="G10" i="2"/>
  <c r="L10" i="2" s="1"/>
  <c r="G4" i="2"/>
  <c r="K36" i="2"/>
  <c r="K30" i="2"/>
  <c r="K27" i="2"/>
  <c r="K25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K3" i="2" l="1"/>
  <c r="L4" i="2"/>
  <c r="G3" i="2"/>
  <c r="L3" i="2" s="1"/>
</calcChain>
</file>

<file path=xl/sharedStrings.xml><?xml version="1.0" encoding="utf-8"?>
<sst xmlns="http://schemas.openxmlformats.org/spreadsheetml/2006/main" count="117" uniqueCount="75">
  <si>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</si>
  <si>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</si>
  <si>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</si>
  <si>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</si>
  <si>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</si>
  <si>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</si>
  <si>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</si>
  <si>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</si>
  <si>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</si>
  <si>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</si>
  <si>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</si>
  <si>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</si>
  <si>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</si>
  <si>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</si>
  <si>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</si>
  <si>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</si>
  <si>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</si>
  <si>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</si>
  <si>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</si>
  <si>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</si>
  <si>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</si>
  <si>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</si>
  <si>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</si>
  <si>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</si>
  <si>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</si>
  <si>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</si>
  <si>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</si>
  <si>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</si>
  <si>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</si>
  <si>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</si>
  <si>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</si>
  <si>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</si>
  <si>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</si>
  <si>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</si>
  <si>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</si>
  <si>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</si>
  <si>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</si>
  <si>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</si>
  <si>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</si>
  <si>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</si>
  <si>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</si>
  <si>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</si>
  <si>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</si>
  <si>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</si>
  <si>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</si>
  <si>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</si>
  <si>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</si>
  <si>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</si>
  <si>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</si>
  <si>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</si>
  <si>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</si>
  <si>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</si>
  <si>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</si>
  <si>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</si>
  <si>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</si>
  <si>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</si>
  <si>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</si>
  <si>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</si>
  <si>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</si>
  <si>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</si>
  <si>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</si>
  <si>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</si>
  <si>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</si>
  <si>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</si>
  <si>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</si>
  <si>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</si>
  <si>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</si>
  <si>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</si>
  <si>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</si>
  <si>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</si>
  <si>
    <t>70-手机通信自营</t>
  </si>
  <si>
    <t>41-周转筐</t>
  </si>
  <si>
    <r>
      <t>74-</t>
    </r>
    <r>
      <rPr>
        <sz val="8"/>
        <color rgb="FF000000"/>
        <rFont val="宋体"/>
        <family val="3"/>
        <charset val="134"/>
      </rPr>
      <t>赠品</t>
    </r>
    <phoneticPr fontId="23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</si>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</sst>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</numFmts>
  <fonts count="57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10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34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5" fillId="0" borderId="0"/>
    <xf numFmtId="43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178" fontId="35" fillId="0" borderId="0" applyFont="0" applyFill="0" applyBorder="0" applyAlignment="0" applyProtection="0"/>
    <xf numFmtId="179" fontId="35" fillId="0" borderId="0" applyFon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1" applyNumberFormat="0" applyFill="0" applyAlignment="0" applyProtection="0"/>
    <xf numFmtId="0" fontId="41" fillId="0" borderId="2" applyNumberFormat="0" applyFill="0" applyAlignment="0" applyProtection="0"/>
    <xf numFmtId="0" fontId="42" fillId="0" borderId="3" applyNumberFormat="0" applyFill="0" applyAlignment="0" applyProtection="0"/>
    <xf numFmtId="0" fontId="42" fillId="0" borderId="0" applyNumberFormat="0" applyFill="0" applyBorder="0" applyAlignment="0" applyProtection="0"/>
    <xf numFmtId="0" fontId="45" fillId="2" borderId="0" applyNumberFormat="0" applyBorder="0" applyAlignment="0" applyProtection="0"/>
    <xf numFmtId="0" fontId="43" fillId="3" borderId="0" applyNumberFormat="0" applyBorder="0" applyAlignment="0" applyProtection="0"/>
    <xf numFmtId="0" fontId="52" fillId="4" borderId="0" applyNumberFormat="0" applyBorder="0" applyAlignment="0" applyProtection="0"/>
    <xf numFmtId="0" fontId="54" fillId="5" borderId="4" applyNumberFormat="0" applyAlignment="0" applyProtection="0"/>
    <xf numFmtId="0" fontId="53" fillId="6" borderId="5" applyNumberFormat="0" applyAlignment="0" applyProtection="0"/>
    <xf numFmtId="0" fontId="47" fillId="6" borderId="4" applyNumberFormat="0" applyAlignment="0" applyProtection="0"/>
    <xf numFmtId="0" fontId="51" fillId="0" borderId="6" applyNumberFormat="0" applyFill="0" applyAlignment="0" applyProtection="0"/>
    <xf numFmtId="0" fontId="48" fillId="7" borderId="7" applyNumberFormat="0" applyAlignment="0" applyProtection="0"/>
    <xf numFmtId="0" fontId="50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6" fillId="0" borderId="9" applyNumberFormat="0" applyFill="0" applyAlignment="0" applyProtection="0"/>
    <xf numFmtId="0" fontId="37" fillId="9" borderId="0" applyNumberFormat="0" applyBorder="0" applyAlignment="0" applyProtection="0"/>
    <xf numFmtId="0" fontId="36" fillId="10" borderId="0" applyNumberFormat="0" applyBorder="0" applyAlignment="0" applyProtection="0"/>
    <xf numFmtId="0" fontId="36" fillId="11" borderId="0" applyNumberFormat="0" applyBorder="0" applyAlignment="0" applyProtection="0"/>
    <xf numFmtId="0" fontId="37" fillId="12" borderId="0" applyNumberFormat="0" applyBorder="0" applyAlignment="0" applyProtection="0"/>
    <xf numFmtId="0" fontId="37" fillId="13" borderId="0" applyNumberFormat="0" applyBorder="0" applyAlignment="0" applyProtection="0"/>
    <xf numFmtId="0" fontId="36" fillId="14" borderId="0" applyNumberFormat="0" applyBorder="0" applyAlignment="0" applyProtection="0"/>
    <xf numFmtId="0" fontId="36" fillId="15" borderId="0" applyNumberFormat="0" applyBorder="0" applyAlignment="0" applyProtection="0"/>
    <xf numFmtId="0" fontId="37" fillId="16" borderId="0" applyNumberFormat="0" applyBorder="0" applyAlignment="0" applyProtection="0"/>
    <xf numFmtId="0" fontId="37" fillId="17" borderId="0" applyNumberFormat="0" applyBorder="0" applyAlignment="0" applyProtection="0"/>
    <xf numFmtId="0" fontId="36" fillId="18" borderId="0" applyNumberFormat="0" applyBorder="0" applyAlignment="0" applyProtection="0"/>
    <xf numFmtId="0" fontId="36" fillId="19" borderId="0" applyNumberFormat="0" applyBorder="0" applyAlignment="0" applyProtection="0"/>
    <xf numFmtId="0" fontId="37" fillId="20" borderId="0" applyNumberFormat="0" applyBorder="0" applyAlignment="0" applyProtection="0"/>
    <xf numFmtId="0" fontId="37" fillId="21" borderId="0" applyNumberFormat="0" applyBorder="0" applyAlignment="0" applyProtection="0"/>
    <xf numFmtId="0" fontId="36" fillId="22" borderId="0" applyNumberFormat="0" applyBorder="0" applyAlignment="0" applyProtection="0"/>
    <xf numFmtId="0" fontId="36" fillId="23" borderId="0" applyNumberFormat="0" applyBorder="0" applyAlignment="0" applyProtection="0"/>
    <xf numFmtId="0" fontId="37" fillId="24" borderId="0" applyNumberFormat="0" applyBorder="0" applyAlignment="0" applyProtection="0"/>
    <xf numFmtId="0" fontId="37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7" fillId="28" borderId="0" applyNumberFormat="0" applyBorder="0" applyAlignment="0" applyProtection="0"/>
    <xf numFmtId="0" fontId="37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7" fillId="32" borderId="0" applyNumberFormat="0" applyBorder="0" applyAlignment="0" applyProtection="0"/>
    <xf numFmtId="0" fontId="44" fillId="0" borderId="0" applyNumberFormat="0" applyFill="0" applyBorder="0" applyAlignment="0" applyProtection="0">
      <alignment vertical="top"/>
      <protection locked="0"/>
    </xf>
    <xf numFmtId="0" fontId="55" fillId="0" borderId="0" applyNumberFormat="0" applyFill="0" applyBorder="0" applyAlignment="0" applyProtection="0">
      <alignment vertical="top"/>
      <protection locked="0"/>
    </xf>
    <xf numFmtId="0" fontId="38" fillId="38" borderId="21">
      <alignment vertical="center"/>
    </xf>
  </cellStyleXfs>
  <cellXfs count="80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11" fontId="32" fillId="0" borderId="0" xfId="0" applyNumberFormat="1" applyFont="1" applyAlignment="1"/>
    <xf numFmtId="1" fontId="56" fillId="0" borderId="0" xfId="0" applyNumberFormat="1" applyFont="1" applyAlignment="1"/>
    <xf numFmtId="0" fontId="56" fillId="0" borderId="0" xfId="0" applyNumberFormat="1" applyFont="1" applyAlignment="1"/>
    <xf numFmtId="0" fontId="20" fillId="0" borderId="0" xfId="0" applyFont="1">
      <alignment vertical="center"/>
    </xf>
    <xf numFmtId="0" fontId="20" fillId="0" borderId="0" xfId="0" applyFont="1">
      <alignment vertical="center"/>
    </xf>
    <xf numFmtId="0" fontId="20" fillId="0" borderId="0" xfId="0" applyFont="1">
      <alignment vertical="center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0" fontId="0" fillId="0" borderId="0" xfId="0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</cellXfs>
  <cellStyles count="110">
    <cellStyle name="20% - 着色 1" xfId="19" builtinId="30" customBuiltin="1"/>
    <cellStyle name="20% - 着色 1 2" xfId="84"/>
    <cellStyle name="20% - 着色 2" xfId="23" builtinId="34" customBuiltin="1"/>
    <cellStyle name="20% - 着色 2 2" xfId="88"/>
    <cellStyle name="20% - 着色 3" xfId="27" builtinId="38" customBuiltin="1"/>
    <cellStyle name="20% - 着色 3 2" xfId="92"/>
    <cellStyle name="20% - 着色 4" xfId="31" builtinId="42" customBuiltin="1"/>
    <cellStyle name="20% - 着色 4 2" xfId="96"/>
    <cellStyle name="20% - 着色 5" xfId="35" builtinId="46" customBuiltin="1"/>
    <cellStyle name="20% - 着色 5 2" xfId="100"/>
    <cellStyle name="20% - 着色 6" xfId="39" builtinId="50" customBuiltin="1"/>
    <cellStyle name="20% - 着色 6 2" xfId="104"/>
    <cellStyle name="40% - 着色 1" xfId="20" builtinId="31" customBuiltin="1"/>
    <cellStyle name="40% - 着色 1 2" xfId="85"/>
    <cellStyle name="40% - 着色 2" xfId="24" builtinId="35" customBuiltin="1"/>
    <cellStyle name="40% - 着色 2 2" xfId="89"/>
    <cellStyle name="40% - 着色 3" xfId="28" builtinId="39" customBuiltin="1"/>
    <cellStyle name="40% - 着色 3 2" xfId="93"/>
    <cellStyle name="40% - 着色 4" xfId="32" builtinId="43" customBuiltin="1"/>
    <cellStyle name="40% - 着色 4 2" xfId="97"/>
    <cellStyle name="40% - 着色 5" xfId="36" builtinId="47" customBuiltin="1"/>
    <cellStyle name="40% - 着色 5 2" xfId="101"/>
    <cellStyle name="40% - 着色 6" xfId="40" builtinId="51" customBuiltin="1"/>
    <cellStyle name="40% - 着色 6 2" xfId="105"/>
    <cellStyle name="60% - 着色 1" xfId="21" builtinId="32" customBuiltin="1"/>
    <cellStyle name="60% - 着色 1 2" xfId="86"/>
    <cellStyle name="60% - 着色 2" xfId="25" builtinId="36" customBuiltin="1"/>
    <cellStyle name="60% - 着色 2 2" xfId="90"/>
    <cellStyle name="60% - 着色 3" xfId="29" builtinId="40" customBuiltin="1"/>
    <cellStyle name="60% - 着色 3 2" xfId="94"/>
    <cellStyle name="60% - 着色 4" xfId="33" builtinId="44" customBuiltin="1"/>
    <cellStyle name="60% - 着色 4 2" xfId="98"/>
    <cellStyle name="60% - 着色 5" xfId="37" builtinId="48" customBuiltin="1"/>
    <cellStyle name="60% - 着色 5 2" xfId="102"/>
    <cellStyle name="60% - 着色 6" xfId="41" builtinId="52" customBuiltin="1"/>
    <cellStyle name="60% - 着色 6 2" xfId="106"/>
    <cellStyle name="OBI_ColHeader" xfId="109"/>
    <cellStyle name="标题" xfId="1" builtinId="15" customBuiltin="1"/>
    <cellStyle name="标题 1" xfId="2" builtinId="16" customBuiltin="1"/>
    <cellStyle name="标题 1 2" xfId="68"/>
    <cellStyle name="标题 2" xfId="3" builtinId="17" customBuiltin="1"/>
    <cellStyle name="标题 2 2" xfId="69"/>
    <cellStyle name="标题 3" xfId="4" builtinId="18" customBuiltin="1"/>
    <cellStyle name="标题 3 2" xfId="70"/>
    <cellStyle name="标题 4" xfId="5" builtinId="19" customBuiltin="1"/>
    <cellStyle name="标题 4 2" xfId="71"/>
    <cellStyle name="标题 5" xfId="53"/>
    <cellStyle name="标题 6" xfId="67"/>
    <cellStyle name="差" xfId="7" builtinId="27" customBuiltin="1"/>
    <cellStyle name="差 2" xfId="73"/>
    <cellStyle name="常规" xfId="0" builtinId="0"/>
    <cellStyle name="常规 10" xfId="52"/>
    <cellStyle name="常规 10 2" xfId="61"/>
    <cellStyle name="常规 11" xfId="62"/>
    <cellStyle name="常规 2" xfId="44"/>
    <cellStyle name="常规 3" xfId="45"/>
    <cellStyle name="常规 3 2" xfId="54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好" xfId="6" builtinId="26" customBuiltin="1"/>
    <cellStyle name="好 2" xfId="72"/>
    <cellStyle name="汇总" xfId="17" builtinId="25" customBuiltin="1"/>
    <cellStyle name="汇总 2" xfId="82"/>
    <cellStyle name="货币 2" xfId="65"/>
    <cellStyle name="货币[0] 2" xfId="66"/>
    <cellStyle name="计算" xfId="11" builtinId="22" customBuiltin="1"/>
    <cellStyle name="计算 2" xfId="77"/>
    <cellStyle name="检查单元格" xfId="13" builtinId="23" customBuiltin="1"/>
    <cellStyle name="检查单元格 2" xfId="79"/>
    <cellStyle name="解释性文本" xfId="16" builtinId="53" customBuiltin="1"/>
    <cellStyle name="解释性文本 2" xfId="81"/>
    <cellStyle name="警告文本" xfId="14" builtinId="11" customBuiltin="1"/>
    <cellStyle name="警告文本 2" xfId="80"/>
    <cellStyle name="链接单元格" xfId="12" builtinId="24" customBuiltin="1"/>
    <cellStyle name="链接单元格 2" xfId="78"/>
    <cellStyle name="千位分隔 2" xfId="63"/>
    <cellStyle name="千位分隔[0] 2" xfId="64"/>
    <cellStyle name="适中" xfId="8" builtinId="28" customBuiltin="1"/>
    <cellStyle name="适中 2" xfId="74"/>
    <cellStyle name="输出" xfId="10" builtinId="21" customBuiltin="1"/>
    <cellStyle name="输出 2" xfId="76"/>
    <cellStyle name="输入" xfId="9" builtinId="20" customBuiltin="1"/>
    <cellStyle name="输入 2" xfId="75"/>
    <cellStyle name="已访问的超链接" xfId="43" builtinId="9" customBuiltin="1"/>
    <cellStyle name="已访问的超链接 2" xfId="108"/>
    <cellStyle name="着色 1" xfId="18" builtinId="29" customBuiltin="1"/>
    <cellStyle name="着色 1 2" xfId="83"/>
    <cellStyle name="着色 2" xfId="22" builtinId="33" customBuiltin="1"/>
    <cellStyle name="着色 2 2" xfId="87"/>
    <cellStyle name="着色 3" xfId="26" builtinId="37" customBuiltin="1"/>
    <cellStyle name="着色 3 2" xfId="91"/>
    <cellStyle name="着色 4" xfId="30" builtinId="41" customBuiltin="1"/>
    <cellStyle name="着色 4 2" xfId="95"/>
    <cellStyle name="着色 5" xfId="34" builtinId="45" customBuiltin="1"/>
    <cellStyle name="着色 5 2" xfId="99"/>
    <cellStyle name="着色 6" xfId="38" builtinId="49" customBuiltin="1"/>
    <cellStyle name="着色 6 2" xfId="103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466" Type="http://schemas.openxmlformats.org/officeDocument/2006/relationships/image" Target="cid:70e25481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6f2111c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43" Type="http://schemas.openxmlformats.org/officeDocument/2006/relationships/hyperlink" Target="cid:b85e622f2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463" Type="http://schemas.openxmlformats.org/officeDocument/2006/relationships/hyperlink" Target="cid:cd46ec84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464" Type="http://schemas.openxmlformats.org/officeDocument/2006/relationships/image" Target="cid:cd46eca713" TargetMode="External"/><Relationship Id="rId303" Type="http://schemas.openxmlformats.org/officeDocument/2006/relationships/hyperlink" Target="cid:8584637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40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C26" sqref="C26:D26"/>
    </sheetView>
  </sheetViews>
  <sheetFormatPr defaultRowHeight="11.25" x14ac:dyDescent="0.15"/>
  <cols>
    <col min="1" max="1" width="7.75" style="1" customWidth="1"/>
    <col min="2" max="2" width="4.5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3" x14ac:dyDescent="0.2">
      <c r="A1" s="5"/>
      <c r="B1" s="6"/>
      <c r="C1" s="7"/>
      <c r="D1" s="8"/>
      <c r="E1" s="9" t="s">
        <v>0</v>
      </c>
      <c r="F1" s="23" t="s">
        <v>1</v>
      </c>
      <c r="G1" s="10" t="s">
        <v>43</v>
      </c>
      <c r="H1" s="23" t="s">
        <v>2</v>
      </c>
      <c r="I1" s="17" t="s">
        <v>41</v>
      </c>
      <c r="J1" s="18" t="s">
        <v>42</v>
      </c>
      <c r="K1" s="19" t="s">
        <v>44</v>
      </c>
      <c r="L1" s="19" t="s">
        <v>45</v>
      </c>
    </row>
    <row r="2" spans="1:13" x14ac:dyDescent="0.15">
      <c r="A2" s="11" t="s">
        <v>3</v>
      </c>
      <c r="B2" s="12"/>
      <c r="C2" s="42" t="s">
        <v>4</v>
      </c>
      <c r="D2" s="42"/>
      <c r="E2" s="13"/>
      <c r="F2" s="24"/>
      <c r="G2" s="14"/>
      <c r="H2" s="24"/>
      <c r="I2" s="20"/>
      <c r="J2" s="21"/>
      <c r="K2" s="22"/>
      <c r="L2" s="22"/>
    </row>
    <row r="3" spans="1:13" x14ac:dyDescent="0.15">
      <c r="A3" s="43" t="s">
        <v>5</v>
      </c>
      <c r="B3" s="43"/>
      <c r="C3" s="43"/>
      <c r="D3" s="43"/>
      <c r="E3" s="15">
        <f>SUM(E4:E40)</f>
        <v>16517395.984900003</v>
      </c>
      <c r="F3" s="25">
        <f>RA!I7</f>
        <v>1872849.9653</v>
      </c>
      <c r="G3" s="16">
        <f>SUM(G4:G40)</f>
        <v>14644546.0196</v>
      </c>
      <c r="H3" s="27">
        <f>RA!J7</f>
        <v>11.3386514860583</v>
      </c>
      <c r="I3" s="20">
        <f>SUM(I4:I40)</f>
        <v>16517400.555948509</v>
      </c>
      <c r="J3" s="21">
        <f>SUM(J4:J40)</f>
        <v>14644546.021595357</v>
      </c>
      <c r="K3" s="22">
        <f>E3-I3</f>
        <v>-4.5710485056042671</v>
      </c>
      <c r="L3" s="22">
        <f>G3-J3</f>
        <v>-1.9953567534685135E-3</v>
      </c>
    </row>
    <row r="4" spans="1:13" x14ac:dyDescent="0.15">
      <c r="A4" s="44">
        <f>RA!A8</f>
        <v>42226</v>
      </c>
      <c r="B4" s="12">
        <v>12</v>
      </c>
      <c r="C4" s="41" t="s">
        <v>6</v>
      </c>
      <c r="D4" s="41"/>
      <c r="E4" s="15">
        <f>VLOOKUP(C4,RA!B8:D36,3,0)</f>
        <v>554417.38009999995</v>
      </c>
      <c r="F4" s="25">
        <f>VLOOKUP(C4,RA!B8:I39,8,0)</f>
        <v>127970.9765</v>
      </c>
      <c r="G4" s="16">
        <f t="shared" ref="G4:G40" si="0">E4-F4</f>
        <v>426446.40359999996</v>
      </c>
      <c r="H4" s="27">
        <f>RA!J8</f>
        <v>23.082064360413401</v>
      </c>
      <c r="I4" s="20">
        <f>VLOOKUP(B4,RMS!B:D,3,FALSE)</f>
        <v>554417.91423846199</v>
      </c>
      <c r="J4" s="21">
        <f>VLOOKUP(B4,RMS!B:E,4,FALSE)</f>
        <v>426446.41499230801</v>
      </c>
      <c r="K4" s="22">
        <f t="shared" ref="K4:K40" si="1">E4-I4</f>
        <v>-0.53413846204057336</v>
      </c>
      <c r="L4" s="22">
        <f t="shared" ref="L4:L40" si="2">G4-J4</f>
        <v>-1.1392308049835265E-2</v>
      </c>
    </row>
    <row r="5" spans="1:13" x14ac:dyDescent="0.15">
      <c r="A5" s="44"/>
      <c r="B5" s="12">
        <v>13</v>
      </c>
      <c r="C5" s="41" t="s">
        <v>7</v>
      </c>
      <c r="D5" s="41"/>
      <c r="E5" s="15">
        <f>VLOOKUP(C5,RA!B8:D37,3,0)</f>
        <v>102202.8527</v>
      </c>
      <c r="F5" s="25">
        <f>VLOOKUP(C5,RA!B9:I40,8,0)</f>
        <v>21350.0452</v>
      </c>
      <c r="G5" s="16">
        <f t="shared" si="0"/>
        <v>80852.807499999995</v>
      </c>
      <c r="H5" s="27">
        <f>RA!J9</f>
        <v>20.889872088668199</v>
      </c>
      <c r="I5" s="20">
        <f>VLOOKUP(B5,RMS!B:D,3,FALSE)</f>
        <v>102202.89135863401</v>
      </c>
      <c r="J5" s="21">
        <f>VLOOKUP(B5,RMS!B:E,4,FALSE)</f>
        <v>80852.820497330002</v>
      </c>
      <c r="K5" s="22">
        <f t="shared" si="1"/>
        <v>-3.865863400278613E-2</v>
      </c>
      <c r="L5" s="22">
        <f t="shared" si="2"/>
        <v>-1.2997330006328411E-2</v>
      </c>
      <c r="M5" s="34"/>
    </row>
    <row r="6" spans="1:13" x14ac:dyDescent="0.15">
      <c r="A6" s="44"/>
      <c r="B6" s="12">
        <v>14</v>
      </c>
      <c r="C6" s="41" t="s">
        <v>8</v>
      </c>
      <c r="D6" s="41"/>
      <c r="E6" s="15">
        <f>VLOOKUP(C6,RA!B10:D38,3,0)</f>
        <v>151153.73689999999</v>
      </c>
      <c r="F6" s="25">
        <f>VLOOKUP(C6,RA!B10:I41,8,0)</f>
        <v>42094.300499999998</v>
      </c>
      <c r="G6" s="16">
        <f t="shared" si="0"/>
        <v>109059.43639999999</v>
      </c>
      <c r="H6" s="27">
        <f>RA!J10</f>
        <v>27.848666770209402</v>
      </c>
      <c r="I6" s="20">
        <f>VLOOKUP(B6,RMS!B:D,3,FALSE)</f>
        <v>151156.056398291</v>
      </c>
      <c r="J6" s="21">
        <f>VLOOKUP(B6,RMS!B:E,4,FALSE)</f>
        <v>109059.436271795</v>
      </c>
      <c r="K6" s="22">
        <f>E6-I6</f>
        <v>-2.3194982910063118</v>
      </c>
      <c r="L6" s="22">
        <f t="shared" si="2"/>
        <v>1.2820499250665307E-4</v>
      </c>
      <c r="M6" s="34"/>
    </row>
    <row r="7" spans="1:13" x14ac:dyDescent="0.15">
      <c r="A7" s="44"/>
      <c r="B7" s="12">
        <v>15</v>
      </c>
      <c r="C7" s="41" t="s">
        <v>9</v>
      </c>
      <c r="D7" s="41"/>
      <c r="E7" s="15">
        <f>VLOOKUP(C7,RA!B10:D39,3,0)</f>
        <v>42137.901899999997</v>
      </c>
      <c r="F7" s="25">
        <f>VLOOKUP(C7,RA!B11:I42,8,0)</f>
        <v>8801.1136999999999</v>
      </c>
      <c r="G7" s="16">
        <f t="shared" si="0"/>
        <v>33336.788199999995</v>
      </c>
      <c r="H7" s="27">
        <f>RA!J11</f>
        <v>20.8864544819684</v>
      </c>
      <c r="I7" s="20">
        <f>VLOOKUP(B7,RMS!B:D,3,FALSE)</f>
        <v>42137.942030769198</v>
      </c>
      <c r="J7" s="21">
        <f>VLOOKUP(B7,RMS!B:E,4,FALSE)</f>
        <v>33336.788302564099</v>
      </c>
      <c r="K7" s="22">
        <f t="shared" si="1"/>
        <v>-4.0130769200914074E-2</v>
      </c>
      <c r="L7" s="22">
        <f t="shared" si="2"/>
        <v>-1.0256410314468667E-4</v>
      </c>
      <c r="M7" s="34"/>
    </row>
    <row r="8" spans="1:13" x14ac:dyDescent="0.15">
      <c r="A8" s="44"/>
      <c r="B8" s="12">
        <v>16</v>
      </c>
      <c r="C8" s="41" t="s">
        <v>10</v>
      </c>
      <c r="D8" s="41"/>
      <c r="E8" s="15">
        <f>VLOOKUP(C8,RA!B12:D39,3,0)</f>
        <v>93848.451300000001</v>
      </c>
      <c r="F8" s="25">
        <f>VLOOKUP(C8,RA!B12:I43,8,0)</f>
        <v>11918.270200000001</v>
      </c>
      <c r="G8" s="16">
        <f t="shared" si="0"/>
        <v>81930.181100000002</v>
      </c>
      <c r="H8" s="27">
        <f>RA!J12</f>
        <v>12.6994852178237</v>
      </c>
      <c r="I8" s="20">
        <f>VLOOKUP(B8,RMS!B:D,3,FALSE)</f>
        <v>93848.462007692302</v>
      </c>
      <c r="J8" s="21">
        <f>VLOOKUP(B8,RMS!B:E,4,FALSE)</f>
        <v>81930.181770940195</v>
      </c>
      <c r="K8" s="22">
        <f t="shared" si="1"/>
        <v>-1.0707692301366478E-2</v>
      </c>
      <c r="L8" s="22">
        <f t="shared" si="2"/>
        <v>-6.7094019323121756E-4</v>
      </c>
      <c r="M8" s="34"/>
    </row>
    <row r="9" spans="1:13" x14ac:dyDescent="0.15">
      <c r="A9" s="44"/>
      <c r="B9" s="12">
        <v>17</v>
      </c>
      <c r="C9" s="41" t="s">
        <v>11</v>
      </c>
      <c r="D9" s="41"/>
      <c r="E9" s="15">
        <f>VLOOKUP(C9,RA!B12:D40,3,0)</f>
        <v>241394.916</v>
      </c>
      <c r="F9" s="25">
        <f>VLOOKUP(C9,RA!B13:I44,8,0)</f>
        <v>59577.383500000004</v>
      </c>
      <c r="G9" s="16">
        <f t="shared" si="0"/>
        <v>181817.5325</v>
      </c>
      <c r="H9" s="27">
        <f>RA!J13</f>
        <v>24.680463237262199</v>
      </c>
      <c r="I9" s="20">
        <f>VLOOKUP(B9,RMS!B:D,3,FALSE)</f>
        <v>241395.06659658099</v>
      </c>
      <c r="J9" s="21">
        <f>VLOOKUP(B9,RMS!B:E,4,FALSE)</f>
        <v>181817.530694872</v>
      </c>
      <c r="K9" s="22">
        <f t="shared" si="1"/>
        <v>-0.15059658099198714</v>
      </c>
      <c r="L9" s="22">
        <f t="shared" si="2"/>
        <v>1.8051280057989061E-3</v>
      </c>
      <c r="M9" s="34"/>
    </row>
    <row r="10" spans="1:13" x14ac:dyDescent="0.15">
      <c r="A10" s="44"/>
      <c r="B10" s="12">
        <v>18</v>
      </c>
      <c r="C10" s="41" t="s">
        <v>12</v>
      </c>
      <c r="D10" s="41"/>
      <c r="E10" s="15">
        <f>VLOOKUP(C10,RA!B14:D41,3,0)</f>
        <v>139772.3775</v>
      </c>
      <c r="F10" s="25">
        <f>VLOOKUP(C10,RA!B14:I45,8,0)</f>
        <v>-52377.928599999999</v>
      </c>
      <c r="G10" s="16">
        <f t="shared" si="0"/>
        <v>192150.30609999999</v>
      </c>
      <c r="H10" s="27">
        <f>RA!J14</f>
        <v>-37.473733749717503</v>
      </c>
      <c r="I10" s="20">
        <f>VLOOKUP(B10,RMS!B:D,3,FALSE)</f>
        <v>139772.38927948699</v>
      </c>
      <c r="J10" s="21">
        <f>VLOOKUP(B10,RMS!B:E,4,FALSE)</f>
        <v>192150.30136752099</v>
      </c>
      <c r="K10" s="22">
        <f t="shared" si="1"/>
        <v>-1.1779486987506971E-2</v>
      </c>
      <c r="L10" s="22">
        <f t="shared" si="2"/>
        <v>4.7324789920821786E-3</v>
      </c>
      <c r="M10" s="34"/>
    </row>
    <row r="11" spans="1:13" x14ac:dyDescent="0.15">
      <c r="A11" s="44"/>
      <c r="B11" s="12">
        <v>19</v>
      </c>
      <c r="C11" s="41" t="s">
        <v>13</v>
      </c>
      <c r="D11" s="41"/>
      <c r="E11" s="15">
        <f>VLOOKUP(C11,RA!B14:D42,3,0)</f>
        <v>90536.590599999996</v>
      </c>
      <c r="F11" s="25">
        <f>VLOOKUP(C11,RA!B15:I46,8,0)</f>
        <v>15840.591899999999</v>
      </c>
      <c r="G11" s="16">
        <f t="shared" si="0"/>
        <v>74695.998699999996</v>
      </c>
      <c r="H11" s="27">
        <f>RA!J15</f>
        <v>17.4963424125229</v>
      </c>
      <c r="I11" s="20">
        <f>VLOOKUP(B11,RMS!B:D,3,FALSE)</f>
        <v>90536.616785470105</v>
      </c>
      <c r="J11" s="21">
        <f>VLOOKUP(B11,RMS!B:E,4,FALSE)</f>
        <v>74695.998342734994</v>
      </c>
      <c r="K11" s="22">
        <f t="shared" si="1"/>
        <v>-2.6185470109339803E-2</v>
      </c>
      <c r="L11" s="22">
        <f t="shared" si="2"/>
        <v>3.5726500209420919E-4</v>
      </c>
      <c r="M11" s="34"/>
    </row>
    <row r="12" spans="1:13" x14ac:dyDescent="0.15">
      <c r="A12" s="44"/>
      <c r="B12" s="12">
        <v>21</v>
      </c>
      <c r="C12" s="41" t="s">
        <v>14</v>
      </c>
      <c r="D12" s="41"/>
      <c r="E12" s="15">
        <f>VLOOKUP(C12,RA!B16:D43,3,0)</f>
        <v>827599.05390000006</v>
      </c>
      <c r="F12" s="25">
        <f>VLOOKUP(C12,RA!B16:I47,8,0)</f>
        <v>52917.510900000001</v>
      </c>
      <c r="G12" s="16">
        <f t="shared" si="0"/>
        <v>774681.54300000006</v>
      </c>
      <c r="H12" s="27">
        <f>RA!J16</f>
        <v>6.3940999751788103</v>
      </c>
      <c r="I12" s="20">
        <f>VLOOKUP(B12,RMS!B:D,3,FALSE)</f>
        <v>827598.52678461501</v>
      </c>
      <c r="J12" s="21">
        <f>VLOOKUP(B12,RMS!B:E,4,FALSE)</f>
        <v>774681.54185726505</v>
      </c>
      <c r="K12" s="22">
        <f t="shared" si="1"/>
        <v>0.52711538504809141</v>
      </c>
      <c r="L12" s="22">
        <f t="shared" si="2"/>
        <v>1.1427350109443069E-3</v>
      </c>
      <c r="M12" s="34"/>
    </row>
    <row r="13" spans="1:13" x14ac:dyDescent="0.15">
      <c r="A13" s="44"/>
      <c r="B13" s="12">
        <v>22</v>
      </c>
      <c r="C13" s="41" t="s">
        <v>15</v>
      </c>
      <c r="D13" s="41"/>
      <c r="E13" s="15">
        <f>VLOOKUP(C13,RA!B16:D44,3,0)</f>
        <v>521353.08980000002</v>
      </c>
      <c r="F13" s="25">
        <f>VLOOKUP(C13,RA!B17:I48,8,0)</f>
        <v>56520.601699999999</v>
      </c>
      <c r="G13" s="16">
        <f t="shared" si="0"/>
        <v>464832.48810000002</v>
      </c>
      <c r="H13" s="27">
        <f>RA!J17</f>
        <v>10.841136804556401</v>
      </c>
      <c r="I13" s="20">
        <f>VLOOKUP(B13,RMS!B:D,3,FALSE)</f>
        <v>521353.049434188</v>
      </c>
      <c r="J13" s="21">
        <f>VLOOKUP(B13,RMS!B:E,4,FALSE)</f>
        <v>464832.48791709403</v>
      </c>
      <c r="K13" s="22">
        <f t="shared" si="1"/>
        <v>4.0365812019445002E-2</v>
      </c>
      <c r="L13" s="22">
        <f t="shared" si="2"/>
        <v>1.8290599109604955E-4</v>
      </c>
      <c r="M13" s="34"/>
    </row>
    <row r="14" spans="1:13" x14ac:dyDescent="0.15">
      <c r="A14" s="44"/>
      <c r="B14" s="12">
        <v>23</v>
      </c>
      <c r="C14" s="41" t="s">
        <v>16</v>
      </c>
      <c r="D14" s="41"/>
      <c r="E14" s="15">
        <f>VLOOKUP(C14,RA!B18:D45,3,0)</f>
        <v>1900685.2444</v>
      </c>
      <c r="F14" s="25">
        <f>VLOOKUP(C14,RA!B18:I49,8,0)</f>
        <v>264990.87170000002</v>
      </c>
      <c r="G14" s="16">
        <f t="shared" si="0"/>
        <v>1635694.3726999999</v>
      </c>
      <c r="H14" s="27">
        <f>RA!J18</f>
        <v>13.9418597835041</v>
      </c>
      <c r="I14" s="20">
        <f>VLOOKUP(B14,RMS!B:D,3,FALSE)</f>
        <v>1900685.2035593099</v>
      </c>
      <c r="J14" s="21">
        <f>VLOOKUP(B14,RMS!B:E,4,FALSE)</f>
        <v>1635694.3775192599</v>
      </c>
      <c r="K14" s="22">
        <f t="shared" si="1"/>
        <v>4.0840690024197102E-2</v>
      </c>
      <c r="L14" s="22">
        <f t="shared" si="2"/>
        <v>-4.8192599788308144E-3</v>
      </c>
      <c r="M14" s="34"/>
    </row>
    <row r="15" spans="1:13" x14ac:dyDescent="0.15">
      <c r="A15" s="44"/>
      <c r="B15" s="12">
        <v>24</v>
      </c>
      <c r="C15" s="41" t="s">
        <v>17</v>
      </c>
      <c r="D15" s="41"/>
      <c r="E15" s="15">
        <f>VLOOKUP(C15,RA!B18:D46,3,0)</f>
        <v>441324.31910000002</v>
      </c>
      <c r="F15" s="25">
        <f>VLOOKUP(C15,RA!B19:I50,8,0)</f>
        <v>42761.107600000003</v>
      </c>
      <c r="G15" s="16">
        <f t="shared" si="0"/>
        <v>398563.21150000003</v>
      </c>
      <c r="H15" s="27">
        <f>RA!J19</f>
        <v>9.6892706223857008</v>
      </c>
      <c r="I15" s="20">
        <f>VLOOKUP(B15,RMS!B:D,3,FALSE)</f>
        <v>441324.360281197</v>
      </c>
      <c r="J15" s="21">
        <f>VLOOKUP(B15,RMS!B:E,4,FALSE)</f>
        <v>398563.21189230803</v>
      </c>
      <c r="K15" s="22">
        <f t="shared" si="1"/>
        <v>-4.1181196982506663E-2</v>
      </c>
      <c r="L15" s="22">
        <f t="shared" si="2"/>
        <v>-3.9230799302458763E-4</v>
      </c>
      <c r="M15" s="34"/>
    </row>
    <row r="16" spans="1:13" x14ac:dyDescent="0.15">
      <c r="A16" s="44"/>
      <c r="B16" s="12">
        <v>25</v>
      </c>
      <c r="C16" s="41" t="s">
        <v>18</v>
      </c>
      <c r="D16" s="41"/>
      <c r="E16" s="15">
        <f>VLOOKUP(C16,RA!B20:D47,3,0)</f>
        <v>944213.1237</v>
      </c>
      <c r="F16" s="25">
        <f>VLOOKUP(C16,RA!B20:I51,8,0)</f>
        <v>86749.367499999993</v>
      </c>
      <c r="G16" s="16">
        <f t="shared" si="0"/>
        <v>857463.75619999995</v>
      </c>
      <c r="H16" s="27">
        <f>RA!J20</f>
        <v>9.1874774161222508</v>
      </c>
      <c r="I16" s="20">
        <f>VLOOKUP(B16,RMS!B:D,3,FALSE)</f>
        <v>944213.01749999996</v>
      </c>
      <c r="J16" s="21">
        <f>VLOOKUP(B16,RMS!B:E,4,FALSE)</f>
        <v>857463.75619999995</v>
      </c>
      <c r="K16" s="22">
        <f t="shared" si="1"/>
        <v>0.10620000003837049</v>
      </c>
      <c r="L16" s="22">
        <f t="shared" si="2"/>
        <v>0</v>
      </c>
      <c r="M16" s="34"/>
    </row>
    <row r="17" spans="1:13" x14ac:dyDescent="0.15">
      <c r="A17" s="44"/>
      <c r="B17" s="12">
        <v>26</v>
      </c>
      <c r="C17" s="41" t="s">
        <v>19</v>
      </c>
      <c r="D17" s="41"/>
      <c r="E17" s="15">
        <f>VLOOKUP(C17,RA!B20:D48,3,0)</f>
        <v>381139.12109999999</v>
      </c>
      <c r="F17" s="25">
        <f>VLOOKUP(C17,RA!B21:I52,8,0)</f>
        <v>40895.291799999999</v>
      </c>
      <c r="G17" s="16">
        <f t="shared" si="0"/>
        <v>340243.82929999998</v>
      </c>
      <c r="H17" s="27">
        <f>RA!J21</f>
        <v>10.729754448184901</v>
      </c>
      <c r="I17" s="20">
        <f>VLOOKUP(B17,RMS!B:D,3,FALSE)</f>
        <v>381139.06376380002</v>
      </c>
      <c r="J17" s="21">
        <f>VLOOKUP(B17,RMS!B:E,4,FALSE)</f>
        <v>340243.82915190997</v>
      </c>
      <c r="K17" s="22">
        <f t="shared" si="1"/>
        <v>5.7336199970450252E-2</v>
      </c>
      <c r="L17" s="22">
        <f t="shared" si="2"/>
        <v>1.4809001004323363E-4</v>
      </c>
      <c r="M17" s="34"/>
    </row>
    <row r="18" spans="1:13" x14ac:dyDescent="0.15">
      <c r="A18" s="44"/>
      <c r="B18" s="12">
        <v>27</v>
      </c>
      <c r="C18" s="41" t="s">
        <v>20</v>
      </c>
      <c r="D18" s="41"/>
      <c r="E18" s="15">
        <f>VLOOKUP(C18,RA!B22:D49,3,0)</f>
        <v>1378183.5625</v>
      </c>
      <c r="F18" s="25">
        <f>VLOOKUP(C18,RA!B22:I53,8,0)</f>
        <v>169361.35060000001</v>
      </c>
      <c r="G18" s="16">
        <f t="shared" si="0"/>
        <v>1208822.2119</v>
      </c>
      <c r="H18" s="27">
        <f>RA!J22</f>
        <v>12.288736798803599</v>
      </c>
      <c r="I18" s="20">
        <f>VLOOKUP(B18,RMS!B:D,3,FALSE)</f>
        <v>1378185.0190000001</v>
      </c>
      <c r="J18" s="21">
        <f>VLOOKUP(B18,RMS!B:E,4,FALSE)</f>
        <v>1208822.2126</v>
      </c>
      <c r="K18" s="22">
        <f t="shared" si="1"/>
        <v>-1.4565000000875443</v>
      </c>
      <c r="L18" s="22">
        <f t="shared" si="2"/>
        <v>-6.99999975040555E-4</v>
      </c>
      <c r="M18" s="34"/>
    </row>
    <row r="19" spans="1:13" x14ac:dyDescent="0.15">
      <c r="A19" s="44"/>
      <c r="B19" s="12">
        <v>29</v>
      </c>
      <c r="C19" s="41" t="s">
        <v>21</v>
      </c>
      <c r="D19" s="41"/>
      <c r="E19" s="15">
        <f>VLOOKUP(C19,RA!B22:D50,3,0)</f>
        <v>2432414.5747000002</v>
      </c>
      <c r="F19" s="25">
        <f>VLOOKUP(C19,RA!B23:I54,8,0)</f>
        <v>296037.79690000002</v>
      </c>
      <c r="G19" s="16">
        <f t="shared" si="0"/>
        <v>2136376.7778000003</v>
      </c>
      <c r="H19" s="27">
        <f>RA!J23</f>
        <v>12.170532111554699</v>
      </c>
      <c r="I19" s="20">
        <f>VLOOKUP(B19,RMS!B:D,3,FALSE)</f>
        <v>2432415.5706367502</v>
      </c>
      <c r="J19" s="21">
        <f>VLOOKUP(B19,RMS!B:E,4,FALSE)</f>
        <v>2136376.8130794899</v>
      </c>
      <c r="K19" s="22">
        <f t="shared" si="1"/>
        <v>-0.99593674996867776</v>
      </c>
      <c r="L19" s="22">
        <f t="shared" si="2"/>
        <v>-3.527948958799243E-2</v>
      </c>
      <c r="M19" s="34"/>
    </row>
    <row r="20" spans="1:13" x14ac:dyDescent="0.15">
      <c r="A20" s="44"/>
      <c r="B20" s="12">
        <v>31</v>
      </c>
      <c r="C20" s="41" t="s">
        <v>22</v>
      </c>
      <c r="D20" s="41"/>
      <c r="E20" s="15">
        <f>VLOOKUP(C20,RA!B24:D51,3,0)</f>
        <v>280508.97240000003</v>
      </c>
      <c r="F20" s="25">
        <f>VLOOKUP(C20,RA!B24:I55,8,0)</f>
        <v>48456.944100000001</v>
      </c>
      <c r="G20" s="16">
        <f t="shared" si="0"/>
        <v>232052.02830000003</v>
      </c>
      <c r="H20" s="27">
        <f>RA!J24</f>
        <v>17.274650320597001</v>
      </c>
      <c r="I20" s="20">
        <f>VLOOKUP(B20,RMS!B:D,3,FALSE)</f>
        <v>280508.963193601</v>
      </c>
      <c r="J20" s="21">
        <f>VLOOKUP(B20,RMS!B:E,4,FALSE)</f>
        <v>232052.01484760499</v>
      </c>
      <c r="K20" s="22">
        <f t="shared" si="1"/>
        <v>9.2063990305177867E-3</v>
      </c>
      <c r="L20" s="22">
        <f t="shared" si="2"/>
        <v>1.3452395040076226E-2</v>
      </c>
      <c r="M20" s="34"/>
    </row>
    <row r="21" spans="1:13" x14ac:dyDescent="0.15">
      <c r="A21" s="44"/>
      <c r="B21" s="12">
        <v>32</v>
      </c>
      <c r="C21" s="41" t="s">
        <v>23</v>
      </c>
      <c r="D21" s="41"/>
      <c r="E21" s="15">
        <f>VLOOKUP(C21,RA!B24:D52,3,0)</f>
        <v>250073.91639999999</v>
      </c>
      <c r="F21" s="25">
        <f>VLOOKUP(C21,RA!B25:I56,8,0)</f>
        <v>22453.079300000001</v>
      </c>
      <c r="G21" s="16">
        <f t="shared" si="0"/>
        <v>227620.83709999998</v>
      </c>
      <c r="H21" s="27">
        <f>RA!J25</f>
        <v>8.9785770636253392</v>
      </c>
      <c r="I21" s="20">
        <f>VLOOKUP(B21,RMS!B:D,3,FALSE)</f>
        <v>250073.90694123</v>
      </c>
      <c r="J21" s="21">
        <f>VLOOKUP(B21,RMS!B:E,4,FALSE)</f>
        <v>227620.83535288199</v>
      </c>
      <c r="K21" s="22">
        <f t="shared" si="1"/>
        <v>9.4587699859403074E-3</v>
      </c>
      <c r="L21" s="22">
        <f t="shared" si="2"/>
        <v>1.7471179889980704E-3</v>
      </c>
      <c r="M21" s="34"/>
    </row>
    <row r="22" spans="1:13" x14ac:dyDescent="0.15">
      <c r="A22" s="44"/>
      <c r="B22" s="12">
        <v>33</v>
      </c>
      <c r="C22" s="41" t="s">
        <v>24</v>
      </c>
      <c r="D22" s="41"/>
      <c r="E22" s="15">
        <f>VLOOKUP(C22,RA!B26:D53,3,0)</f>
        <v>591914.84100000001</v>
      </c>
      <c r="F22" s="25">
        <f>VLOOKUP(C22,RA!B26:I57,8,0)</f>
        <v>119484.37420000001</v>
      </c>
      <c r="G22" s="16">
        <f t="shared" si="0"/>
        <v>472430.46679999999</v>
      </c>
      <c r="H22" s="27">
        <f>RA!J26</f>
        <v>20.186075077647899</v>
      </c>
      <c r="I22" s="20">
        <f>VLOOKUP(B22,RMS!B:D,3,FALSE)</f>
        <v>591914.82651543804</v>
      </c>
      <c r="J22" s="21">
        <f>VLOOKUP(B22,RMS!B:E,4,FALSE)</f>
        <v>472430.45157011203</v>
      </c>
      <c r="K22" s="22">
        <f t="shared" si="1"/>
        <v>1.448456197977066E-2</v>
      </c>
      <c r="L22" s="22">
        <f t="shared" si="2"/>
        <v>1.5229887969326228E-2</v>
      </c>
      <c r="M22" s="34"/>
    </row>
    <row r="23" spans="1:13" x14ac:dyDescent="0.15">
      <c r="A23" s="44"/>
      <c r="B23" s="12">
        <v>34</v>
      </c>
      <c r="C23" s="41" t="s">
        <v>25</v>
      </c>
      <c r="D23" s="41"/>
      <c r="E23" s="15">
        <f>VLOOKUP(C23,RA!B26:D54,3,0)</f>
        <v>282817.70370000001</v>
      </c>
      <c r="F23" s="25">
        <f>VLOOKUP(C23,RA!B27:I58,8,0)</f>
        <v>77943.757100000003</v>
      </c>
      <c r="G23" s="16">
        <f t="shared" si="0"/>
        <v>204873.94660000002</v>
      </c>
      <c r="H23" s="27">
        <f>RA!J27</f>
        <v>27.559716411062801</v>
      </c>
      <c r="I23" s="20">
        <f>VLOOKUP(B23,RMS!B:D,3,FALSE)</f>
        <v>282817.56962763797</v>
      </c>
      <c r="J23" s="21">
        <f>VLOOKUP(B23,RMS!B:E,4,FALSE)</f>
        <v>204873.96220331601</v>
      </c>
      <c r="K23" s="22">
        <f t="shared" si="1"/>
        <v>0.13407236203784123</v>
      </c>
      <c r="L23" s="22">
        <f t="shared" si="2"/>
        <v>-1.5603315987391397E-2</v>
      </c>
      <c r="M23" s="34"/>
    </row>
    <row r="24" spans="1:13" x14ac:dyDescent="0.15">
      <c r="A24" s="44"/>
      <c r="B24" s="12">
        <v>35</v>
      </c>
      <c r="C24" s="41" t="s">
        <v>26</v>
      </c>
      <c r="D24" s="41"/>
      <c r="E24" s="15">
        <f>VLOOKUP(C24,RA!B28:D55,3,0)</f>
        <v>914595.5196</v>
      </c>
      <c r="F24" s="25">
        <f>VLOOKUP(C24,RA!B28:I59,8,0)</f>
        <v>48769.214500000002</v>
      </c>
      <c r="G24" s="16">
        <f t="shared" si="0"/>
        <v>865826.3051</v>
      </c>
      <c r="H24" s="27">
        <f>RA!J28</f>
        <v>5.3323259796122002</v>
      </c>
      <c r="I24" s="20">
        <f>VLOOKUP(B24,RMS!B:D,3,FALSE)</f>
        <v>914595.51975398196</v>
      </c>
      <c r="J24" s="21">
        <f>VLOOKUP(B24,RMS!B:E,4,FALSE)</f>
        <v>865826.29470619501</v>
      </c>
      <c r="K24" s="22">
        <f t="shared" si="1"/>
        <v>-1.5398196410387754E-4</v>
      </c>
      <c r="L24" s="22">
        <f t="shared" si="2"/>
        <v>1.0393804986961186E-2</v>
      </c>
      <c r="M24" s="34"/>
    </row>
    <row r="25" spans="1:13" x14ac:dyDescent="0.15">
      <c r="A25" s="44"/>
      <c r="B25" s="12">
        <v>36</v>
      </c>
      <c r="C25" s="41" t="s">
        <v>27</v>
      </c>
      <c r="D25" s="41"/>
      <c r="E25" s="15">
        <f>VLOOKUP(C25,RA!B28:D56,3,0)</f>
        <v>620681.94209999999</v>
      </c>
      <c r="F25" s="25">
        <f>VLOOKUP(C25,RA!B29:I60,8,0)</f>
        <v>98276.317599999995</v>
      </c>
      <c r="G25" s="16">
        <f t="shared" si="0"/>
        <v>522405.62449999998</v>
      </c>
      <c r="H25" s="27">
        <f>RA!J29</f>
        <v>15.833603482565399</v>
      </c>
      <c r="I25" s="20">
        <f>VLOOKUP(B25,RMS!B:D,3,FALSE)</f>
        <v>620681.94279026496</v>
      </c>
      <c r="J25" s="21">
        <f>VLOOKUP(B25,RMS!B:E,4,FALSE)</f>
        <v>522405.58892187203</v>
      </c>
      <c r="K25" s="22">
        <f t="shared" si="1"/>
        <v>-6.9026497658342123E-4</v>
      </c>
      <c r="L25" s="22">
        <f t="shared" si="2"/>
        <v>3.5578127950429916E-2</v>
      </c>
      <c r="M25" s="34"/>
    </row>
    <row r="26" spans="1:13" x14ac:dyDescent="0.15">
      <c r="A26" s="44"/>
      <c r="B26" s="12">
        <v>37</v>
      </c>
      <c r="C26" s="41" t="s">
        <v>74</v>
      </c>
      <c r="D26" s="41"/>
      <c r="E26" s="15">
        <f>VLOOKUP(C26,RA!B30:D57,3,0)</f>
        <v>1216336.7113999999</v>
      </c>
      <c r="F26" s="25">
        <f>VLOOKUP(C26,RA!B30:I61,8,0)</f>
        <v>144135.36679999999</v>
      </c>
      <c r="G26" s="16">
        <f t="shared" si="0"/>
        <v>1072201.3446</v>
      </c>
      <c r="H26" s="27">
        <f>RA!J30</f>
        <v>11.849956138715999</v>
      </c>
      <c r="I26" s="20">
        <f>VLOOKUP(B26,RMS!B:D,3,FALSE)</f>
        <v>1216336.72790531</v>
      </c>
      <c r="J26" s="21">
        <f>VLOOKUP(B26,RMS!B:E,4,FALSE)</f>
        <v>1072201.3397477199</v>
      </c>
      <c r="K26" s="22">
        <f t="shared" si="1"/>
        <v>-1.6505310079082847E-2</v>
      </c>
      <c r="L26" s="22">
        <f t="shared" si="2"/>
        <v>4.8522800207138062E-3</v>
      </c>
      <c r="M26" s="34"/>
    </row>
    <row r="27" spans="1:13" x14ac:dyDescent="0.15">
      <c r="A27" s="44"/>
      <c r="B27" s="12">
        <v>38</v>
      </c>
      <c r="C27" s="41" t="s">
        <v>29</v>
      </c>
      <c r="D27" s="41"/>
      <c r="E27" s="15">
        <f>VLOOKUP(C27,RA!B30:D58,3,0)</f>
        <v>725355.59349999996</v>
      </c>
      <c r="F27" s="25">
        <f>VLOOKUP(C27,RA!B31:I62,8,0)</f>
        <v>42684.010699999999</v>
      </c>
      <c r="G27" s="16">
        <f t="shared" si="0"/>
        <v>682671.58279999997</v>
      </c>
      <c r="H27" s="27">
        <f>RA!J31</f>
        <v>5.8845635275300303</v>
      </c>
      <c r="I27" s="20">
        <f>VLOOKUP(B27,RMS!B:D,3,FALSE)</f>
        <v>725355.50793982297</v>
      </c>
      <c r="J27" s="21">
        <f>VLOOKUP(B27,RMS!B:E,4,FALSE)</f>
        <v>682671.59899557498</v>
      </c>
      <c r="K27" s="22">
        <f t="shared" si="1"/>
        <v>8.5560176987200975E-2</v>
      </c>
      <c r="L27" s="22">
        <f t="shared" si="2"/>
        <v>-1.6195575008168817E-2</v>
      </c>
      <c r="M27" s="34"/>
    </row>
    <row r="28" spans="1:13" x14ac:dyDescent="0.15">
      <c r="A28" s="44"/>
      <c r="B28" s="12">
        <v>39</v>
      </c>
      <c r="C28" s="41" t="s">
        <v>30</v>
      </c>
      <c r="D28" s="41"/>
      <c r="E28" s="15">
        <f>VLOOKUP(C28,RA!B32:D59,3,0)</f>
        <v>125759.7656</v>
      </c>
      <c r="F28" s="25">
        <f>VLOOKUP(C28,RA!B32:I63,8,0)</f>
        <v>31927.013900000002</v>
      </c>
      <c r="G28" s="16">
        <f t="shared" si="0"/>
        <v>93832.751699999993</v>
      </c>
      <c r="H28" s="27">
        <f>RA!J32</f>
        <v>25.387303918448101</v>
      </c>
      <c r="I28" s="20">
        <f>VLOOKUP(B28,RMS!B:D,3,FALSE)</f>
        <v>125759.724444195</v>
      </c>
      <c r="J28" s="21">
        <f>VLOOKUP(B28,RMS!B:E,4,FALSE)</f>
        <v>93832.754045012698</v>
      </c>
      <c r="K28" s="22">
        <f t="shared" si="1"/>
        <v>4.115580499637872E-2</v>
      </c>
      <c r="L28" s="22">
        <f t="shared" si="2"/>
        <v>-2.3450127046089619E-3</v>
      </c>
      <c r="M28" s="34"/>
    </row>
    <row r="29" spans="1:13" x14ac:dyDescent="0.15">
      <c r="A29" s="44"/>
      <c r="B29" s="12">
        <v>40</v>
      </c>
      <c r="C29" s="41" t="s">
        <v>31</v>
      </c>
      <c r="D29" s="41"/>
      <c r="E29" s="15">
        <f>VLOOKUP(C29,RA!B32:D60,3,0)</f>
        <v>0</v>
      </c>
      <c r="F29" s="25">
        <f>VLOOKUP(C29,RA!B33:I64,8,0)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4"/>
    </row>
    <row r="30" spans="1:13" ht="12" thickBot="1" x14ac:dyDescent="0.2">
      <c r="A30" s="44"/>
      <c r="B30" s="12">
        <v>42</v>
      </c>
      <c r="C30" s="41" t="s">
        <v>32</v>
      </c>
      <c r="D30" s="41"/>
      <c r="E30" s="15">
        <f>VLOOKUP(C30,RA!B34:D62,3,0)</f>
        <v>194586.29019999999</v>
      </c>
      <c r="F30" s="25">
        <f>VLOOKUP(C30,RA!B34:I66,8,0)</f>
        <v>19599.672900000001</v>
      </c>
      <c r="G30" s="16">
        <f t="shared" si="0"/>
        <v>174986.61729999998</v>
      </c>
      <c r="H30" s="27">
        <f>RA!J34</f>
        <v>0</v>
      </c>
      <c r="I30" s="20">
        <f>VLOOKUP(B30,RMS!B:D,3,FALSE)</f>
        <v>194586.2904</v>
      </c>
      <c r="J30" s="21">
        <f>VLOOKUP(B30,RMS!B:E,4,FALSE)</f>
        <v>174986.60630000001</v>
      </c>
      <c r="K30" s="22">
        <f t="shared" si="1"/>
        <v>-2.0000000949949026E-4</v>
      </c>
      <c r="L30" s="22">
        <f t="shared" si="2"/>
        <v>1.0999999969499186E-2</v>
      </c>
      <c r="M30" s="34"/>
    </row>
    <row r="31" spans="1:13" s="38" customFormat="1" ht="12" thickBot="1" x14ac:dyDescent="0.2">
      <c r="A31" s="44"/>
      <c r="B31" s="12">
        <v>70</v>
      </c>
      <c r="C31" s="45" t="s">
        <v>70</v>
      </c>
      <c r="D31" s="46"/>
      <c r="E31" s="15">
        <f>VLOOKUP(C31,RA!B35:D63,3,0)</f>
        <v>78837.63</v>
      </c>
      <c r="F31" s="25">
        <f>VLOOKUP(C31,RA!B35:I67,8,0)</f>
        <v>3164.72</v>
      </c>
      <c r="G31" s="16">
        <f t="shared" si="0"/>
        <v>75672.91</v>
      </c>
      <c r="H31" s="27">
        <f>RA!J35</f>
        <v>10.072483976057599</v>
      </c>
      <c r="I31" s="20">
        <f>VLOOKUP(B31,RMS!B:D,3,FALSE)</f>
        <v>78837.63</v>
      </c>
      <c r="J31" s="21">
        <f>VLOOKUP(B31,RMS!B:E,4,FALSE)</f>
        <v>75672.91</v>
      </c>
      <c r="K31" s="22">
        <f t="shared" si="1"/>
        <v>0</v>
      </c>
      <c r="L31" s="22">
        <f t="shared" si="2"/>
        <v>0</v>
      </c>
    </row>
    <row r="32" spans="1:13" x14ac:dyDescent="0.15">
      <c r="A32" s="44"/>
      <c r="B32" s="12">
        <v>71</v>
      </c>
      <c r="C32" s="41" t="s">
        <v>36</v>
      </c>
      <c r="D32" s="41"/>
      <c r="E32" s="15">
        <f>VLOOKUP(C32,RA!B34:D63,3,0)</f>
        <v>133198.35999999999</v>
      </c>
      <c r="F32" s="25">
        <f>VLOOKUP(C32,RA!B34:I67,8,0)</f>
        <v>-15128.63</v>
      </c>
      <c r="G32" s="16">
        <f t="shared" si="0"/>
        <v>148326.99</v>
      </c>
      <c r="H32" s="27">
        <f>RA!J35</f>
        <v>10.072483976057599</v>
      </c>
      <c r="I32" s="20">
        <f>VLOOKUP(B32,RMS!B:D,3,FALSE)</f>
        <v>133198.35999999999</v>
      </c>
      <c r="J32" s="21">
        <f>VLOOKUP(B32,RMS!B:E,4,FALSE)</f>
        <v>148326.99</v>
      </c>
      <c r="K32" s="22">
        <f t="shared" si="1"/>
        <v>0</v>
      </c>
      <c r="L32" s="22">
        <f t="shared" si="2"/>
        <v>0</v>
      </c>
      <c r="M32" s="34"/>
    </row>
    <row r="33" spans="1:13" x14ac:dyDescent="0.15">
      <c r="A33" s="44"/>
      <c r="B33" s="12">
        <v>72</v>
      </c>
      <c r="C33" s="41" t="s">
        <v>37</v>
      </c>
      <c r="D33" s="41"/>
      <c r="E33" s="15">
        <f>VLOOKUP(C33,RA!B34:D64,3,0)</f>
        <v>119626.47</v>
      </c>
      <c r="F33" s="25">
        <f>VLOOKUP(C33,RA!B34:I68,8,0)</f>
        <v>-7139.95</v>
      </c>
      <c r="G33" s="16">
        <f t="shared" si="0"/>
        <v>126766.42</v>
      </c>
      <c r="H33" s="27">
        <f>RA!J34</f>
        <v>0</v>
      </c>
      <c r="I33" s="20">
        <f>VLOOKUP(B33,RMS!B:D,3,FALSE)</f>
        <v>119626.47</v>
      </c>
      <c r="J33" s="21">
        <f>VLOOKUP(B33,RMS!B:E,4,FALSE)</f>
        <v>126766.42</v>
      </c>
      <c r="K33" s="22">
        <f t="shared" si="1"/>
        <v>0</v>
      </c>
      <c r="L33" s="22">
        <f t="shared" si="2"/>
        <v>0</v>
      </c>
      <c r="M33" s="34"/>
    </row>
    <row r="34" spans="1:13" x14ac:dyDescent="0.15">
      <c r="A34" s="44"/>
      <c r="B34" s="12">
        <v>73</v>
      </c>
      <c r="C34" s="41" t="s">
        <v>38</v>
      </c>
      <c r="D34" s="41"/>
      <c r="E34" s="15">
        <f>VLOOKUP(C34,RA!B35:D65,3,0)</f>
        <v>212575.41</v>
      </c>
      <c r="F34" s="25">
        <f>VLOOKUP(C34,RA!B35:I69,8,0)</f>
        <v>-28988.11</v>
      </c>
      <c r="G34" s="16">
        <f t="shared" si="0"/>
        <v>241563.52000000002</v>
      </c>
      <c r="H34" s="27">
        <f>RA!J35</f>
        <v>10.072483976057599</v>
      </c>
      <c r="I34" s="20">
        <f>VLOOKUP(B34,RMS!B:D,3,FALSE)</f>
        <v>212575.41</v>
      </c>
      <c r="J34" s="21">
        <f>VLOOKUP(B34,RMS!B:E,4,FALSE)</f>
        <v>241563.51999999999</v>
      </c>
      <c r="K34" s="22">
        <f t="shared" si="1"/>
        <v>0</v>
      </c>
      <c r="L34" s="22">
        <f t="shared" si="2"/>
        <v>0</v>
      </c>
      <c r="M34" s="34"/>
    </row>
    <row r="35" spans="1:13" s="38" customFormat="1" x14ac:dyDescent="0.15">
      <c r="A35" s="44"/>
      <c r="B35" s="12">
        <v>74</v>
      </c>
      <c r="C35" s="41" t="s">
        <v>72</v>
      </c>
      <c r="D35" s="41"/>
      <c r="E35" s="15">
        <f>VLOOKUP(C35,RA!B36:D66,3,0)</f>
        <v>0.27</v>
      </c>
      <c r="F35" s="25">
        <f>VLOOKUP(C35,RA!B36:I70,8,0)</f>
        <v>0.27</v>
      </c>
      <c r="G35" s="16">
        <f t="shared" si="0"/>
        <v>0</v>
      </c>
      <c r="H35" s="27">
        <f>RA!J36</f>
        <v>4.0142251866272503</v>
      </c>
      <c r="I35" s="20">
        <f>VLOOKUP(B35,RMS!B:D,3,FALSE)</f>
        <v>0.27</v>
      </c>
      <c r="J35" s="21">
        <f>VLOOKUP(B35,RMS!B:E,4,FALSE)</f>
        <v>0</v>
      </c>
      <c r="K35" s="22">
        <f t="shared" si="1"/>
        <v>0</v>
      </c>
      <c r="L35" s="22">
        <f t="shared" si="2"/>
        <v>0</v>
      </c>
    </row>
    <row r="36" spans="1:13" ht="11.25" customHeight="1" x14ac:dyDescent="0.15">
      <c r="A36" s="44"/>
      <c r="B36" s="12">
        <v>75</v>
      </c>
      <c r="C36" s="41" t="s">
        <v>33</v>
      </c>
      <c r="D36" s="41"/>
      <c r="E36" s="15">
        <f>VLOOKUP(C36,RA!B8:D66,3,0)</f>
        <v>116664.9574</v>
      </c>
      <c r="F36" s="25">
        <f>VLOOKUP(C36,RA!B8:I70,8,0)</f>
        <v>7776.0771999999997</v>
      </c>
      <c r="G36" s="16">
        <f t="shared" si="0"/>
        <v>108888.8802</v>
      </c>
      <c r="H36" s="27">
        <f>RA!J36</f>
        <v>4.0142251866272503</v>
      </c>
      <c r="I36" s="20">
        <f>VLOOKUP(B36,RMS!B:D,3,FALSE)</f>
        <v>116664.957264957</v>
      </c>
      <c r="J36" s="21">
        <f>VLOOKUP(B36,RMS!B:E,4,FALSE)</f>
        <v>108888.88034187999</v>
      </c>
      <c r="K36" s="22">
        <f t="shared" si="1"/>
        <v>1.3504299568012357E-4</v>
      </c>
      <c r="L36" s="22">
        <f t="shared" si="2"/>
        <v>-1.4187999477144331E-4</v>
      </c>
      <c r="M36" s="34"/>
    </row>
    <row r="37" spans="1:13" x14ac:dyDescent="0.15">
      <c r="A37" s="44"/>
      <c r="B37" s="12">
        <v>76</v>
      </c>
      <c r="C37" s="41" t="s">
        <v>34</v>
      </c>
      <c r="D37" s="41"/>
      <c r="E37" s="15">
        <f>VLOOKUP(C37,RA!B8:D67,3,0)</f>
        <v>321854.62560000003</v>
      </c>
      <c r="F37" s="25">
        <f>VLOOKUP(C37,RA!B8:I71,8,0)</f>
        <v>14679.142900000001</v>
      </c>
      <c r="G37" s="16">
        <f t="shared" si="0"/>
        <v>307175.48270000005</v>
      </c>
      <c r="H37" s="27">
        <f>RA!J37</f>
        <v>-11.357970173206301</v>
      </c>
      <c r="I37" s="20">
        <f>VLOOKUP(B37,RMS!B:D,3,FALSE)</f>
        <v>321854.619797436</v>
      </c>
      <c r="J37" s="21">
        <f>VLOOKUP(B37,RMS!B:E,4,FALSE)</f>
        <v>307175.48481965798</v>
      </c>
      <c r="K37" s="22">
        <f t="shared" si="1"/>
        <v>5.8025640319101512E-3</v>
      </c>
      <c r="L37" s="22">
        <f t="shared" si="2"/>
        <v>-2.119657932780683E-3</v>
      </c>
      <c r="M37" s="34"/>
    </row>
    <row r="38" spans="1:13" x14ac:dyDescent="0.15">
      <c r="A38" s="44"/>
      <c r="B38" s="12">
        <v>77</v>
      </c>
      <c r="C38" s="41" t="s">
        <v>39</v>
      </c>
      <c r="D38" s="41"/>
      <c r="E38" s="15">
        <f>VLOOKUP(C38,RA!B9:D68,3,0)</f>
        <v>59508.58</v>
      </c>
      <c r="F38" s="25">
        <f>VLOOKUP(C38,RA!B9:I72,8,0)</f>
        <v>-3320.12</v>
      </c>
      <c r="G38" s="16">
        <f t="shared" si="0"/>
        <v>62828.700000000004</v>
      </c>
      <c r="H38" s="27">
        <f>RA!J38</f>
        <v>-5.9685368965581</v>
      </c>
      <c r="I38" s="20">
        <f>VLOOKUP(B38,RMS!B:D,3,FALSE)</f>
        <v>59508.58</v>
      </c>
      <c r="J38" s="21">
        <f>VLOOKUP(B38,RMS!B:E,4,FALSE)</f>
        <v>62828.7</v>
      </c>
      <c r="K38" s="22">
        <f t="shared" si="1"/>
        <v>0</v>
      </c>
      <c r="L38" s="22">
        <f t="shared" si="2"/>
        <v>0</v>
      </c>
      <c r="M38" s="34"/>
    </row>
    <row r="39" spans="1:13" x14ac:dyDescent="0.15">
      <c r="A39" s="44"/>
      <c r="B39" s="12">
        <v>78</v>
      </c>
      <c r="C39" s="41" t="s">
        <v>40</v>
      </c>
      <c r="D39" s="41"/>
      <c r="E39" s="15">
        <f>VLOOKUP(C39,RA!B10:D69,3,0)</f>
        <v>8490.6200000000008</v>
      </c>
      <c r="F39" s="25">
        <f>VLOOKUP(C39,RA!B10:I73,8,0)</f>
        <v>1199.1300000000001</v>
      </c>
      <c r="G39" s="16">
        <f t="shared" si="0"/>
        <v>7291.4900000000007</v>
      </c>
      <c r="H39" s="27">
        <f>RA!J39</f>
        <v>-13.6366242925275</v>
      </c>
      <c r="I39" s="20">
        <f>VLOOKUP(B39,RMS!B:D,3,FALSE)</f>
        <v>8490.6200000000008</v>
      </c>
      <c r="J39" s="21">
        <f>VLOOKUP(B39,RMS!B:E,4,FALSE)</f>
        <v>7291.49</v>
      </c>
      <c r="K39" s="22">
        <f t="shared" si="1"/>
        <v>0</v>
      </c>
      <c r="L39" s="22">
        <f t="shared" si="2"/>
        <v>0</v>
      </c>
      <c r="M39" s="34"/>
    </row>
    <row r="40" spans="1:13" x14ac:dyDescent="0.15">
      <c r="A40" s="44"/>
      <c r="B40" s="12">
        <v>99</v>
      </c>
      <c r="C40" s="41" t="s">
        <v>35</v>
      </c>
      <c r="D40" s="41"/>
      <c r="E40" s="15">
        <f>VLOOKUP(C40,RA!B8:D70,3,0)</f>
        <v>21631.5098</v>
      </c>
      <c r="F40" s="25">
        <f>VLOOKUP(C40,RA!B8:I74,8,0)</f>
        <v>1469.0325</v>
      </c>
      <c r="G40" s="16">
        <f t="shared" si="0"/>
        <v>20162.477299999999</v>
      </c>
      <c r="H40" s="27">
        <f>RA!J40</f>
        <v>100</v>
      </c>
      <c r="I40" s="20">
        <f>VLOOKUP(B40,RMS!B:D,3,FALSE)</f>
        <v>21631.509719385798</v>
      </c>
      <c r="J40" s="21">
        <f>VLOOKUP(B40,RMS!B:E,4,FALSE)</f>
        <v>20162.477286135701</v>
      </c>
      <c r="K40" s="22">
        <f t="shared" si="1"/>
        <v>8.0614201579010114E-5</v>
      </c>
      <c r="L40" s="22">
        <f t="shared" si="2"/>
        <v>1.386429721605964E-5</v>
      </c>
      <c r="M40" s="34"/>
    </row>
  </sheetData>
  <mergeCells count="40">
    <mergeCell ref="C2:D2"/>
    <mergeCell ref="C4:D4"/>
    <mergeCell ref="C5:D5"/>
    <mergeCell ref="C6:D6"/>
    <mergeCell ref="C7:D7"/>
    <mergeCell ref="A3:D3"/>
    <mergeCell ref="A4:A40"/>
    <mergeCell ref="C30:D30"/>
    <mergeCell ref="C32:D32"/>
    <mergeCell ref="C33:D33"/>
    <mergeCell ref="C34:D34"/>
    <mergeCell ref="C36:D36"/>
    <mergeCell ref="C31:D31"/>
    <mergeCell ref="C35:D35"/>
    <mergeCell ref="C29:D29"/>
    <mergeCell ref="C27:D27"/>
    <mergeCell ref="C37:D37"/>
    <mergeCell ref="C38:D38"/>
    <mergeCell ref="C40:D40"/>
    <mergeCell ref="C39:D39"/>
    <mergeCell ref="C10:D10"/>
    <mergeCell ref="C23:D23"/>
    <mergeCell ref="C24:D24"/>
    <mergeCell ref="C25:D25"/>
    <mergeCell ref="C26:D26"/>
    <mergeCell ref="C28:D28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23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45"/>
  <sheetViews>
    <sheetView workbookViewId="0">
      <selection sqref="A1:W45"/>
    </sheetView>
  </sheetViews>
  <sheetFormatPr defaultRowHeight="11.25" x14ac:dyDescent="0.15"/>
  <cols>
    <col min="1" max="1" width="7" style="39" customWidth="1"/>
    <col min="2" max="3" width="9" style="39"/>
    <col min="4" max="5" width="11.5" style="39" bestFit="1" customWidth="1"/>
    <col min="6" max="7" width="12.25" style="39" bestFit="1" customWidth="1"/>
    <col min="8" max="8" width="9" style="39"/>
    <col min="9" max="9" width="12.25" style="39" bestFit="1" customWidth="1"/>
    <col min="10" max="10" width="9" style="39"/>
    <col min="11" max="11" width="12.25" style="39" bestFit="1" customWidth="1"/>
    <col min="12" max="12" width="10.5" style="39" bestFit="1" customWidth="1"/>
    <col min="13" max="13" width="12.25" style="39" bestFit="1" customWidth="1"/>
    <col min="14" max="15" width="13.875" style="39" bestFit="1" customWidth="1"/>
    <col min="16" max="16" width="9.25" style="39" bestFit="1" customWidth="1"/>
    <col min="17" max="18" width="10.5" style="39" bestFit="1" customWidth="1"/>
    <col min="19" max="20" width="9" style="39"/>
    <col min="21" max="21" width="10.5" style="39" bestFit="1" customWidth="1"/>
    <col min="22" max="22" width="36" style="39" bestFit="1" customWidth="1"/>
    <col min="23" max="16384" width="9" style="39"/>
  </cols>
  <sheetData>
    <row r="1" spans="1:23" ht="12.75" x14ac:dyDescent="0.2">
      <c r="A1" s="47"/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59" t="s">
        <v>46</v>
      </c>
      <c r="W1" s="49"/>
    </row>
    <row r="2" spans="1:23" ht="12.75" x14ac:dyDescent="0.2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59"/>
      <c r="W2" s="49"/>
    </row>
    <row r="3" spans="1:23" ht="23.25" thickBot="1" x14ac:dyDescent="0.2">
      <c r="A3" s="47"/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60" t="s">
        <v>47</v>
      </c>
      <c r="W3" s="49"/>
    </row>
    <row r="4" spans="1:23" ht="15" thickTop="1" thickBot="1" x14ac:dyDescent="0.2">
      <c r="A4" s="48"/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58"/>
      <c r="W4" s="49"/>
    </row>
    <row r="5" spans="1:23" ht="15" thickTop="1" thickBot="1" x14ac:dyDescent="0.25">
      <c r="A5" s="61"/>
      <c r="B5" s="62"/>
      <c r="C5" s="63"/>
      <c r="D5" s="64" t="s">
        <v>0</v>
      </c>
      <c r="E5" s="64" t="s">
        <v>59</v>
      </c>
      <c r="F5" s="64" t="s">
        <v>60</v>
      </c>
      <c r="G5" s="64" t="s">
        <v>48</v>
      </c>
      <c r="H5" s="64" t="s">
        <v>49</v>
      </c>
      <c r="I5" s="64" t="s">
        <v>1</v>
      </c>
      <c r="J5" s="64" t="s">
        <v>2</v>
      </c>
      <c r="K5" s="64" t="s">
        <v>50</v>
      </c>
      <c r="L5" s="64" t="s">
        <v>51</v>
      </c>
      <c r="M5" s="64" t="s">
        <v>52</v>
      </c>
      <c r="N5" s="64" t="s">
        <v>53</v>
      </c>
      <c r="O5" s="64" t="s">
        <v>54</v>
      </c>
      <c r="P5" s="64" t="s">
        <v>61</v>
      </c>
      <c r="Q5" s="64" t="s">
        <v>62</v>
      </c>
      <c r="R5" s="64" t="s">
        <v>55</v>
      </c>
      <c r="S5" s="64" t="s">
        <v>56</v>
      </c>
      <c r="T5" s="64" t="s">
        <v>57</v>
      </c>
      <c r="U5" s="65" t="s">
        <v>58</v>
      </c>
      <c r="V5" s="58"/>
      <c r="W5" s="58"/>
    </row>
    <row r="6" spans="1:23" ht="14.25" thickBot="1" x14ac:dyDescent="0.2">
      <c r="A6" s="66" t="s">
        <v>3</v>
      </c>
      <c r="B6" s="50" t="s">
        <v>4</v>
      </c>
      <c r="C6" s="51"/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7"/>
      <c r="V6" s="58"/>
      <c r="W6" s="58"/>
    </row>
    <row r="7" spans="1:23" ht="14.25" thickBot="1" x14ac:dyDescent="0.2">
      <c r="A7" s="52" t="s">
        <v>5</v>
      </c>
      <c r="B7" s="53"/>
      <c r="C7" s="54"/>
      <c r="D7" s="68">
        <v>16517395.9849</v>
      </c>
      <c r="E7" s="68">
        <v>18238939.646400001</v>
      </c>
      <c r="F7" s="69">
        <v>90.561163670280607</v>
      </c>
      <c r="G7" s="68">
        <v>19600755.062399998</v>
      </c>
      <c r="H7" s="69">
        <v>-15.7308178571895</v>
      </c>
      <c r="I7" s="68">
        <v>1872849.9653</v>
      </c>
      <c r="J7" s="69">
        <v>11.3386514860583</v>
      </c>
      <c r="K7" s="68">
        <v>1523516.2884</v>
      </c>
      <c r="L7" s="69">
        <v>7.7727428537819501</v>
      </c>
      <c r="M7" s="69">
        <v>0.229294349892951</v>
      </c>
      <c r="N7" s="68">
        <v>201233938.45649999</v>
      </c>
      <c r="O7" s="68">
        <v>4953384827.5453997</v>
      </c>
      <c r="P7" s="68">
        <v>997766</v>
      </c>
      <c r="Q7" s="68">
        <v>1131360</v>
      </c>
      <c r="R7" s="69">
        <v>-11.808266157544899</v>
      </c>
      <c r="S7" s="68">
        <v>16.554378466393899</v>
      </c>
      <c r="T7" s="68">
        <v>17.7175463176177</v>
      </c>
      <c r="U7" s="70">
        <v>-7.02634564979346</v>
      </c>
      <c r="V7" s="58"/>
      <c r="W7" s="58"/>
    </row>
    <row r="8" spans="1:23" ht="14.25" thickBot="1" x14ac:dyDescent="0.2">
      <c r="A8" s="55">
        <v>42226</v>
      </c>
      <c r="B8" s="45" t="s">
        <v>6</v>
      </c>
      <c r="C8" s="46"/>
      <c r="D8" s="71">
        <v>554417.38009999995</v>
      </c>
      <c r="E8" s="71">
        <v>722941.70140000002</v>
      </c>
      <c r="F8" s="72">
        <v>76.689085582745193</v>
      </c>
      <c r="G8" s="71">
        <v>663924.15469999996</v>
      </c>
      <c r="H8" s="72">
        <v>-16.4938681361098</v>
      </c>
      <c r="I8" s="71">
        <v>127970.9765</v>
      </c>
      <c r="J8" s="72">
        <v>23.082064360413401</v>
      </c>
      <c r="K8" s="71">
        <v>160776.76420000001</v>
      </c>
      <c r="L8" s="72">
        <v>24.216134186690098</v>
      </c>
      <c r="M8" s="72">
        <v>-0.20404557750142899</v>
      </c>
      <c r="N8" s="71">
        <v>6328179.7435999997</v>
      </c>
      <c r="O8" s="71">
        <v>177417880.71790001</v>
      </c>
      <c r="P8" s="71">
        <v>30145</v>
      </c>
      <c r="Q8" s="71">
        <v>37421</v>
      </c>
      <c r="R8" s="72">
        <v>-19.443627909462599</v>
      </c>
      <c r="S8" s="71">
        <v>18.391686186764002</v>
      </c>
      <c r="T8" s="71">
        <v>18.5389200208439</v>
      </c>
      <c r="U8" s="73">
        <v>-0.80054559753142396</v>
      </c>
      <c r="V8" s="58"/>
      <c r="W8" s="58"/>
    </row>
    <row r="9" spans="1:23" ht="12" customHeight="1" thickBot="1" x14ac:dyDescent="0.2">
      <c r="A9" s="56"/>
      <c r="B9" s="45" t="s">
        <v>7</v>
      </c>
      <c r="C9" s="46"/>
      <c r="D9" s="71">
        <v>102202.8527</v>
      </c>
      <c r="E9" s="71">
        <v>138585.08470000001</v>
      </c>
      <c r="F9" s="72">
        <v>73.747368211551802</v>
      </c>
      <c r="G9" s="71">
        <v>126407.7809</v>
      </c>
      <c r="H9" s="72">
        <v>-19.148289786962</v>
      </c>
      <c r="I9" s="71">
        <v>21350.0452</v>
      </c>
      <c r="J9" s="72">
        <v>20.889872088668199</v>
      </c>
      <c r="K9" s="71">
        <v>26219.1783</v>
      </c>
      <c r="L9" s="72">
        <v>20.741743991805201</v>
      </c>
      <c r="M9" s="72">
        <v>-0.18570883664954499</v>
      </c>
      <c r="N9" s="71">
        <v>1139612.0872</v>
      </c>
      <c r="O9" s="71">
        <v>28424650.692299999</v>
      </c>
      <c r="P9" s="71">
        <v>5977</v>
      </c>
      <c r="Q9" s="71">
        <v>6929</v>
      </c>
      <c r="R9" s="72">
        <v>-13.7393563284745</v>
      </c>
      <c r="S9" s="71">
        <v>17.0993563158775</v>
      </c>
      <c r="T9" s="71">
        <v>17.437611560109701</v>
      </c>
      <c r="U9" s="73">
        <v>-1.97817530662289</v>
      </c>
      <c r="V9" s="58"/>
      <c r="W9" s="58"/>
    </row>
    <row r="10" spans="1:23" ht="14.25" thickBot="1" x14ac:dyDescent="0.2">
      <c r="A10" s="56"/>
      <c r="B10" s="45" t="s">
        <v>8</v>
      </c>
      <c r="C10" s="46"/>
      <c r="D10" s="71">
        <v>151153.73689999999</v>
      </c>
      <c r="E10" s="71">
        <v>182100.47940000001</v>
      </c>
      <c r="F10" s="72">
        <v>83.005677633597699</v>
      </c>
      <c r="G10" s="71">
        <v>183458.88329999999</v>
      </c>
      <c r="H10" s="72">
        <v>-17.608930033207098</v>
      </c>
      <c r="I10" s="71">
        <v>42094.300499999998</v>
      </c>
      <c r="J10" s="72">
        <v>27.848666770209402</v>
      </c>
      <c r="K10" s="71">
        <v>49163.423199999997</v>
      </c>
      <c r="L10" s="72">
        <v>26.798060860103401</v>
      </c>
      <c r="M10" s="72">
        <v>-0.14378825232007</v>
      </c>
      <c r="N10" s="71">
        <v>1757699.4502000001</v>
      </c>
      <c r="O10" s="71">
        <v>46416264.820500001</v>
      </c>
      <c r="P10" s="71">
        <v>96263</v>
      </c>
      <c r="Q10" s="71">
        <v>107533</v>
      </c>
      <c r="R10" s="72">
        <v>-10.4805036593418</v>
      </c>
      <c r="S10" s="71">
        <v>1.57021635415476</v>
      </c>
      <c r="T10" s="71">
        <v>1.86467121534785</v>
      </c>
      <c r="U10" s="73">
        <v>-18.752502507948101</v>
      </c>
      <c r="V10" s="58"/>
      <c r="W10" s="58"/>
    </row>
    <row r="11" spans="1:23" ht="14.25" thickBot="1" x14ac:dyDescent="0.2">
      <c r="A11" s="56"/>
      <c r="B11" s="45" t="s">
        <v>9</v>
      </c>
      <c r="C11" s="46"/>
      <c r="D11" s="71">
        <v>42137.901899999997</v>
      </c>
      <c r="E11" s="71">
        <v>58122.9323</v>
      </c>
      <c r="F11" s="72">
        <v>72.497894088526607</v>
      </c>
      <c r="G11" s="71">
        <v>151727.9632</v>
      </c>
      <c r="H11" s="72">
        <v>-72.227992117408206</v>
      </c>
      <c r="I11" s="71">
        <v>8801.1136999999999</v>
      </c>
      <c r="J11" s="72">
        <v>20.8864544819684</v>
      </c>
      <c r="K11" s="71">
        <v>13952.753199999999</v>
      </c>
      <c r="L11" s="72">
        <v>9.1959009438544896</v>
      </c>
      <c r="M11" s="72">
        <v>-0.36922028406551299</v>
      </c>
      <c r="N11" s="71">
        <v>508761.02909999999</v>
      </c>
      <c r="O11" s="71">
        <v>15052770.3818</v>
      </c>
      <c r="P11" s="71">
        <v>2741</v>
      </c>
      <c r="Q11" s="71">
        <v>3421</v>
      </c>
      <c r="R11" s="72">
        <v>-19.877228880444299</v>
      </c>
      <c r="S11" s="71">
        <v>15.373185662167099</v>
      </c>
      <c r="T11" s="71">
        <v>15.157560450160799</v>
      </c>
      <c r="U11" s="73">
        <v>1.4026059188042199</v>
      </c>
      <c r="V11" s="58"/>
      <c r="W11" s="58"/>
    </row>
    <row r="12" spans="1:23" ht="14.25" thickBot="1" x14ac:dyDescent="0.2">
      <c r="A12" s="56"/>
      <c r="B12" s="45" t="s">
        <v>10</v>
      </c>
      <c r="C12" s="46"/>
      <c r="D12" s="71">
        <v>93848.451300000001</v>
      </c>
      <c r="E12" s="71">
        <v>167786.0932</v>
      </c>
      <c r="F12" s="72">
        <v>55.933390849105301</v>
      </c>
      <c r="G12" s="71">
        <v>116436.6269</v>
      </c>
      <c r="H12" s="72">
        <v>-19.399544800794999</v>
      </c>
      <c r="I12" s="71">
        <v>11918.270200000001</v>
      </c>
      <c r="J12" s="72">
        <v>12.6994852178237</v>
      </c>
      <c r="K12" s="71">
        <v>19977.642800000001</v>
      </c>
      <c r="L12" s="72">
        <v>17.157524510871902</v>
      </c>
      <c r="M12" s="72">
        <v>-0.40341959663028898</v>
      </c>
      <c r="N12" s="71">
        <v>1484077.6993</v>
      </c>
      <c r="O12" s="71">
        <v>52874604.531900004</v>
      </c>
      <c r="P12" s="71">
        <v>1324</v>
      </c>
      <c r="Q12" s="71">
        <v>1530</v>
      </c>
      <c r="R12" s="72">
        <v>-13.464052287581699</v>
      </c>
      <c r="S12" s="71">
        <v>70.882516087613297</v>
      </c>
      <c r="T12" s="71">
        <v>83.861377777777804</v>
      </c>
      <c r="U12" s="73">
        <v>-18.310385136614101</v>
      </c>
      <c r="V12" s="58"/>
      <c r="W12" s="58"/>
    </row>
    <row r="13" spans="1:23" ht="14.25" thickBot="1" x14ac:dyDescent="0.2">
      <c r="A13" s="56"/>
      <c r="B13" s="45" t="s">
        <v>11</v>
      </c>
      <c r="C13" s="46"/>
      <c r="D13" s="71">
        <v>241394.916</v>
      </c>
      <c r="E13" s="71">
        <v>308469.18959999998</v>
      </c>
      <c r="F13" s="72">
        <v>78.255762370635196</v>
      </c>
      <c r="G13" s="71">
        <v>292386.46649999998</v>
      </c>
      <c r="H13" s="72">
        <v>-17.439777945399499</v>
      </c>
      <c r="I13" s="71">
        <v>59577.383500000004</v>
      </c>
      <c r="J13" s="72">
        <v>24.680463237262199</v>
      </c>
      <c r="K13" s="71">
        <v>71191.355100000001</v>
      </c>
      <c r="L13" s="72">
        <v>24.3483756112905</v>
      </c>
      <c r="M13" s="72">
        <v>-0.163137386325717</v>
      </c>
      <c r="N13" s="71">
        <v>3050042.8410999998</v>
      </c>
      <c r="O13" s="71">
        <v>81266013.862000003</v>
      </c>
      <c r="P13" s="71">
        <v>12079</v>
      </c>
      <c r="Q13" s="71">
        <v>14234</v>
      </c>
      <c r="R13" s="72">
        <v>-15.139806098075001</v>
      </c>
      <c r="S13" s="71">
        <v>19.984677208378201</v>
      </c>
      <c r="T13" s="71">
        <v>20.183385815652699</v>
      </c>
      <c r="U13" s="73">
        <v>-0.99430481264506998</v>
      </c>
      <c r="V13" s="58"/>
      <c r="W13" s="58"/>
    </row>
    <row r="14" spans="1:23" ht="14.25" thickBot="1" x14ac:dyDescent="0.2">
      <c r="A14" s="56"/>
      <c r="B14" s="45" t="s">
        <v>12</v>
      </c>
      <c r="C14" s="46"/>
      <c r="D14" s="71">
        <v>139772.3775</v>
      </c>
      <c r="E14" s="71">
        <v>150611.93969999999</v>
      </c>
      <c r="F14" s="72">
        <v>92.8029861234169</v>
      </c>
      <c r="G14" s="71">
        <v>161990.9993</v>
      </c>
      <c r="H14" s="72">
        <v>-13.7159606990584</v>
      </c>
      <c r="I14" s="71">
        <v>-52377.928599999999</v>
      </c>
      <c r="J14" s="72">
        <v>-37.473733749717503</v>
      </c>
      <c r="K14" s="71">
        <v>-294.75959999999998</v>
      </c>
      <c r="L14" s="72">
        <v>-0.18196048007217899</v>
      </c>
      <c r="M14" s="72">
        <v>176.697108423271</v>
      </c>
      <c r="N14" s="71">
        <v>1649260.3204999999</v>
      </c>
      <c r="O14" s="71">
        <v>43027536.236000001</v>
      </c>
      <c r="P14" s="71">
        <v>3197</v>
      </c>
      <c r="Q14" s="71">
        <v>3921</v>
      </c>
      <c r="R14" s="72">
        <v>-18.4646773782198</v>
      </c>
      <c r="S14" s="71">
        <v>43.719855333124798</v>
      </c>
      <c r="T14" s="71">
        <v>41.419760316245899</v>
      </c>
      <c r="U14" s="73">
        <v>5.2609849674782803</v>
      </c>
      <c r="V14" s="58"/>
      <c r="W14" s="58"/>
    </row>
    <row r="15" spans="1:23" ht="14.25" thickBot="1" x14ac:dyDescent="0.2">
      <c r="A15" s="56"/>
      <c r="B15" s="45" t="s">
        <v>13</v>
      </c>
      <c r="C15" s="46"/>
      <c r="D15" s="71">
        <v>90536.590599999996</v>
      </c>
      <c r="E15" s="71">
        <v>116593.9644</v>
      </c>
      <c r="F15" s="72">
        <v>77.651181230441097</v>
      </c>
      <c r="G15" s="71">
        <v>97943.323099999994</v>
      </c>
      <c r="H15" s="72">
        <v>-7.56226383337816</v>
      </c>
      <c r="I15" s="71">
        <v>15840.591899999999</v>
      </c>
      <c r="J15" s="72">
        <v>17.4963424125229</v>
      </c>
      <c r="K15" s="71">
        <v>12226.4591</v>
      </c>
      <c r="L15" s="72">
        <v>12.483198152789701</v>
      </c>
      <c r="M15" s="72">
        <v>0.29559930397182599</v>
      </c>
      <c r="N15" s="71">
        <v>1388675.1680000001</v>
      </c>
      <c r="O15" s="71">
        <v>33276006.033199999</v>
      </c>
      <c r="P15" s="71">
        <v>4812</v>
      </c>
      <c r="Q15" s="71">
        <v>5607</v>
      </c>
      <c r="R15" s="72">
        <v>-14.1787051899411</v>
      </c>
      <c r="S15" s="71">
        <v>18.8147528262677</v>
      </c>
      <c r="T15" s="71">
        <v>19.7711336186909</v>
      </c>
      <c r="U15" s="73">
        <v>-5.0831430062054004</v>
      </c>
      <c r="V15" s="58"/>
      <c r="W15" s="58"/>
    </row>
    <row r="16" spans="1:23" ht="14.25" thickBot="1" x14ac:dyDescent="0.2">
      <c r="A16" s="56"/>
      <c r="B16" s="45" t="s">
        <v>14</v>
      </c>
      <c r="C16" s="46"/>
      <c r="D16" s="71">
        <v>827599.05390000006</v>
      </c>
      <c r="E16" s="71">
        <v>1030952.7357</v>
      </c>
      <c r="F16" s="72">
        <v>80.275169291642996</v>
      </c>
      <c r="G16" s="71">
        <v>1007153.2516</v>
      </c>
      <c r="H16" s="72">
        <v>-17.827892370377</v>
      </c>
      <c r="I16" s="71">
        <v>52917.510900000001</v>
      </c>
      <c r="J16" s="72">
        <v>6.3940999751788103</v>
      </c>
      <c r="K16" s="71">
        <v>24454.6993</v>
      </c>
      <c r="L16" s="72">
        <v>2.4281011118367899</v>
      </c>
      <c r="M16" s="72">
        <v>1.1638994718696101</v>
      </c>
      <c r="N16" s="71">
        <v>10927233.095799999</v>
      </c>
      <c r="O16" s="71">
        <v>247131852.41299999</v>
      </c>
      <c r="P16" s="71">
        <v>53819</v>
      </c>
      <c r="Q16" s="71">
        <v>67176</v>
      </c>
      <c r="R16" s="72">
        <v>-19.883589377158501</v>
      </c>
      <c r="S16" s="71">
        <v>15.3774513443208</v>
      </c>
      <c r="T16" s="71">
        <v>16.026516493985898</v>
      </c>
      <c r="U16" s="73">
        <v>-4.22088898304255</v>
      </c>
      <c r="V16" s="58"/>
      <c r="W16" s="58"/>
    </row>
    <row r="17" spans="1:23" ht="12" thickBot="1" x14ac:dyDescent="0.2">
      <c r="A17" s="56"/>
      <c r="B17" s="45" t="s">
        <v>15</v>
      </c>
      <c r="C17" s="46"/>
      <c r="D17" s="71">
        <v>521353.08980000002</v>
      </c>
      <c r="E17" s="71">
        <v>727673.62340000004</v>
      </c>
      <c r="F17" s="72">
        <v>71.6465559606266</v>
      </c>
      <c r="G17" s="71">
        <v>462510.20649999997</v>
      </c>
      <c r="H17" s="72">
        <v>12.722504816766699</v>
      </c>
      <c r="I17" s="71">
        <v>56520.601699999999</v>
      </c>
      <c r="J17" s="72">
        <v>10.841136804556401</v>
      </c>
      <c r="K17" s="71">
        <v>45898.622100000001</v>
      </c>
      <c r="L17" s="72">
        <v>9.9238074003454493</v>
      </c>
      <c r="M17" s="72">
        <v>0.231422624776355</v>
      </c>
      <c r="N17" s="71">
        <v>5310123.1502999999</v>
      </c>
      <c r="O17" s="71">
        <v>232269363.02970001</v>
      </c>
      <c r="P17" s="71">
        <v>12905</v>
      </c>
      <c r="Q17" s="71">
        <v>15795</v>
      </c>
      <c r="R17" s="72">
        <v>-18.296929408040501</v>
      </c>
      <c r="S17" s="71">
        <v>40.3993095544363</v>
      </c>
      <c r="T17" s="71">
        <v>31.835068958531199</v>
      </c>
      <c r="U17" s="73">
        <v>21.1989776319448</v>
      </c>
      <c r="V17" s="40"/>
      <c r="W17" s="40"/>
    </row>
    <row r="18" spans="1:23" ht="12" thickBot="1" x14ac:dyDescent="0.2">
      <c r="A18" s="56"/>
      <c r="B18" s="45" t="s">
        <v>16</v>
      </c>
      <c r="C18" s="46"/>
      <c r="D18" s="71">
        <v>1900685.2444</v>
      </c>
      <c r="E18" s="71">
        <v>1939389.3770999999</v>
      </c>
      <c r="F18" s="72">
        <v>98.004313462937802</v>
      </c>
      <c r="G18" s="71">
        <v>1963922.3133</v>
      </c>
      <c r="H18" s="72">
        <v>-3.2199373911965998</v>
      </c>
      <c r="I18" s="71">
        <v>264990.87170000002</v>
      </c>
      <c r="J18" s="72">
        <v>13.9418597835041</v>
      </c>
      <c r="K18" s="71">
        <v>287242.66480000003</v>
      </c>
      <c r="L18" s="72">
        <v>14.625968800025699</v>
      </c>
      <c r="M18" s="72">
        <v>-7.7466880191677995E-2</v>
      </c>
      <c r="N18" s="71">
        <v>19056323.174400002</v>
      </c>
      <c r="O18" s="71">
        <v>543221112.64400005</v>
      </c>
      <c r="P18" s="71">
        <v>94716</v>
      </c>
      <c r="Q18" s="71">
        <v>103068</v>
      </c>
      <c r="R18" s="72">
        <v>-8.1033880544883008</v>
      </c>
      <c r="S18" s="71">
        <v>20.0672034756535</v>
      </c>
      <c r="T18" s="71">
        <v>19.8807049074397</v>
      </c>
      <c r="U18" s="73">
        <v>0.92936999637271001</v>
      </c>
      <c r="V18" s="40"/>
      <c r="W18" s="40"/>
    </row>
    <row r="19" spans="1:23" ht="12" thickBot="1" x14ac:dyDescent="0.2">
      <c r="A19" s="56"/>
      <c r="B19" s="45" t="s">
        <v>17</v>
      </c>
      <c r="C19" s="46"/>
      <c r="D19" s="71">
        <v>441324.31910000002</v>
      </c>
      <c r="E19" s="71">
        <v>570217.44609999994</v>
      </c>
      <c r="F19" s="72">
        <v>77.395793853456397</v>
      </c>
      <c r="G19" s="71">
        <v>521230.81109999999</v>
      </c>
      <c r="H19" s="72">
        <v>-15.330346997593301</v>
      </c>
      <c r="I19" s="71">
        <v>42761.107600000003</v>
      </c>
      <c r="J19" s="72">
        <v>9.6892706223857008</v>
      </c>
      <c r="K19" s="71">
        <v>45879.605799999998</v>
      </c>
      <c r="L19" s="72">
        <v>8.8021668755874494</v>
      </c>
      <c r="M19" s="72">
        <v>-6.7971338149553001E-2</v>
      </c>
      <c r="N19" s="71">
        <v>5911165.9592000004</v>
      </c>
      <c r="O19" s="71">
        <v>163112190.96239999</v>
      </c>
      <c r="P19" s="71">
        <v>10533</v>
      </c>
      <c r="Q19" s="71">
        <v>11969</v>
      </c>
      <c r="R19" s="72">
        <v>-11.997660623276801</v>
      </c>
      <c r="S19" s="71">
        <v>41.899204319756997</v>
      </c>
      <c r="T19" s="71">
        <v>41.306238148550399</v>
      </c>
      <c r="U19" s="73">
        <v>1.41522060104354</v>
      </c>
      <c r="V19" s="40"/>
      <c r="W19" s="40"/>
    </row>
    <row r="20" spans="1:23" ht="12" thickBot="1" x14ac:dyDescent="0.2">
      <c r="A20" s="56"/>
      <c r="B20" s="45" t="s">
        <v>18</v>
      </c>
      <c r="C20" s="46"/>
      <c r="D20" s="71">
        <v>944213.1237</v>
      </c>
      <c r="E20" s="71">
        <v>1054152.8658</v>
      </c>
      <c r="F20" s="72">
        <v>89.5707970194089</v>
      </c>
      <c r="G20" s="71">
        <v>1063395.7836</v>
      </c>
      <c r="H20" s="72">
        <v>-11.207742379466801</v>
      </c>
      <c r="I20" s="71">
        <v>86749.367499999993</v>
      </c>
      <c r="J20" s="72">
        <v>9.1874774161222508</v>
      </c>
      <c r="K20" s="71">
        <v>77273.494699999996</v>
      </c>
      <c r="L20" s="72">
        <v>7.2666730385557603</v>
      </c>
      <c r="M20" s="72">
        <v>0.12262772425122399</v>
      </c>
      <c r="N20" s="71">
        <v>11738099.987</v>
      </c>
      <c r="O20" s="71">
        <v>265224361.81110001</v>
      </c>
      <c r="P20" s="71">
        <v>44405</v>
      </c>
      <c r="Q20" s="71">
        <v>50664</v>
      </c>
      <c r="R20" s="72">
        <v>-12.353939681035801</v>
      </c>
      <c r="S20" s="71">
        <v>21.263666787523899</v>
      </c>
      <c r="T20" s="71">
        <v>20.917628203458101</v>
      </c>
      <c r="U20" s="73">
        <v>1.62737023451142</v>
      </c>
      <c r="V20" s="40"/>
      <c r="W20" s="40"/>
    </row>
    <row r="21" spans="1:23" ht="12" thickBot="1" x14ac:dyDescent="0.2">
      <c r="A21" s="56"/>
      <c r="B21" s="45" t="s">
        <v>19</v>
      </c>
      <c r="C21" s="46"/>
      <c r="D21" s="71">
        <v>381139.12109999999</v>
      </c>
      <c r="E21" s="71">
        <v>364189.16769999999</v>
      </c>
      <c r="F21" s="72">
        <v>104.654161876106</v>
      </c>
      <c r="G21" s="71">
        <v>424296.8223</v>
      </c>
      <c r="H21" s="72">
        <v>-10.171582470510501</v>
      </c>
      <c r="I21" s="71">
        <v>40895.291799999999</v>
      </c>
      <c r="J21" s="72">
        <v>10.729754448184901</v>
      </c>
      <c r="K21" s="71">
        <v>34860.054700000001</v>
      </c>
      <c r="L21" s="72">
        <v>8.2159594104506706</v>
      </c>
      <c r="M21" s="72">
        <v>0.17312758548253199</v>
      </c>
      <c r="N21" s="71">
        <v>4008509.8297999999</v>
      </c>
      <c r="O21" s="71">
        <v>99261417.2773</v>
      </c>
      <c r="P21" s="71">
        <v>33889</v>
      </c>
      <c r="Q21" s="71">
        <v>37662</v>
      </c>
      <c r="R21" s="72">
        <v>-10.018055334289199</v>
      </c>
      <c r="S21" s="71">
        <v>11.246691289208901</v>
      </c>
      <c r="T21" s="71">
        <v>11.2647569194413</v>
      </c>
      <c r="U21" s="73">
        <v>-0.160630622535126</v>
      </c>
      <c r="V21" s="40"/>
      <c r="W21" s="40"/>
    </row>
    <row r="22" spans="1:23" ht="12" thickBot="1" x14ac:dyDescent="0.2">
      <c r="A22" s="56"/>
      <c r="B22" s="45" t="s">
        <v>20</v>
      </c>
      <c r="C22" s="46"/>
      <c r="D22" s="71">
        <v>1378183.5625</v>
      </c>
      <c r="E22" s="71">
        <v>1219810.8067000001</v>
      </c>
      <c r="F22" s="72">
        <v>112.9833868441</v>
      </c>
      <c r="G22" s="71">
        <v>1390216.1647999999</v>
      </c>
      <c r="H22" s="72">
        <v>-0.86552024100016201</v>
      </c>
      <c r="I22" s="71">
        <v>169361.35060000001</v>
      </c>
      <c r="J22" s="72">
        <v>12.288736798803599</v>
      </c>
      <c r="K22" s="71">
        <v>156482.02770000001</v>
      </c>
      <c r="L22" s="72">
        <v>11.2559493740682</v>
      </c>
      <c r="M22" s="72">
        <v>8.2305444844385997E-2</v>
      </c>
      <c r="N22" s="71">
        <v>15043444.820599999</v>
      </c>
      <c r="O22" s="71">
        <v>327317010.24360001</v>
      </c>
      <c r="P22" s="71">
        <v>85494</v>
      </c>
      <c r="Q22" s="71">
        <v>96320</v>
      </c>
      <c r="R22" s="72">
        <v>-11.239617940199301</v>
      </c>
      <c r="S22" s="71">
        <v>16.120237238870601</v>
      </c>
      <c r="T22" s="71">
        <v>16.642100301079701</v>
      </c>
      <c r="U22" s="73">
        <v>-3.2373162657358701</v>
      </c>
      <c r="V22" s="40"/>
      <c r="W22" s="40"/>
    </row>
    <row r="23" spans="1:23" ht="12" thickBot="1" x14ac:dyDescent="0.2">
      <c r="A23" s="56"/>
      <c r="B23" s="45" t="s">
        <v>21</v>
      </c>
      <c r="C23" s="46"/>
      <c r="D23" s="71">
        <v>2432414.5747000002</v>
      </c>
      <c r="E23" s="71">
        <v>3099856.6568999998</v>
      </c>
      <c r="F23" s="72">
        <v>78.468614646605204</v>
      </c>
      <c r="G23" s="71">
        <v>3400656.2349</v>
      </c>
      <c r="H23" s="72">
        <v>-28.4722004612875</v>
      </c>
      <c r="I23" s="71">
        <v>296037.79690000002</v>
      </c>
      <c r="J23" s="72">
        <v>12.170532111554699</v>
      </c>
      <c r="K23" s="71">
        <v>-74479.077000000005</v>
      </c>
      <c r="L23" s="72">
        <v>-2.19013836904894</v>
      </c>
      <c r="M23" s="72">
        <v>-4.9747780024180503</v>
      </c>
      <c r="N23" s="71">
        <v>32950734.004000001</v>
      </c>
      <c r="O23" s="71">
        <v>700006927.91250002</v>
      </c>
      <c r="P23" s="71">
        <v>84049</v>
      </c>
      <c r="Q23" s="71">
        <v>97514</v>
      </c>
      <c r="R23" s="72">
        <v>-13.808273683778699</v>
      </c>
      <c r="S23" s="71">
        <v>28.940434445383001</v>
      </c>
      <c r="T23" s="71">
        <v>34.605662012634099</v>
      </c>
      <c r="U23" s="73">
        <v>-19.575475198696701</v>
      </c>
      <c r="V23" s="40"/>
      <c r="W23" s="40"/>
    </row>
    <row r="24" spans="1:23" ht="12" thickBot="1" x14ac:dyDescent="0.2">
      <c r="A24" s="56"/>
      <c r="B24" s="45" t="s">
        <v>22</v>
      </c>
      <c r="C24" s="46"/>
      <c r="D24" s="71">
        <v>280508.97240000003</v>
      </c>
      <c r="E24" s="71">
        <v>315685.98729999998</v>
      </c>
      <c r="F24" s="72">
        <v>88.856960297521596</v>
      </c>
      <c r="G24" s="71">
        <v>311635.64689999999</v>
      </c>
      <c r="H24" s="72">
        <v>-9.9881623972203002</v>
      </c>
      <c r="I24" s="71">
        <v>48456.944100000001</v>
      </c>
      <c r="J24" s="72">
        <v>17.274650320597001</v>
      </c>
      <c r="K24" s="71">
        <v>54685.715799999998</v>
      </c>
      <c r="L24" s="72">
        <v>17.547965498808299</v>
      </c>
      <c r="M24" s="72">
        <v>-0.113901255727917</v>
      </c>
      <c r="N24" s="71">
        <v>3011275.28</v>
      </c>
      <c r="O24" s="71">
        <v>65944519.832099997</v>
      </c>
      <c r="P24" s="71">
        <v>27807</v>
      </c>
      <c r="Q24" s="71">
        <v>32418</v>
      </c>
      <c r="R24" s="72">
        <v>-14.2235794928743</v>
      </c>
      <c r="S24" s="71">
        <v>10.0877107347071</v>
      </c>
      <c r="T24" s="71">
        <v>10.5627133413536</v>
      </c>
      <c r="U24" s="73">
        <v>-4.7087254892452401</v>
      </c>
      <c r="V24" s="40"/>
      <c r="W24" s="40"/>
    </row>
    <row r="25" spans="1:23" ht="12" thickBot="1" x14ac:dyDescent="0.2">
      <c r="A25" s="56"/>
      <c r="B25" s="45" t="s">
        <v>23</v>
      </c>
      <c r="C25" s="46"/>
      <c r="D25" s="71">
        <v>250073.91639999999</v>
      </c>
      <c r="E25" s="71">
        <v>280806.45640000002</v>
      </c>
      <c r="F25" s="72">
        <v>89.055614890769306</v>
      </c>
      <c r="G25" s="71">
        <v>277602.76010000001</v>
      </c>
      <c r="H25" s="72">
        <v>-9.9166318411543894</v>
      </c>
      <c r="I25" s="71">
        <v>22453.079300000001</v>
      </c>
      <c r="J25" s="72">
        <v>8.9785770636253392</v>
      </c>
      <c r="K25" s="71">
        <v>23050.7287</v>
      </c>
      <c r="L25" s="72">
        <v>8.3034940616932307</v>
      </c>
      <c r="M25" s="72">
        <v>-2.5927570784345998E-2</v>
      </c>
      <c r="N25" s="71">
        <v>3017973.0920000002</v>
      </c>
      <c r="O25" s="71">
        <v>72880438.195700005</v>
      </c>
      <c r="P25" s="71">
        <v>19917</v>
      </c>
      <c r="Q25" s="71">
        <v>24433</v>
      </c>
      <c r="R25" s="72">
        <v>-18.483198952236702</v>
      </c>
      <c r="S25" s="71">
        <v>12.5558023999598</v>
      </c>
      <c r="T25" s="71">
        <v>13.194917726026301</v>
      </c>
      <c r="U25" s="73">
        <v>-5.0901989829697198</v>
      </c>
      <c r="V25" s="40"/>
      <c r="W25" s="40"/>
    </row>
    <row r="26" spans="1:23" ht="12" thickBot="1" x14ac:dyDescent="0.2">
      <c r="A26" s="56"/>
      <c r="B26" s="45" t="s">
        <v>24</v>
      </c>
      <c r="C26" s="46"/>
      <c r="D26" s="71">
        <v>591914.84100000001</v>
      </c>
      <c r="E26" s="71">
        <v>563143.2855</v>
      </c>
      <c r="F26" s="72">
        <v>105.10910033748399</v>
      </c>
      <c r="G26" s="71">
        <v>576126.37650000001</v>
      </c>
      <c r="H26" s="72">
        <v>2.7404515995111698</v>
      </c>
      <c r="I26" s="71">
        <v>119484.37420000001</v>
      </c>
      <c r="J26" s="72">
        <v>20.186075077647899</v>
      </c>
      <c r="K26" s="71">
        <v>121950.1471</v>
      </c>
      <c r="L26" s="72">
        <v>21.1672563649757</v>
      </c>
      <c r="M26" s="72">
        <v>-2.0219515585972E-2</v>
      </c>
      <c r="N26" s="71">
        <v>7368690.6660000002</v>
      </c>
      <c r="O26" s="71">
        <v>156798800.1275</v>
      </c>
      <c r="P26" s="71">
        <v>42447</v>
      </c>
      <c r="Q26" s="71">
        <v>49600</v>
      </c>
      <c r="R26" s="72">
        <v>-14.4213709677419</v>
      </c>
      <c r="S26" s="71">
        <v>13.9447980069263</v>
      </c>
      <c r="T26" s="71">
        <v>14.449869622983901</v>
      </c>
      <c r="U26" s="73">
        <v>-3.6219356910492402</v>
      </c>
      <c r="V26" s="40"/>
      <c r="W26" s="40"/>
    </row>
    <row r="27" spans="1:23" ht="12" thickBot="1" x14ac:dyDescent="0.2">
      <c r="A27" s="56"/>
      <c r="B27" s="45" t="s">
        <v>25</v>
      </c>
      <c r="C27" s="46"/>
      <c r="D27" s="71">
        <v>282817.70370000001</v>
      </c>
      <c r="E27" s="71">
        <v>326628.9094</v>
      </c>
      <c r="F27" s="72">
        <v>86.586856080657796</v>
      </c>
      <c r="G27" s="71">
        <v>299827.33069999999</v>
      </c>
      <c r="H27" s="72">
        <v>-5.6731409242406299</v>
      </c>
      <c r="I27" s="71">
        <v>77943.757100000003</v>
      </c>
      <c r="J27" s="72">
        <v>27.559716411062801</v>
      </c>
      <c r="K27" s="71">
        <v>99174.488200000007</v>
      </c>
      <c r="L27" s="72">
        <v>33.077200790354802</v>
      </c>
      <c r="M27" s="72">
        <v>-0.214074521435241</v>
      </c>
      <c r="N27" s="71">
        <v>2479683.2201</v>
      </c>
      <c r="O27" s="71">
        <v>58299601.782300003</v>
      </c>
      <c r="P27" s="71">
        <v>37778</v>
      </c>
      <c r="Q27" s="71">
        <v>38489</v>
      </c>
      <c r="R27" s="72">
        <v>-1.84728104133649</v>
      </c>
      <c r="S27" s="71">
        <v>7.4863069431944496</v>
      </c>
      <c r="T27" s="71">
        <v>7.3656938761724096</v>
      </c>
      <c r="U27" s="73">
        <v>1.61111570681301</v>
      </c>
      <c r="V27" s="40"/>
      <c r="W27" s="40"/>
    </row>
    <row r="28" spans="1:23" ht="12" thickBot="1" x14ac:dyDescent="0.2">
      <c r="A28" s="56"/>
      <c r="B28" s="45" t="s">
        <v>26</v>
      </c>
      <c r="C28" s="46"/>
      <c r="D28" s="71">
        <v>914595.5196</v>
      </c>
      <c r="E28" s="71">
        <v>917646.10990000004</v>
      </c>
      <c r="F28" s="72">
        <v>99.667563533797093</v>
      </c>
      <c r="G28" s="71">
        <v>970141.87479999999</v>
      </c>
      <c r="H28" s="72">
        <v>-5.7255909308575301</v>
      </c>
      <c r="I28" s="71">
        <v>48769.214500000002</v>
      </c>
      <c r="J28" s="72">
        <v>5.3323259796122002</v>
      </c>
      <c r="K28" s="71">
        <v>37312.312400000003</v>
      </c>
      <c r="L28" s="72">
        <v>3.8460676081724801</v>
      </c>
      <c r="M28" s="72">
        <v>0.30705419640515202</v>
      </c>
      <c r="N28" s="71">
        <v>10414665.317500001</v>
      </c>
      <c r="O28" s="71">
        <v>208481612.5156</v>
      </c>
      <c r="P28" s="71">
        <v>43863</v>
      </c>
      <c r="Q28" s="71">
        <v>48936</v>
      </c>
      <c r="R28" s="72">
        <v>-10.366601275134901</v>
      </c>
      <c r="S28" s="71">
        <v>20.85118481636</v>
      </c>
      <c r="T28" s="71">
        <v>22.1482128269577</v>
      </c>
      <c r="U28" s="73">
        <v>-6.2204043656069503</v>
      </c>
      <c r="V28" s="40"/>
      <c r="W28" s="40"/>
    </row>
    <row r="29" spans="1:23" ht="12" thickBot="1" x14ac:dyDescent="0.2">
      <c r="A29" s="56"/>
      <c r="B29" s="45" t="s">
        <v>27</v>
      </c>
      <c r="C29" s="46"/>
      <c r="D29" s="71">
        <v>620681.94209999999</v>
      </c>
      <c r="E29" s="71">
        <v>688866.65969999996</v>
      </c>
      <c r="F29" s="72">
        <v>90.101899019224703</v>
      </c>
      <c r="G29" s="71">
        <v>642684.50040000002</v>
      </c>
      <c r="H29" s="72">
        <v>-3.4235395884459501</v>
      </c>
      <c r="I29" s="71">
        <v>98276.317599999995</v>
      </c>
      <c r="J29" s="72">
        <v>15.833603482565399</v>
      </c>
      <c r="K29" s="71">
        <v>93782.781499999997</v>
      </c>
      <c r="L29" s="72">
        <v>14.592351525769001</v>
      </c>
      <c r="M29" s="72">
        <v>4.7914297572844003E-2</v>
      </c>
      <c r="N29" s="71">
        <v>6850021.9905000003</v>
      </c>
      <c r="O29" s="71">
        <v>154691555.7313</v>
      </c>
      <c r="P29" s="71">
        <v>97569</v>
      </c>
      <c r="Q29" s="71">
        <v>104477</v>
      </c>
      <c r="R29" s="72">
        <v>-6.6119815844635701</v>
      </c>
      <c r="S29" s="71">
        <v>6.3614666758909104</v>
      </c>
      <c r="T29" s="71">
        <v>6.5430931630885301</v>
      </c>
      <c r="U29" s="73">
        <v>-2.8551039634611199</v>
      </c>
      <c r="V29" s="40"/>
      <c r="W29" s="40"/>
    </row>
    <row r="30" spans="1:23" ht="12" thickBot="1" x14ac:dyDescent="0.2">
      <c r="A30" s="56"/>
      <c r="B30" s="45" t="s">
        <v>28</v>
      </c>
      <c r="C30" s="46"/>
      <c r="D30" s="71">
        <v>1216336.7113999999</v>
      </c>
      <c r="E30" s="71">
        <v>1228161.3914999999</v>
      </c>
      <c r="F30" s="72">
        <v>99.037204704378595</v>
      </c>
      <c r="G30" s="71">
        <v>1241005.9986</v>
      </c>
      <c r="H30" s="72">
        <v>-1.9878459272420901</v>
      </c>
      <c r="I30" s="71">
        <v>144135.36679999999</v>
      </c>
      <c r="J30" s="72">
        <v>11.849956138715999</v>
      </c>
      <c r="K30" s="71">
        <v>138505.09779999999</v>
      </c>
      <c r="L30" s="72">
        <v>11.1607113870723</v>
      </c>
      <c r="M30" s="72">
        <v>4.0650265509578003E-2</v>
      </c>
      <c r="N30" s="71">
        <v>14420485.2499</v>
      </c>
      <c r="O30" s="71">
        <v>288294865.70819998</v>
      </c>
      <c r="P30" s="71">
        <v>78673</v>
      </c>
      <c r="Q30" s="71">
        <v>89365</v>
      </c>
      <c r="R30" s="72">
        <v>-11.964415598948101</v>
      </c>
      <c r="S30" s="71">
        <v>15.460662633940499</v>
      </c>
      <c r="T30" s="71">
        <v>16.418415566497</v>
      </c>
      <c r="U30" s="73">
        <v>-6.1947728582727599</v>
      </c>
      <c r="V30" s="40"/>
      <c r="W30" s="40"/>
    </row>
    <row r="31" spans="1:23" ht="12" thickBot="1" x14ac:dyDescent="0.2">
      <c r="A31" s="56"/>
      <c r="B31" s="45" t="s">
        <v>29</v>
      </c>
      <c r="C31" s="46"/>
      <c r="D31" s="71">
        <v>725355.59349999996</v>
      </c>
      <c r="E31" s="71">
        <v>883723.22580000001</v>
      </c>
      <c r="F31" s="72">
        <v>82.079498685050893</v>
      </c>
      <c r="G31" s="71">
        <v>1175197.2897000001</v>
      </c>
      <c r="H31" s="72">
        <v>-38.277972570446799</v>
      </c>
      <c r="I31" s="71">
        <v>42684.010699999999</v>
      </c>
      <c r="J31" s="72">
        <v>5.8845635275300303</v>
      </c>
      <c r="K31" s="71">
        <v>233.2884</v>
      </c>
      <c r="L31" s="72">
        <v>1.9850998810553001E-2</v>
      </c>
      <c r="M31" s="72">
        <v>181.96670858902499</v>
      </c>
      <c r="N31" s="71">
        <v>11456999.581499999</v>
      </c>
      <c r="O31" s="71">
        <v>273475781.36799997</v>
      </c>
      <c r="P31" s="71">
        <v>29620</v>
      </c>
      <c r="Q31" s="71">
        <v>35147</v>
      </c>
      <c r="R31" s="72">
        <v>-15.7253819671665</v>
      </c>
      <c r="S31" s="71">
        <v>24.488710111411201</v>
      </c>
      <c r="T31" s="71">
        <v>26.969084744074902</v>
      </c>
      <c r="U31" s="73">
        <v>-10.128645491654</v>
      </c>
      <c r="V31" s="40"/>
      <c r="W31" s="40"/>
    </row>
    <row r="32" spans="1:23" ht="12" thickBot="1" x14ac:dyDescent="0.2">
      <c r="A32" s="56"/>
      <c r="B32" s="45" t="s">
        <v>30</v>
      </c>
      <c r="C32" s="46"/>
      <c r="D32" s="71">
        <v>125759.7656</v>
      </c>
      <c r="E32" s="71">
        <v>140524.96249999999</v>
      </c>
      <c r="F32" s="72">
        <v>89.492829859321304</v>
      </c>
      <c r="G32" s="71">
        <v>143727.92420000001</v>
      </c>
      <c r="H32" s="72">
        <v>-12.501508457742</v>
      </c>
      <c r="I32" s="71">
        <v>31927.013900000002</v>
      </c>
      <c r="J32" s="72">
        <v>25.387303918448101</v>
      </c>
      <c r="K32" s="71">
        <v>37916.556400000001</v>
      </c>
      <c r="L32" s="72">
        <v>26.380786204939799</v>
      </c>
      <c r="M32" s="72">
        <v>-0.157966415431123</v>
      </c>
      <c r="N32" s="71">
        <v>1217985.9565000001</v>
      </c>
      <c r="O32" s="71">
        <v>29640792.553399999</v>
      </c>
      <c r="P32" s="71">
        <v>26623</v>
      </c>
      <c r="Q32" s="71">
        <v>28566</v>
      </c>
      <c r="R32" s="72">
        <v>-6.8017923405446998</v>
      </c>
      <c r="S32" s="71">
        <v>4.7237263118356303</v>
      </c>
      <c r="T32" s="71">
        <v>4.6749686830497801</v>
      </c>
      <c r="U32" s="73">
        <v>1.03218572726547</v>
      </c>
      <c r="V32" s="40"/>
      <c r="W32" s="40"/>
    </row>
    <row r="33" spans="1:23" ht="12" thickBot="1" x14ac:dyDescent="0.2">
      <c r="A33" s="56"/>
      <c r="B33" s="45" t="s">
        <v>31</v>
      </c>
      <c r="C33" s="46"/>
      <c r="D33" s="74"/>
      <c r="E33" s="74"/>
      <c r="F33" s="74"/>
      <c r="G33" s="74"/>
      <c r="H33" s="74"/>
      <c r="I33" s="74"/>
      <c r="J33" s="74"/>
      <c r="K33" s="74"/>
      <c r="L33" s="74"/>
      <c r="M33" s="74"/>
      <c r="N33" s="71">
        <v>8.3186</v>
      </c>
      <c r="O33" s="71">
        <v>181.31399999999999</v>
      </c>
      <c r="P33" s="74"/>
      <c r="Q33" s="74"/>
      <c r="R33" s="74"/>
      <c r="S33" s="74"/>
      <c r="T33" s="74"/>
      <c r="U33" s="75"/>
      <c r="V33" s="40"/>
      <c r="W33" s="40"/>
    </row>
    <row r="34" spans="1:23" ht="12" thickBot="1" x14ac:dyDescent="0.2">
      <c r="A34" s="56"/>
      <c r="B34" s="45" t="s">
        <v>71</v>
      </c>
      <c r="C34" s="46"/>
      <c r="D34" s="74"/>
      <c r="E34" s="74"/>
      <c r="F34" s="74"/>
      <c r="G34" s="74"/>
      <c r="H34" s="74"/>
      <c r="I34" s="74"/>
      <c r="J34" s="74"/>
      <c r="K34" s="74"/>
      <c r="L34" s="74"/>
      <c r="M34" s="74"/>
      <c r="N34" s="74"/>
      <c r="O34" s="71">
        <v>1</v>
      </c>
      <c r="P34" s="74"/>
      <c r="Q34" s="74"/>
      <c r="R34" s="74"/>
      <c r="S34" s="74"/>
      <c r="T34" s="74"/>
      <c r="U34" s="75"/>
      <c r="V34" s="40"/>
      <c r="W34" s="40"/>
    </row>
    <row r="35" spans="1:23" ht="12" thickBot="1" x14ac:dyDescent="0.2">
      <c r="A35" s="56"/>
      <c r="B35" s="45" t="s">
        <v>32</v>
      </c>
      <c r="C35" s="46"/>
      <c r="D35" s="71">
        <v>194586.29019999999</v>
      </c>
      <c r="E35" s="71">
        <v>182502.9045</v>
      </c>
      <c r="F35" s="72">
        <v>106.620927887753</v>
      </c>
      <c r="G35" s="71">
        <v>175780.49230000001</v>
      </c>
      <c r="H35" s="72">
        <v>10.6984555873837</v>
      </c>
      <c r="I35" s="71">
        <v>19599.672900000001</v>
      </c>
      <c r="J35" s="72">
        <v>10.072483976057599</v>
      </c>
      <c r="K35" s="71">
        <v>18763.330399999999</v>
      </c>
      <c r="L35" s="72">
        <v>10.674296194356501</v>
      </c>
      <c r="M35" s="72">
        <v>4.4573243777660997E-2</v>
      </c>
      <c r="N35" s="71">
        <v>1972056.4187</v>
      </c>
      <c r="O35" s="71">
        <v>42337329.046499997</v>
      </c>
      <c r="P35" s="71">
        <v>14834</v>
      </c>
      <c r="Q35" s="71">
        <v>16479</v>
      </c>
      <c r="R35" s="72">
        <v>-9.9824018447721397</v>
      </c>
      <c r="S35" s="71">
        <v>13.1175873129298</v>
      </c>
      <c r="T35" s="71">
        <v>13.466623369136499</v>
      </c>
      <c r="U35" s="73">
        <v>-2.6608251035819901</v>
      </c>
      <c r="V35" s="40"/>
      <c r="W35" s="40"/>
    </row>
    <row r="36" spans="1:23" ht="12" customHeight="1" thickBot="1" x14ac:dyDescent="0.2">
      <c r="A36" s="56"/>
      <c r="B36" s="45" t="s">
        <v>70</v>
      </c>
      <c r="C36" s="46"/>
      <c r="D36" s="71">
        <v>78837.63</v>
      </c>
      <c r="E36" s="74"/>
      <c r="F36" s="74"/>
      <c r="G36" s="74"/>
      <c r="H36" s="74"/>
      <c r="I36" s="71">
        <v>3164.72</v>
      </c>
      <c r="J36" s="72">
        <v>4.0142251866272503</v>
      </c>
      <c r="K36" s="74"/>
      <c r="L36" s="74"/>
      <c r="M36" s="74"/>
      <c r="N36" s="71">
        <v>723114.96</v>
      </c>
      <c r="O36" s="71">
        <v>14416834.6</v>
      </c>
      <c r="P36" s="71">
        <v>72</v>
      </c>
      <c r="Q36" s="71">
        <v>79</v>
      </c>
      <c r="R36" s="72">
        <v>-8.8607594936708907</v>
      </c>
      <c r="S36" s="71">
        <v>1094.96708333333</v>
      </c>
      <c r="T36" s="71">
        <v>1147.64772151899</v>
      </c>
      <c r="U36" s="73">
        <v>-4.8111618136758798</v>
      </c>
      <c r="V36" s="40"/>
      <c r="W36" s="40"/>
    </row>
    <row r="37" spans="1:23" ht="12" thickBot="1" x14ac:dyDescent="0.2">
      <c r="A37" s="56"/>
      <c r="B37" s="45" t="s">
        <v>36</v>
      </c>
      <c r="C37" s="46"/>
      <c r="D37" s="71">
        <v>133198.35999999999</v>
      </c>
      <c r="E37" s="71">
        <v>157410.1728</v>
      </c>
      <c r="F37" s="72">
        <v>84.6186479759712</v>
      </c>
      <c r="G37" s="71">
        <v>342236.84</v>
      </c>
      <c r="H37" s="72">
        <v>-61.080063735978896</v>
      </c>
      <c r="I37" s="71">
        <v>-15128.63</v>
      </c>
      <c r="J37" s="72">
        <v>-11.357970173206301</v>
      </c>
      <c r="K37" s="71">
        <v>-44355.69</v>
      </c>
      <c r="L37" s="72">
        <v>-12.960524647200501</v>
      </c>
      <c r="M37" s="72">
        <v>-0.65892470616509402</v>
      </c>
      <c r="N37" s="71">
        <v>2642647.98</v>
      </c>
      <c r="O37" s="71">
        <v>107243861.48</v>
      </c>
      <c r="P37" s="71">
        <v>71</v>
      </c>
      <c r="Q37" s="71">
        <v>86</v>
      </c>
      <c r="R37" s="72">
        <v>-17.441860465116299</v>
      </c>
      <c r="S37" s="71">
        <v>1876.0332394366201</v>
      </c>
      <c r="T37" s="71">
        <v>2427.61941860465</v>
      </c>
      <c r="U37" s="73">
        <v>-29.401727409354201</v>
      </c>
      <c r="V37" s="40"/>
      <c r="W37" s="40"/>
    </row>
    <row r="38" spans="1:23" ht="12" thickBot="1" x14ac:dyDescent="0.2">
      <c r="A38" s="56"/>
      <c r="B38" s="45" t="s">
        <v>37</v>
      </c>
      <c r="C38" s="46"/>
      <c r="D38" s="71">
        <v>119626.47</v>
      </c>
      <c r="E38" s="71">
        <v>126074.1015</v>
      </c>
      <c r="F38" s="72">
        <v>94.885839816990497</v>
      </c>
      <c r="G38" s="71">
        <v>183753.02</v>
      </c>
      <c r="H38" s="72">
        <v>-34.8982291556351</v>
      </c>
      <c r="I38" s="71">
        <v>-7139.95</v>
      </c>
      <c r="J38" s="72">
        <v>-5.9685368965581</v>
      </c>
      <c r="K38" s="71">
        <v>-4353.3900000000003</v>
      </c>
      <c r="L38" s="72">
        <v>-2.36915289882038</v>
      </c>
      <c r="M38" s="72">
        <v>0.64008967724003596</v>
      </c>
      <c r="N38" s="71">
        <v>3460845.6</v>
      </c>
      <c r="O38" s="71">
        <v>113757588.68000001</v>
      </c>
      <c r="P38" s="71">
        <v>60</v>
      </c>
      <c r="Q38" s="71">
        <v>86</v>
      </c>
      <c r="R38" s="72">
        <v>-30.232558139534898</v>
      </c>
      <c r="S38" s="71">
        <v>1993.7745</v>
      </c>
      <c r="T38" s="71">
        <v>2535.6293023255798</v>
      </c>
      <c r="U38" s="73">
        <v>-27.177336370064999</v>
      </c>
      <c r="V38" s="40"/>
      <c r="W38" s="40"/>
    </row>
    <row r="39" spans="1:23" ht="12" thickBot="1" x14ac:dyDescent="0.2">
      <c r="A39" s="56"/>
      <c r="B39" s="45" t="s">
        <v>38</v>
      </c>
      <c r="C39" s="46"/>
      <c r="D39" s="71">
        <v>212575.41</v>
      </c>
      <c r="E39" s="71">
        <v>91128.676300000006</v>
      </c>
      <c r="F39" s="72">
        <v>233.269502675746</v>
      </c>
      <c r="G39" s="71">
        <v>321016.46999999997</v>
      </c>
      <c r="H39" s="72">
        <v>-33.780528456997899</v>
      </c>
      <c r="I39" s="71">
        <v>-28988.11</v>
      </c>
      <c r="J39" s="72">
        <v>-13.6366242925275</v>
      </c>
      <c r="K39" s="71">
        <v>-37459.06</v>
      </c>
      <c r="L39" s="72">
        <v>-11.6688903843469</v>
      </c>
      <c r="M39" s="72">
        <v>-0.226138883356923</v>
      </c>
      <c r="N39" s="71">
        <v>2643015.73</v>
      </c>
      <c r="O39" s="71">
        <v>74318221.049999997</v>
      </c>
      <c r="P39" s="71">
        <v>110</v>
      </c>
      <c r="Q39" s="71">
        <v>146</v>
      </c>
      <c r="R39" s="72">
        <v>-24.657534246575299</v>
      </c>
      <c r="S39" s="71">
        <v>1932.50372727273</v>
      </c>
      <c r="T39" s="71">
        <v>1762.05506849315</v>
      </c>
      <c r="U39" s="73">
        <v>8.8200946975726993</v>
      </c>
      <c r="V39" s="40"/>
      <c r="W39" s="40"/>
    </row>
    <row r="40" spans="1:23" ht="12" thickBot="1" x14ac:dyDescent="0.2">
      <c r="A40" s="56"/>
      <c r="B40" s="45" t="s">
        <v>73</v>
      </c>
      <c r="C40" s="46"/>
      <c r="D40" s="71">
        <v>0.27</v>
      </c>
      <c r="E40" s="74"/>
      <c r="F40" s="74"/>
      <c r="G40" s="71">
        <v>1.77</v>
      </c>
      <c r="H40" s="72">
        <v>-84.745762711864401</v>
      </c>
      <c r="I40" s="71">
        <v>0.27</v>
      </c>
      <c r="J40" s="72">
        <v>100</v>
      </c>
      <c r="K40" s="71">
        <v>0</v>
      </c>
      <c r="L40" s="72">
        <v>0</v>
      </c>
      <c r="M40" s="74"/>
      <c r="N40" s="71">
        <v>91.57</v>
      </c>
      <c r="O40" s="71">
        <v>3967.99</v>
      </c>
      <c r="P40" s="71">
        <v>3</v>
      </c>
      <c r="Q40" s="71">
        <v>5</v>
      </c>
      <c r="R40" s="72">
        <v>-40</v>
      </c>
      <c r="S40" s="71">
        <v>0.09</v>
      </c>
      <c r="T40" s="71">
        <v>0.39400000000000002</v>
      </c>
      <c r="U40" s="73">
        <v>-337.777777777778</v>
      </c>
      <c r="V40" s="40"/>
      <c r="W40" s="40"/>
    </row>
    <row r="41" spans="1:23" ht="12" customHeight="1" thickBot="1" x14ac:dyDescent="0.2">
      <c r="A41" s="56"/>
      <c r="B41" s="45" t="s">
        <v>33</v>
      </c>
      <c r="C41" s="46"/>
      <c r="D41" s="71">
        <v>116664.9574</v>
      </c>
      <c r="E41" s="71">
        <v>98022.736499999999</v>
      </c>
      <c r="F41" s="72">
        <v>119.018262053927</v>
      </c>
      <c r="G41" s="71">
        <v>234194.01790000001</v>
      </c>
      <c r="H41" s="72">
        <v>-50.184484451769599</v>
      </c>
      <c r="I41" s="71">
        <v>7776.0771999999997</v>
      </c>
      <c r="J41" s="72">
        <v>6.6653066810274302</v>
      </c>
      <c r="K41" s="71">
        <v>13412.513000000001</v>
      </c>
      <c r="L41" s="72">
        <v>5.7270946202080601</v>
      </c>
      <c r="M41" s="72">
        <v>-0.420237117384341</v>
      </c>
      <c r="N41" s="71">
        <v>1435493.6680000001</v>
      </c>
      <c r="O41" s="71">
        <v>46281289.348300003</v>
      </c>
      <c r="P41" s="71">
        <v>211</v>
      </c>
      <c r="Q41" s="71">
        <v>243</v>
      </c>
      <c r="R41" s="72">
        <v>-13.1687242798354</v>
      </c>
      <c r="S41" s="71">
        <v>552.91449004739297</v>
      </c>
      <c r="T41" s="71">
        <v>644.65548189300398</v>
      </c>
      <c r="U41" s="73">
        <v>-16.592256758861101</v>
      </c>
      <c r="V41" s="40"/>
      <c r="W41" s="40"/>
    </row>
    <row r="42" spans="1:23" ht="12" thickBot="1" x14ac:dyDescent="0.2">
      <c r="A42" s="56"/>
      <c r="B42" s="45" t="s">
        <v>34</v>
      </c>
      <c r="C42" s="46"/>
      <c r="D42" s="71">
        <v>321854.62560000003</v>
      </c>
      <c r="E42" s="71">
        <v>305645.02600000001</v>
      </c>
      <c r="F42" s="72">
        <v>105.303406965962</v>
      </c>
      <c r="G42" s="71">
        <v>407550.61859999999</v>
      </c>
      <c r="H42" s="72">
        <v>-21.027079604094101</v>
      </c>
      <c r="I42" s="71">
        <v>14679.142900000001</v>
      </c>
      <c r="J42" s="72">
        <v>4.56079911004392</v>
      </c>
      <c r="K42" s="71">
        <v>23474.614000000001</v>
      </c>
      <c r="L42" s="72">
        <v>5.7599259892277797</v>
      </c>
      <c r="M42" s="72">
        <v>-0.37468011614589303</v>
      </c>
      <c r="N42" s="71">
        <v>3909495.8827</v>
      </c>
      <c r="O42" s="71">
        <v>118146044.59890001</v>
      </c>
      <c r="P42" s="71">
        <v>1666</v>
      </c>
      <c r="Q42" s="71">
        <v>1893</v>
      </c>
      <c r="R42" s="72">
        <v>-11.9915478077126</v>
      </c>
      <c r="S42" s="71">
        <v>193.19005138055201</v>
      </c>
      <c r="T42" s="71">
        <v>199.37336059165301</v>
      </c>
      <c r="U42" s="73">
        <v>-3.20063541932661</v>
      </c>
      <c r="V42" s="40"/>
      <c r="W42" s="40"/>
    </row>
    <row r="43" spans="1:23" ht="12" thickBot="1" x14ac:dyDescent="0.2">
      <c r="A43" s="56"/>
      <c r="B43" s="45" t="s">
        <v>39</v>
      </c>
      <c r="C43" s="46"/>
      <c r="D43" s="71">
        <v>59508.58</v>
      </c>
      <c r="E43" s="71">
        <v>67732.337599999999</v>
      </c>
      <c r="F43" s="72">
        <v>87.858447100163303</v>
      </c>
      <c r="G43" s="71">
        <v>162317.13</v>
      </c>
      <c r="H43" s="72">
        <v>-63.338077749403297</v>
      </c>
      <c r="I43" s="71">
        <v>-3320.12</v>
      </c>
      <c r="J43" s="72">
        <v>-5.5792290792352999</v>
      </c>
      <c r="K43" s="71">
        <v>-16068.05</v>
      </c>
      <c r="L43" s="72">
        <v>-9.8991708392084092</v>
      </c>
      <c r="M43" s="72">
        <v>-0.79337131761476998</v>
      </c>
      <c r="N43" s="71">
        <v>1013935.11</v>
      </c>
      <c r="O43" s="71">
        <v>47945778.939999998</v>
      </c>
      <c r="P43" s="71">
        <v>46</v>
      </c>
      <c r="Q43" s="71">
        <v>63</v>
      </c>
      <c r="R43" s="72">
        <v>-26.984126984126998</v>
      </c>
      <c r="S43" s="71">
        <v>1293.6647826087001</v>
      </c>
      <c r="T43" s="71">
        <v>1543.92968253968</v>
      </c>
      <c r="U43" s="73">
        <v>-19.345421108729902</v>
      </c>
      <c r="V43" s="40"/>
      <c r="W43" s="40"/>
    </row>
    <row r="44" spans="1:23" ht="12" thickBot="1" x14ac:dyDescent="0.2">
      <c r="A44" s="56"/>
      <c r="B44" s="45" t="s">
        <v>40</v>
      </c>
      <c r="C44" s="46"/>
      <c r="D44" s="71">
        <v>8490.6200000000008</v>
      </c>
      <c r="E44" s="71">
        <v>13782.6391</v>
      </c>
      <c r="F44" s="72">
        <v>61.603731610443198</v>
      </c>
      <c r="G44" s="71">
        <v>75653.08</v>
      </c>
      <c r="H44" s="72">
        <v>-88.776901085851406</v>
      </c>
      <c r="I44" s="71">
        <v>1199.1300000000001</v>
      </c>
      <c r="J44" s="72">
        <v>14.1229969071752</v>
      </c>
      <c r="K44" s="71">
        <v>9454.09</v>
      </c>
      <c r="L44" s="72">
        <v>12.4966359598314</v>
      </c>
      <c r="M44" s="72">
        <v>-0.87316283217104995</v>
      </c>
      <c r="N44" s="71">
        <v>781667.87</v>
      </c>
      <c r="O44" s="71">
        <v>19099488.960000001</v>
      </c>
      <c r="P44" s="71">
        <v>31</v>
      </c>
      <c r="Q44" s="71">
        <v>59</v>
      </c>
      <c r="R44" s="72">
        <v>-47.457627118644098</v>
      </c>
      <c r="S44" s="71">
        <v>273.89096774193501</v>
      </c>
      <c r="T44" s="71">
        <v>1235.4054237288101</v>
      </c>
      <c r="U44" s="73">
        <v>-351.05738021008199</v>
      </c>
      <c r="V44" s="40"/>
      <c r="W44" s="40"/>
    </row>
    <row r="45" spans="1:23" ht="12" thickBot="1" x14ac:dyDescent="0.2">
      <c r="A45" s="57"/>
      <c r="B45" s="45" t="s">
        <v>35</v>
      </c>
      <c r="C45" s="46"/>
      <c r="D45" s="76">
        <v>21631.5098</v>
      </c>
      <c r="E45" s="77"/>
      <c r="F45" s="77"/>
      <c r="G45" s="76">
        <v>32644.135699999999</v>
      </c>
      <c r="H45" s="78">
        <v>-33.735388191025102</v>
      </c>
      <c r="I45" s="76">
        <v>1469.0325</v>
      </c>
      <c r="J45" s="78">
        <v>6.7911695188285002</v>
      </c>
      <c r="K45" s="76">
        <v>3211.9063000000001</v>
      </c>
      <c r="L45" s="78">
        <v>9.8391525189009705</v>
      </c>
      <c r="M45" s="78">
        <v>-0.54262909226212497</v>
      </c>
      <c r="N45" s="76">
        <v>161842.63440000001</v>
      </c>
      <c r="O45" s="76">
        <v>6026309.1544000003</v>
      </c>
      <c r="P45" s="76">
        <v>17</v>
      </c>
      <c r="Q45" s="76">
        <v>26</v>
      </c>
      <c r="R45" s="78">
        <v>-34.615384615384599</v>
      </c>
      <c r="S45" s="76">
        <v>1272.4417529411801</v>
      </c>
      <c r="T45" s="76">
        <v>871.88807307692298</v>
      </c>
      <c r="U45" s="79">
        <v>31.479136780791499</v>
      </c>
      <c r="V45" s="40"/>
      <c r="W45" s="40"/>
    </row>
  </sheetData>
  <mergeCells count="43">
    <mergeCell ref="B18:C18"/>
    <mergeCell ref="A1:U4"/>
    <mergeCell ref="W1:W4"/>
    <mergeCell ref="B6:C6"/>
    <mergeCell ref="A7:C7"/>
    <mergeCell ref="A8:A45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28:C28"/>
    <mergeCell ref="B29:C29"/>
    <mergeCell ref="B30:C30"/>
    <mergeCell ref="B19:C19"/>
    <mergeCell ref="B20:C20"/>
    <mergeCell ref="B21:C21"/>
    <mergeCell ref="B22:C22"/>
    <mergeCell ref="B23:C23"/>
    <mergeCell ref="B24:C24"/>
    <mergeCell ref="B43:C43"/>
    <mergeCell ref="B44:C44"/>
    <mergeCell ref="B45:C45"/>
    <mergeCell ref="B37:C37"/>
    <mergeCell ref="B38:C38"/>
    <mergeCell ref="B39:C39"/>
    <mergeCell ref="B40:C40"/>
    <mergeCell ref="B41:C41"/>
    <mergeCell ref="B42:C42"/>
    <mergeCell ref="B31:C31"/>
    <mergeCell ref="B32:C32"/>
    <mergeCell ref="B33:C33"/>
    <mergeCell ref="B34:C34"/>
    <mergeCell ref="B35:C35"/>
    <mergeCell ref="B36:C36"/>
    <mergeCell ref="B25:C25"/>
    <mergeCell ref="B26:C26"/>
    <mergeCell ref="B27:C27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62"/>
  <sheetViews>
    <sheetView workbookViewId="0">
      <selection activeCell="B32" sqref="B32:E38"/>
    </sheetView>
  </sheetViews>
  <sheetFormatPr defaultRowHeight="13.5" x14ac:dyDescent="0.1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 x14ac:dyDescent="0.2">
      <c r="A1" s="30" t="s">
        <v>63</v>
      </c>
      <c r="B1" s="31" t="s">
        <v>64</v>
      </c>
      <c r="C1" s="30" t="s">
        <v>65</v>
      </c>
      <c r="D1" s="30" t="s">
        <v>66</v>
      </c>
      <c r="E1" s="30" t="s">
        <v>67</v>
      </c>
      <c r="F1" s="30" t="s">
        <v>68</v>
      </c>
      <c r="G1" s="30" t="s">
        <v>67</v>
      </c>
      <c r="H1" s="30" t="s">
        <v>69</v>
      </c>
    </row>
    <row r="2" spans="1:8" ht="14.25" x14ac:dyDescent="0.2">
      <c r="A2" s="32">
        <v>1</v>
      </c>
      <c r="B2" s="33">
        <v>12</v>
      </c>
      <c r="C2" s="32">
        <v>78813</v>
      </c>
      <c r="D2" s="32">
        <v>554417.91423846199</v>
      </c>
      <c r="E2" s="32">
        <v>426446.41499230801</v>
      </c>
      <c r="F2" s="32">
        <v>127971.499246154</v>
      </c>
      <c r="G2" s="32">
        <v>426446.41499230801</v>
      </c>
      <c r="H2" s="32">
        <v>0.23082136410028001</v>
      </c>
    </row>
    <row r="3" spans="1:8" ht="14.25" x14ac:dyDescent="0.2">
      <c r="A3" s="32">
        <v>2</v>
      </c>
      <c r="B3" s="33">
        <v>13</v>
      </c>
      <c r="C3" s="32">
        <v>11221</v>
      </c>
      <c r="D3" s="32">
        <v>102202.89135863401</v>
      </c>
      <c r="E3" s="32">
        <v>80852.820497330002</v>
      </c>
      <c r="F3" s="32">
        <v>21350.070861304001</v>
      </c>
      <c r="G3" s="32">
        <v>80852.820497330002</v>
      </c>
      <c r="H3" s="32">
        <v>0.20889889295191999</v>
      </c>
    </row>
    <row r="4" spans="1:8" ht="14.25" x14ac:dyDescent="0.2">
      <c r="A4" s="32">
        <v>3</v>
      </c>
      <c r="B4" s="33">
        <v>14</v>
      </c>
      <c r="C4" s="32">
        <v>118196</v>
      </c>
      <c r="D4" s="32">
        <v>151156.056398291</v>
      </c>
      <c r="E4" s="32">
        <v>109059.436271795</v>
      </c>
      <c r="F4" s="32">
        <v>42096.620126495698</v>
      </c>
      <c r="G4" s="32">
        <v>109059.436271795</v>
      </c>
      <c r="H4" s="32">
        <v>0.278497740213417</v>
      </c>
    </row>
    <row r="5" spans="1:8" ht="14.25" x14ac:dyDescent="0.2">
      <c r="A5" s="32">
        <v>4</v>
      </c>
      <c r="B5" s="33">
        <v>15</v>
      </c>
      <c r="C5" s="32">
        <v>3628</v>
      </c>
      <c r="D5" s="32">
        <v>42137.942030769198</v>
      </c>
      <c r="E5" s="32">
        <v>33336.788302564099</v>
      </c>
      <c r="F5" s="32">
        <v>8801.1537282051304</v>
      </c>
      <c r="G5" s="32">
        <v>33336.788302564099</v>
      </c>
      <c r="H5" s="32">
        <v>0.20886529583667099</v>
      </c>
    </row>
    <row r="6" spans="1:8" ht="14.25" x14ac:dyDescent="0.2">
      <c r="A6" s="32">
        <v>5</v>
      </c>
      <c r="B6" s="33">
        <v>16</v>
      </c>
      <c r="C6" s="32">
        <v>1938</v>
      </c>
      <c r="D6" s="32">
        <v>93848.462007692302</v>
      </c>
      <c r="E6" s="32">
        <v>81930.181770940195</v>
      </c>
      <c r="F6" s="32">
        <v>11918.2802367521</v>
      </c>
      <c r="G6" s="32">
        <v>81930.181770940195</v>
      </c>
      <c r="H6" s="32">
        <v>0.12699494463505701</v>
      </c>
    </row>
    <row r="7" spans="1:8" ht="14.25" x14ac:dyDescent="0.2">
      <c r="A7" s="32">
        <v>6</v>
      </c>
      <c r="B7" s="33">
        <v>17</v>
      </c>
      <c r="C7" s="32">
        <v>21842</v>
      </c>
      <c r="D7" s="32">
        <v>241395.06659658099</v>
      </c>
      <c r="E7" s="32">
        <v>181817.530694872</v>
      </c>
      <c r="F7" s="32">
        <v>59577.535901709402</v>
      </c>
      <c r="G7" s="32">
        <v>181817.530694872</v>
      </c>
      <c r="H7" s="32">
        <v>0.24680510973853201</v>
      </c>
    </row>
    <row r="8" spans="1:8" ht="14.25" x14ac:dyDescent="0.2">
      <c r="A8" s="32">
        <v>7</v>
      </c>
      <c r="B8" s="33">
        <v>18</v>
      </c>
      <c r="C8" s="32">
        <v>61111</v>
      </c>
      <c r="D8" s="32">
        <v>139772.38927948699</v>
      </c>
      <c r="E8" s="32">
        <v>192150.30136752099</v>
      </c>
      <c r="F8" s="32">
        <v>-52377.912088034202</v>
      </c>
      <c r="G8" s="32">
        <v>192150.30136752099</v>
      </c>
      <c r="H8" s="32">
        <v>-0.37473718778105702</v>
      </c>
    </row>
    <row r="9" spans="1:8" ht="14.25" x14ac:dyDescent="0.2">
      <c r="A9" s="32">
        <v>8</v>
      </c>
      <c r="B9" s="33">
        <v>19</v>
      </c>
      <c r="C9" s="32">
        <v>12184</v>
      </c>
      <c r="D9" s="32">
        <v>90536.616785470105</v>
      </c>
      <c r="E9" s="32">
        <v>74695.998342734994</v>
      </c>
      <c r="F9" s="32">
        <v>15840.618442735</v>
      </c>
      <c r="G9" s="32">
        <v>74695.998342734994</v>
      </c>
      <c r="H9" s="32">
        <v>0.17496366669267099</v>
      </c>
    </row>
    <row r="10" spans="1:8" ht="14.25" x14ac:dyDescent="0.2">
      <c r="A10" s="32">
        <v>9</v>
      </c>
      <c r="B10" s="33">
        <v>21</v>
      </c>
      <c r="C10" s="32">
        <v>203034</v>
      </c>
      <c r="D10" s="32">
        <v>827598.52678461501</v>
      </c>
      <c r="E10" s="32">
        <v>774681.54185726505</v>
      </c>
      <c r="F10" s="32">
        <v>52916.984927350401</v>
      </c>
      <c r="G10" s="32">
        <v>774681.54185726505</v>
      </c>
      <c r="H10" s="35">
        <v>6.39404049363686E-2</v>
      </c>
    </row>
    <row r="11" spans="1:8" ht="14.25" x14ac:dyDescent="0.2">
      <c r="A11" s="32">
        <v>10</v>
      </c>
      <c r="B11" s="33">
        <v>22</v>
      </c>
      <c r="C11" s="32">
        <v>40943</v>
      </c>
      <c r="D11" s="32">
        <v>521353.049434188</v>
      </c>
      <c r="E11" s="32">
        <v>464832.48791709403</v>
      </c>
      <c r="F11" s="32">
        <v>56520.561517094</v>
      </c>
      <c r="G11" s="32">
        <v>464832.48791709403</v>
      </c>
      <c r="H11" s="32">
        <v>0.108411299365055</v>
      </c>
    </row>
    <row r="12" spans="1:8" ht="14.25" x14ac:dyDescent="0.2">
      <c r="A12" s="32">
        <v>11</v>
      </c>
      <c r="B12" s="33">
        <v>23</v>
      </c>
      <c r="C12" s="32">
        <v>290587.25</v>
      </c>
      <c r="D12" s="32">
        <v>1900685.2035593099</v>
      </c>
      <c r="E12" s="32">
        <v>1635694.3775192599</v>
      </c>
      <c r="F12" s="32">
        <v>264990.82604005001</v>
      </c>
      <c r="G12" s="32">
        <v>1635694.3775192599</v>
      </c>
      <c r="H12" s="32">
        <v>0.139418576807888</v>
      </c>
    </row>
    <row r="13" spans="1:8" ht="14.25" x14ac:dyDescent="0.2">
      <c r="A13" s="32">
        <v>12</v>
      </c>
      <c r="B13" s="33">
        <v>24</v>
      </c>
      <c r="C13" s="32">
        <v>17178.098000000002</v>
      </c>
      <c r="D13" s="32">
        <v>441324.360281197</v>
      </c>
      <c r="E13" s="32">
        <v>398563.21189230803</v>
      </c>
      <c r="F13" s="32">
        <v>42761.148388888898</v>
      </c>
      <c r="G13" s="32">
        <v>398563.21189230803</v>
      </c>
      <c r="H13" s="32">
        <v>9.6892789606363397E-2</v>
      </c>
    </row>
    <row r="14" spans="1:8" ht="14.25" x14ac:dyDescent="0.2">
      <c r="A14" s="32">
        <v>13</v>
      </c>
      <c r="B14" s="33">
        <v>25</v>
      </c>
      <c r="C14" s="32">
        <v>93259</v>
      </c>
      <c r="D14" s="32">
        <v>944213.01749999996</v>
      </c>
      <c r="E14" s="32">
        <v>857463.75619999995</v>
      </c>
      <c r="F14" s="32">
        <v>86749.261299999998</v>
      </c>
      <c r="G14" s="32">
        <v>857463.75619999995</v>
      </c>
      <c r="H14" s="32">
        <v>9.1874672020183207E-2</v>
      </c>
    </row>
    <row r="15" spans="1:8" ht="14.25" x14ac:dyDescent="0.2">
      <c r="A15" s="32">
        <v>14</v>
      </c>
      <c r="B15" s="33">
        <v>26</v>
      </c>
      <c r="C15" s="32">
        <v>77434</v>
      </c>
      <c r="D15" s="32">
        <v>381139.06376380002</v>
      </c>
      <c r="E15" s="32">
        <v>340243.82915190997</v>
      </c>
      <c r="F15" s="32">
        <v>40895.234611890199</v>
      </c>
      <c r="G15" s="32">
        <v>340243.82915190997</v>
      </c>
      <c r="H15" s="32">
        <v>0.107297410577767</v>
      </c>
    </row>
    <row r="16" spans="1:8" ht="14.25" x14ac:dyDescent="0.2">
      <c r="A16" s="32">
        <v>15</v>
      </c>
      <c r="B16" s="33">
        <v>27</v>
      </c>
      <c r="C16" s="32">
        <v>201673.93400000001</v>
      </c>
      <c r="D16" s="32">
        <v>1378185.0190000001</v>
      </c>
      <c r="E16" s="32">
        <v>1208822.2126</v>
      </c>
      <c r="F16" s="32">
        <v>169362.8064</v>
      </c>
      <c r="G16" s="32">
        <v>1208822.2126</v>
      </c>
      <c r="H16" s="32">
        <v>0.122888294434435</v>
      </c>
    </row>
    <row r="17" spans="1:8" ht="14.25" x14ac:dyDescent="0.2">
      <c r="A17" s="32">
        <v>16</v>
      </c>
      <c r="B17" s="33">
        <v>29</v>
      </c>
      <c r="C17" s="32">
        <v>194355</v>
      </c>
      <c r="D17" s="32">
        <v>2432415.5706367502</v>
      </c>
      <c r="E17" s="32">
        <v>2136376.8130794899</v>
      </c>
      <c r="F17" s="32">
        <v>296038.75755726499</v>
      </c>
      <c r="G17" s="32">
        <v>2136376.8130794899</v>
      </c>
      <c r="H17" s="32">
        <v>0.121705666223707</v>
      </c>
    </row>
    <row r="18" spans="1:8" ht="14.25" x14ac:dyDescent="0.2">
      <c r="A18" s="32">
        <v>17</v>
      </c>
      <c r="B18" s="33">
        <v>31</v>
      </c>
      <c r="C18" s="32">
        <v>28998.108</v>
      </c>
      <c r="D18" s="32">
        <v>280508.963193601</v>
      </c>
      <c r="E18" s="32">
        <v>232052.01484760499</v>
      </c>
      <c r="F18" s="32">
        <v>48456.948345996199</v>
      </c>
      <c r="G18" s="32">
        <v>232052.01484760499</v>
      </c>
      <c r="H18" s="32">
        <v>0.17274652401232601</v>
      </c>
    </row>
    <row r="19" spans="1:8" ht="14.25" x14ac:dyDescent="0.2">
      <c r="A19" s="32">
        <v>18</v>
      </c>
      <c r="B19" s="33">
        <v>32</v>
      </c>
      <c r="C19" s="32">
        <v>17998.014999999999</v>
      </c>
      <c r="D19" s="32">
        <v>250073.90694123</v>
      </c>
      <c r="E19" s="32">
        <v>227620.83535288199</v>
      </c>
      <c r="F19" s="32">
        <v>22453.071588348001</v>
      </c>
      <c r="G19" s="32">
        <v>227620.83535288199</v>
      </c>
      <c r="H19" s="32">
        <v>8.9785743194809503E-2</v>
      </c>
    </row>
    <row r="20" spans="1:8" ht="14.25" x14ac:dyDescent="0.2">
      <c r="A20" s="32">
        <v>19</v>
      </c>
      <c r="B20" s="33">
        <v>33</v>
      </c>
      <c r="C20" s="32">
        <v>45901.506999999998</v>
      </c>
      <c r="D20" s="32">
        <v>591914.82651543804</v>
      </c>
      <c r="E20" s="32">
        <v>472430.45157011203</v>
      </c>
      <c r="F20" s="32">
        <v>119484.374945326</v>
      </c>
      <c r="G20" s="32">
        <v>472430.45157011203</v>
      </c>
      <c r="H20" s="32">
        <v>0.20186075697532799</v>
      </c>
    </row>
    <row r="21" spans="1:8" ht="14.25" x14ac:dyDescent="0.2">
      <c r="A21" s="32">
        <v>20</v>
      </c>
      <c r="B21" s="33">
        <v>34</v>
      </c>
      <c r="C21" s="32">
        <v>55546.76</v>
      </c>
      <c r="D21" s="32">
        <v>282817.56962763797</v>
      </c>
      <c r="E21" s="32">
        <v>204873.96220331601</v>
      </c>
      <c r="F21" s="32">
        <v>77943.607424321395</v>
      </c>
      <c r="G21" s="32">
        <v>204873.96220331601</v>
      </c>
      <c r="H21" s="32">
        <v>0.27559676552960699</v>
      </c>
    </row>
    <row r="22" spans="1:8" ht="14.25" x14ac:dyDescent="0.2">
      <c r="A22" s="32">
        <v>21</v>
      </c>
      <c r="B22" s="33">
        <v>35</v>
      </c>
      <c r="C22" s="32">
        <v>30918.722000000002</v>
      </c>
      <c r="D22" s="32">
        <v>914595.51975398196</v>
      </c>
      <c r="E22" s="32">
        <v>865826.29470619501</v>
      </c>
      <c r="F22" s="32">
        <v>48769.2250477876</v>
      </c>
      <c r="G22" s="32">
        <v>865826.29470619501</v>
      </c>
      <c r="H22" s="32">
        <v>5.3323271319879302E-2</v>
      </c>
    </row>
    <row r="23" spans="1:8" ht="14.25" x14ac:dyDescent="0.2">
      <c r="A23" s="32">
        <v>22</v>
      </c>
      <c r="B23" s="33">
        <v>36</v>
      </c>
      <c r="C23" s="32">
        <v>128647.66800000001</v>
      </c>
      <c r="D23" s="32">
        <v>620681.94279026496</v>
      </c>
      <c r="E23" s="32">
        <v>522405.58892187203</v>
      </c>
      <c r="F23" s="32">
        <v>98276.353868393198</v>
      </c>
      <c r="G23" s="32">
        <v>522405.58892187203</v>
      </c>
      <c r="H23" s="32">
        <v>0.15833609308270399</v>
      </c>
    </row>
    <row r="24" spans="1:8" ht="14.25" x14ac:dyDescent="0.2">
      <c r="A24" s="32">
        <v>23</v>
      </c>
      <c r="B24" s="33">
        <v>37</v>
      </c>
      <c r="C24" s="32">
        <v>154809.785</v>
      </c>
      <c r="D24" s="32">
        <v>1216336.72790531</v>
      </c>
      <c r="E24" s="32">
        <v>1072201.3397477199</v>
      </c>
      <c r="F24" s="32">
        <v>144135.38815759399</v>
      </c>
      <c r="G24" s="32">
        <v>1072201.3397477199</v>
      </c>
      <c r="H24" s="32">
        <v>0.118499577338106</v>
      </c>
    </row>
    <row r="25" spans="1:8" ht="14.25" x14ac:dyDescent="0.2">
      <c r="A25" s="32">
        <v>24</v>
      </c>
      <c r="B25" s="33">
        <v>38</v>
      </c>
      <c r="C25" s="32">
        <v>141434.111</v>
      </c>
      <c r="D25" s="32">
        <v>725355.50793982297</v>
      </c>
      <c r="E25" s="32">
        <v>682671.59899557498</v>
      </c>
      <c r="F25" s="32">
        <v>42683.9089442478</v>
      </c>
      <c r="G25" s="32">
        <v>682671.59899557498</v>
      </c>
      <c r="H25" s="32">
        <v>5.8845501932535002E-2</v>
      </c>
    </row>
    <row r="26" spans="1:8" ht="14.25" x14ac:dyDescent="0.2">
      <c r="A26" s="32">
        <v>25</v>
      </c>
      <c r="B26" s="33">
        <v>39</v>
      </c>
      <c r="C26" s="32">
        <v>81227.884999999995</v>
      </c>
      <c r="D26" s="32">
        <v>125759.724444195</v>
      </c>
      <c r="E26" s="32">
        <v>93832.754045012698</v>
      </c>
      <c r="F26" s="32">
        <v>31926.970399182199</v>
      </c>
      <c r="G26" s="32">
        <v>93832.754045012698</v>
      </c>
      <c r="H26" s="32">
        <v>0.25387277636211403</v>
      </c>
    </row>
    <row r="27" spans="1:8" ht="14.25" x14ac:dyDescent="0.2">
      <c r="A27" s="32">
        <v>26</v>
      </c>
      <c r="B27" s="33">
        <v>42</v>
      </c>
      <c r="C27" s="32">
        <v>10891.201999999999</v>
      </c>
      <c r="D27" s="32">
        <v>194586.2904</v>
      </c>
      <c r="E27" s="32">
        <v>174986.60630000001</v>
      </c>
      <c r="F27" s="32">
        <v>19599.684099999999</v>
      </c>
      <c r="G27" s="32">
        <v>174986.60630000001</v>
      </c>
      <c r="H27" s="32">
        <v>0.100724897215061</v>
      </c>
    </row>
    <row r="28" spans="1:8" ht="14.25" x14ac:dyDescent="0.2">
      <c r="A28" s="32">
        <v>27</v>
      </c>
      <c r="B28" s="33">
        <v>75</v>
      </c>
      <c r="C28" s="32">
        <v>2504</v>
      </c>
      <c r="D28" s="32">
        <v>116664.957264957</v>
      </c>
      <c r="E28" s="32">
        <v>108888.88034187999</v>
      </c>
      <c r="F28" s="32">
        <v>7776.0769230769201</v>
      </c>
      <c r="G28" s="32">
        <v>108888.88034187999</v>
      </c>
      <c r="H28" s="32">
        <v>6.6653064513765806E-2</v>
      </c>
    </row>
    <row r="29" spans="1:8" ht="14.25" x14ac:dyDescent="0.2">
      <c r="A29" s="32">
        <v>28</v>
      </c>
      <c r="B29" s="33">
        <v>76</v>
      </c>
      <c r="C29" s="32">
        <v>1699</v>
      </c>
      <c r="D29" s="32">
        <v>321854.619797436</v>
      </c>
      <c r="E29" s="32">
        <v>307175.48481965798</v>
      </c>
      <c r="F29" s="32">
        <v>14679.1349777778</v>
      </c>
      <c r="G29" s="32">
        <v>307175.48481965798</v>
      </c>
      <c r="H29" s="32">
        <v>4.5607967308396301E-2</v>
      </c>
    </row>
    <row r="30" spans="1:8" ht="14.25" x14ac:dyDescent="0.2">
      <c r="A30" s="32">
        <v>29</v>
      </c>
      <c r="B30" s="33">
        <v>99</v>
      </c>
      <c r="C30" s="32">
        <v>18</v>
      </c>
      <c r="D30" s="32">
        <v>21631.509719385798</v>
      </c>
      <c r="E30" s="32">
        <v>20162.477286135701</v>
      </c>
      <c r="F30" s="32">
        <v>1469.03243325013</v>
      </c>
      <c r="G30" s="32">
        <v>20162.477286135701</v>
      </c>
      <c r="H30" s="32">
        <v>6.7911692355601405E-2</v>
      </c>
    </row>
    <row r="31" spans="1:8" ht="14.25" x14ac:dyDescent="0.2">
      <c r="A31" s="32">
        <v>30</v>
      </c>
      <c r="B31" s="33">
        <v>40</v>
      </c>
      <c r="C31" s="32">
        <v>0</v>
      </c>
      <c r="D31" s="32">
        <v>0</v>
      </c>
      <c r="E31" s="32">
        <v>0</v>
      </c>
      <c r="F31" s="32">
        <v>0</v>
      </c>
      <c r="G31" s="32">
        <v>0</v>
      </c>
      <c r="H31" s="32">
        <v>0</v>
      </c>
    </row>
    <row r="32" spans="1:8" ht="14.25" x14ac:dyDescent="0.2">
      <c r="A32" s="32"/>
      <c r="B32" s="36">
        <v>70</v>
      </c>
      <c r="C32" s="37">
        <v>66</v>
      </c>
      <c r="D32" s="37">
        <v>78837.63</v>
      </c>
      <c r="E32" s="37">
        <v>75672.91</v>
      </c>
      <c r="F32" s="32"/>
      <c r="G32" s="32"/>
      <c r="H32" s="32"/>
    </row>
    <row r="33" spans="1:8" ht="14.25" x14ac:dyDescent="0.2">
      <c r="A33" s="32"/>
      <c r="B33" s="36">
        <v>71</v>
      </c>
      <c r="C33" s="37">
        <v>59</v>
      </c>
      <c r="D33" s="37">
        <v>133198.35999999999</v>
      </c>
      <c r="E33" s="37">
        <v>148326.99</v>
      </c>
      <c r="F33" s="32"/>
      <c r="G33" s="32"/>
      <c r="H33" s="32"/>
    </row>
    <row r="34" spans="1:8" ht="14.25" x14ac:dyDescent="0.2">
      <c r="A34" s="32"/>
      <c r="B34" s="36">
        <v>72</v>
      </c>
      <c r="C34" s="37">
        <v>43</v>
      </c>
      <c r="D34" s="37">
        <v>119626.47</v>
      </c>
      <c r="E34" s="37">
        <v>126766.42</v>
      </c>
      <c r="F34" s="32"/>
      <c r="G34" s="32"/>
      <c r="H34" s="32"/>
    </row>
    <row r="35" spans="1:8" ht="14.25" x14ac:dyDescent="0.2">
      <c r="A35" s="32"/>
      <c r="B35" s="36">
        <v>73</v>
      </c>
      <c r="C35" s="37">
        <v>100</v>
      </c>
      <c r="D35" s="37">
        <v>212575.41</v>
      </c>
      <c r="E35" s="37">
        <v>241563.51999999999</v>
      </c>
      <c r="F35" s="32"/>
      <c r="G35" s="32"/>
      <c r="H35" s="32"/>
    </row>
    <row r="36" spans="1:8" ht="14.25" x14ac:dyDescent="0.2">
      <c r="A36" s="32"/>
      <c r="B36" s="36">
        <v>74</v>
      </c>
      <c r="C36" s="37">
        <v>3</v>
      </c>
      <c r="D36" s="37">
        <v>0.27</v>
      </c>
      <c r="E36" s="37">
        <v>0</v>
      </c>
      <c r="F36" s="32"/>
      <c r="G36" s="32"/>
      <c r="H36" s="32"/>
    </row>
    <row r="37" spans="1:8" ht="14.25" x14ac:dyDescent="0.2">
      <c r="A37" s="32"/>
      <c r="B37" s="36">
        <v>77</v>
      </c>
      <c r="C37" s="37">
        <v>38</v>
      </c>
      <c r="D37" s="37">
        <v>59508.58</v>
      </c>
      <c r="E37" s="37">
        <v>62828.7</v>
      </c>
      <c r="F37" s="32"/>
      <c r="G37" s="32"/>
      <c r="H37" s="32"/>
    </row>
    <row r="38" spans="1:8" ht="14.25" x14ac:dyDescent="0.2">
      <c r="A38" s="32"/>
      <c r="B38" s="36">
        <v>78</v>
      </c>
      <c r="C38" s="37">
        <v>17</v>
      </c>
      <c r="D38" s="37">
        <v>8490.6200000000008</v>
      </c>
      <c r="E38" s="37">
        <v>7291.49</v>
      </c>
      <c r="F38" s="32"/>
      <c r="G38" s="32"/>
      <c r="H38" s="32"/>
    </row>
    <row r="39" spans="1:8" ht="14.25" x14ac:dyDescent="0.2">
      <c r="A39" s="32"/>
      <c r="B39" s="33"/>
      <c r="C39" s="32"/>
      <c r="D39" s="32"/>
      <c r="E39" s="32"/>
      <c r="F39" s="32"/>
      <c r="G39" s="32"/>
      <c r="H39" s="32"/>
    </row>
    <row r="40" spans="1:8" ht="14.25" x14ac:dyDescent="0.2">
      <c r="A40" s="32"/>
      <c r="B40" s="33"/>
      <c r="C40" s="32"/>
      <c r="D40" s="32"/>
      <c r="E40" s="32"/>
      <c r="F40" s="32"/>
      <c r="G40" s="32"/>
      <c r="H40" s="32"/>
    </row>
    <row r="41" spans="1:8" ht="14.25" x14ac:dyDescent="0.2">
      <c r="A41" s="32"/>
      <c r="B41" s="33"/>
      <c r="C41" s="32"/>
      <c r="D41" s="32"/>
      <c r="E41" s="32"/>
      <c r="F41" s="32"/>
      <c r="G41" s="32"/>
      <c r="H41" s="32"/>
    </row>
    <row r="42" spans="1:8" ht="14.25" x14ac:dyDescent="0.2">
      <c r="A42" s="32"/>
      <c r="B42" s="33"/>
      <c r="C42" s="33"/>
      <c r="D42" s="33"/>
      <c r="E42" s="33"/>
      <c r="F42" s="33"/>
      <c r="G42" s="33"/>
      <c r="H42" s="33"/>
    </row>
    <row r="43" spans="1:8" ht="14.25" x14ac:dyDescent="0.2">
      <c r="A43" s="32"/>
      <c r="B43" s="33"/>
      <c r="C43" s="33"/>
      <c r="D43" s="33"/>
      <c r="E43" s="33"/>
      <c r="F43" s="33"/>
      <c r="G43" s="33"/>
      <c r="H43" s="33"/>
    </row>
    <row r="44" spans="1:8" ht="14.25" x14ac:dyDescent="0.2">
      <c r="A44" s="32"/>
      <c r="B44" s="33"/>
      <c r="C44" s="32"/>
      <c r="D44" s="32"/>
      <c r="E44" s="32"/>
      <c r="F44" s="32"/>
      <c r="G44" s="32"/>
      <c r="H44" s="32"/>
    </row>
    <row r="45" spans="1:8" ht="14.25" x14ac:dyDescent="0.2">
      <c r="A45" s="32"/>
      <c r="B45" s="33"/>
      <c r="C45" s="32"/>
      <c r="D45" s="32"/>
      <c r="E45" s="32"/>
      <c r="F45" s="32"/>
      <c r="G45" s="32"/>
      <c r="H45" s="32"/>
    </row>
    <row r="46" spans="1:8" ht="14.25" x14ac:dyDescent="0.2">
      <c r="A46" s="32"/>
      <c r="B46" s="33"/>
      <c r="C46" s="32"/>
      <c r="D46" s="32"/>
      <c r="E46" s="32"/>
      <c r="F46" s="32"/>
      <c r="G46" s="32"/>
      <c r="H46" s="32"/>
    </row>
    <row r="47" spans="1:8" ht="14.25" x14ac:dyDescent="0.2">
      <c r="A47" s="32"/>
      <c r="B47" s="33"/>
      <c r="C47" s="32"/>
      <c r="D47" s="32"/>
      <c r="E47" s="32"/>
      <c r="F47" s="32"/>
      <c r="G47" s="32"/>
      <c r="H47" s="32"/>
    </row>
    <row r="48" spans="1:8" ht="14.25" x14ac:dyDescent="0.2">
      <c r="A48" s="32"/>
      <c r="B48" s="33"/>
      <c r="C48" s="32"/>
      <c r="D48" s="32"/>
      <c r="E48" s="32"/>
      <c r="F48" s="32"/>
      <c r="G48" s="32"/>
      <c r="H48" s="32"/>
    </row>
    <row r="49" spans="1:8" ht="14.25" x14ac:dyDescent="0.2">
      <c r="A49" s="32"/>
      <c r="B49" s="33"/>
      <c r="C49" s="32"/>
      <c r="D49" s="32"/>
      <c r="E49" s="32"/>
      <c r="F49" s="32"/>
      <c r="G49" s="32"/>
      <c r="H49" s="32"/>
    </row>
    <row r="50" spans="1:8" ht="14.25" x14ac:dyDescent="0.2">
      <c r="A50" s="32"/>
      <c r="B50" s="33"/>
      <c r="C50" s="32"/>
      <c r="D50" s="32"/>
      <c r="E50" s="32"/>
      <c r="F50" s="32"/>
      <c r="G50" s="32"/>
      <c r="H50" s="32"/>
    </row>
    <row r="51" spans="1:8" ht="14.25" x14ac:dyDescent="0.2">
      <c r="A51" s="32"/>
      <c r="B51" s="33"/>
      <c r="C51" s="32"/>
      <c r="D51" s="32"/>
      <c r="E51" s="32"/>
      <c r="F51" s="32"/>
      <c r="G51" s="32"/>
      <c r="H51" s="32"/>
    </row>
    <row r="52" spans="1:8" ht="14.25" x14ac:dyDescent="0.2">
      <c r="A52" s="32"/>
      <c r="B52" s="33"/>
      <c r="C52" s="32"/>
      <c r="D52" s="32"/>
      <c r="E52" s="32"/>
      <c r="F52" s="32"/>
      <c r="G52" s="32"/>
      <c r="H52" s="32"/>
    </row>
    <row r="53" spans="1:8" ht="14.25" x14ac:dyDescent="0.2">
      <c r="A53" s="32"/>
      <c r="B53" s="33"/>
      <c r="C53" s="32"/>
      <c r="D53" s="32"/>
      <c r="E53" s="32"/>
      <c r="F53" s="32"/>
      <c r="G53" s="32"/>
      <c r="H53" s="32"/>
    </row>
    <row r="54" spans="1:8" ht="14.25" x14ac:dyDescent="0.2">
      <c r="A54" s="32"/>
      <c r="B54" s="33"/>
      <c r="C54" s="32"/>
      <c r="D54" s="32"/>
      <c r="E54" s="32"/>
      <c r="F54" s="32"/>
      <c r="G54" s="32"/>
      <c r="H54" s="32"/>
    </row>
    <row r="55" spans="1:8" ht="14.25" x14ac:dyDescent="0.2">
      <c r="A55" s="32"/>
      <c r="B55" s="33"/>
      <c r="C55" s="32"/>
      <c r="D55" s="32"/>
      <c r="E55" s="32"/>
      <c r="F55" s="32"/>
      <c r="G55" s="32"/>
      <c r="H55" s="32"/>
    </row>
    <row r="56" spans="1:8" ht="14.25" x14ac:dyDescent="0.2">
      <c r="A56" s="32"/>
      <c r="B56" s="33"/>
      <c r="C56" s="32"/>
      <c r="D56" s="32"/>
      <c r="E56" s="32"/>
      <c r="F56" s="32"/>
      <c r="G56" s="32"/>
      <c r="H56" s="32"/>
    </row>
    <row r="57" spans="1:8" ht="14.25" x14ac:dyDescent="0.2">
      <c r="A57" s="32"/>
      <c r="B57" s="33"/>
      <c r="C57" s="32"/>
      <c r="D57" s="32"/>
      <c r="E57" s="32"/>
      <c r="F57" s="32"/>
      <c r="G57" s="32"/>
      <c r="H57" s="32"/>
    </row>
    <row r="58" spans="1:8" ht="14.25" x14ac:dyDescent="0.2">
      <c r="A58" s="32"/>
      <c r="B58" s="33"/>
      <c r="C58" s="32"/>
      <c r="D58" s="32"/>
      <c r="E58" s="32"/>
      <c r="F58" s="32"/>
      <c r="G58" s="32"/>
      <c r="H58" s="32"/>
    </row>
    <row r="59" spans="1:8" ht="14.25" x14ac:dyDescent="0.2">
      <c r="A59" s="32"/>
      <c r="B59" s="33"/>
      <c r="C59" s="32"/>
      <c r="D59" s="32"/>
      <c r="E59" s="32"/>
      <c r="F59" s="32"/>
      <c r="G59" s="32"/>
      <c r="H59" s="32"/>
    </row>
    <row r="60" spans="1:8" ht="14.25" x14ac:dyDescent="0.2">
      <c r="A60" s="32"/>
      <c r="B60" s="33"/>
      <c r="C60" s="32"/>
      <c r="D60" s="32"/>
      <c r="E60" s="32"/>
      <c r="F60" s="32"/>
      <c r="G60" s="32"/>
      <c r="H60" s="32"/>
    </row>
    <row r="61" spans="1:8" ht="14.25" x14ac:dyDescent="0.2">
      <c r="A61" s="32"/>
      <c r="B61" s="33"/>
      <c r="C61" s="32"/>
      <c r="D61" s="32"/>
      <c r="E61" s="32"/>
      <c r="F61" s="32"/>
      <c r="G61" s="32"/>
      <c r="H61" s="32"/>
    </row>
    <row r="62" spans="1:8" ht="14.25" x14ac:dyDescent="0.2">
      <c r="A62" s="32"/>
      <c r="B62" s="33"/>
      <c r="C62" s="32"/>
      <c r="D62" s="32"/>
      <c r="E62" s="32"/>
      <c r="F62" s="32"/>
      <c r="G62" s="32"/>
      <c r="H62" s="32"/>
    </row>
  </sheetData>
  <phoneticPr fontId="2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杨进</cp:lastModifiedBy>
  <dcterms:created xsi:type="dcterms:W3CDTF">2013-06-21T00:28:37Z</dcterms:created>
  <dcterms:modified xsi:type="dcterms:W3CDTF">2015-08-11T04:45:45Z</dcterms:modified>
</cp:coreProperties>
</file>