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5670" yWindow="105" windowWidth="10095" windowHeight="528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E4" i="2"/>
  <c r="J35" l="1"/>
  <c r="I35"/>
  <c r="H35"/>
  <c r="F35"/>
  <c r="E35"/>
  <c r="J31"/>
  <c r="I31"/>
  <c r="H31"/>
  <c r="F31"/>
  <c r="E31"/>
  <c r="K31" l="1"/>
  <c r="K35"/>
  <c r="G35"/>
  <c r="L35" s="1"/>
  <c r="G31"/>
  <c r="L31" s="1"/>
  <c r="J38"/>
  <c r="J39"/>
  <c r="J32"/>
  <c r="J33"/>
  <c r="J34"/>
  <c r="I38"/>
  <c r="I39"/>
  <c r="I32"/>
  <c r="I33"/>
  <c r="I34"/>
  <c r="H30" l="1"/>
  <c r="H32"/>
  <c r="H40" l="1"/>
  <c r="J8" l="1"/>
  <c r="F38" l="1"/>
  <c r="F39"/>
  <c r="F33"/>
  <c r="F34"/>
  <c r="E38"/>
  <c r="K38" s="1"/>
  <c r="E39"/>
  <c r="K39" s="1"/>
  <c r="E34"/>
  <c r="K34" s="1"/>
  <c r="E33"/>
  <c r="K33" s="1"/>
  <c r="F40"/>
  <c r="E13"/>
  <c r="F37"/>
  <c r="F36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2"/>
  <c r="F4"/>
  <c r="E40"/>
  <c r="E37"/>
  <c r="E36"/>
  <c r="E6"/>
  <c r="E7"/>
  <c r="E8"/>
  <c r="E9"/>
  <c r="E10"/>
  <c r="E11"/>
  <c r="E12"/>
  <c r="E14"/>
  <c r="E15"/>
  <c r="E16"/>
  <c r="E17"/>
  <c r="E18"/>
  <c r="E19"/>
  <c r="E20"/>
  <c r="E21"/>
  <c r="E22"/>
  <c r="E23"/>
  <c r="E24"/>
  <c r="E25"/>
  <c r="E26"/>
  <c r="E27"/>
  <c r="E28"/>
  <c r="E29"/>
  <c r="E30"/>
  <c r="E32"/>
  <c r="K32" s="1"/>
  <c r="E5"/>
  <c r="I30"/>
  <c r="I36"/>
  <c r="I37"/>
  <c r="I40"/>
  <c r="J4"/>
  <c r="J5"/>
  <c r="J6"/>
  <c r="J7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6"/>
  <c r="J37"/>
  <c r="J40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A4"/>
  <c r="H33"/>
  <c r="H34"/>
  <c r="H36"/>
  <c r="H37"/>
  <c r="H38"/>
  <c r="H39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K15" l="1"/>
  <c r="K6"/>
  <c r="E3"/>
  <c r="K19"/>
  <c r="G36"/>
  <c r="L36" s="1"/>
  <c r="G37"/>
  <c r="L37" s="1"/>
  <c r="G30"/>
  <c r="L30" s="1"/>
  <c r="G40"/>
  <c r="L40" s="1"/>
  <c r="G38"/>
  <c r="L38" s="1"/>
  <c r="G33"/>
  <c r="L33" s="1"/>
  <c r="G39"/>
  <c r="L39" s="1"/>
  <c r="G34"/>
  <c r="L34" s="1"/>
  <c r="G29"/>
  <c r="L29" s="1"/>
  <c r="G32"/>
  <c r="L32" s="1"/>
  <c r="I3"/>
  <c r="K5"/>
  <c r="K7"/>
  <c r="K40"/>
  <c r="G19"/>
  <c r="L19" s="1"/>
  <c r="G11"/>
  <c r="L11" s="1"/>
  <c r="G7"/>
  <c r="L7" s="1"/>
  <c r="G5"/>
  <c r="L5" s="1"/>
  <c r="K37"/>
  <c r="K28"/>
  <c r="K26"/>
  <c r="K24"/>
  <c r="K22"/>
  <c r="K20"/>
  <c r="K18"/>
  <c r="K16"/>
  <c r="K14"/>
  <c r="K12"/>
  <c r="K10"/>
  <c r="K8"/>
  <c r="K4"/>
  <c r="K23"/>
  <c r="K21"/>
  <c r="G27"/>
  <c r="L27" s="1"/>
  <c r="G23"/>
  <c r="L23" s="1"/>
  <c r="G21"/>
  <c r="L21" s="1"/>
  <c r="G18"/>
  <c r="L18" s="1"/>
  <c r="K29"/>
  <c r="K13"/>
  <c r="G26"/>
  <c r="L26" s="1"/>
  <c r="G15"/>
  <c r="L15" s="1"/>
  <c r="G13"/>
  <c r="L13" s="1"/>
  <c r="G10"/>
  <c r="L10" s="1"/>
  <c r="G4"/>
  <c r="K36"/>
  <c r="K30"/>
  <c r="K27"/>
  <c r="K25"/>
  <c r="K17"/>
  <c r="K11"/>
  <c r="K9"/>
  <c r="G25"/>
  <c r="L25" s="1"/>
  <c r="G22"/>
  <c r="L22" s="1"/>
  <c r="G17"/>
  <c r="L17" s="1"/>
  <c r="G14"/>
  <c r="L14" s="1"/>
  <c r="G9"/>
  <c r="L9" s="1"/>
  <c r="G6"/>
  <c r="L6" s="1"/>
  <c r="G28"/>
  <c r="L28" s="1"/>
  <c r="G24"/>
  <c r="L24" s="1"/>
  <c r="G20"/>
  <c r="L20" s="1"/>
  <c r="G16"/>
  <c r="L16" s="1"/>
  <c r="G12"/>
  <c r="L12" s="1"/>
  <c r="G8"/>
  <c r="L8" s="1"/>
  <c r="J3"/>
  <c r="K3" l="1"/>
  <c r="L4"/>
  <c r="G3"/>
  <c r="L3" s="1"/>
</calcChain>
</file>

<file path=xl/sharedStrings.xml><?xml version="1.0" encoding="utf-8"?>
<sst xmlns="http://schemas.openxmlformats.org/spreadsheetml/2006/main" count="117" uniqueCount="76">
  <si>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</si>
  <si>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</si>
  <si>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</si>
  <si>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</si>
  <si>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</si>
  <si>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</si>
  <si>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</si>
  <si>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</si>
  <si>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</si>
  <si>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</si>
  <si>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</si>
  <si>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</si>
  <si>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</si>
  <si>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</si>
  <si>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</si>
  <si>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</si>
  <si>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</si>
  <si>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</si>
  <si>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</si>
  <si>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</si>
  <si>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</si>
  <si>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</si>
  <si>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</si>
  <si>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</si>
  <si>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</si>
  <si>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</si>
  <si>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</si>
  <si>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</si>
  <si>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</si>
  <si>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</si>
  <si>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</si>
  <si>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</si>
  <si>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</si>
  <si>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</si>
  <si>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</si>
  <si>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</si>
  <si>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</si>
  <si>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</si>
  <si>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</si>
  <si>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</si>
  <si>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18" type="noConversion"/>
  </si>
  <si>
    <t>COST</t>
    <phoneticPr fontId="18" type="noConversion"/>
  </si>
  <si>
    <t>成本</t>
    <phoneticPr fontId="18" type="noConversion"/>
  </si>
  <si>
    <t>销售金额差异</t>
    <phoneticPr fontId="18" type="noConversion"/>
  </si>
  <si>
    <t>销售成本差异</t>
    <phoneticPr fontId="18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</si>
  <si>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</si>
  <si>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</si>
  <si>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</si>
  <si>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</si>
  <si>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</si>
  <si>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</si>
  <si>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</si>
  <si>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</si>
  <si>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</si>
  <si>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</si>
  <si>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</si>
  <si>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</si>
  <si>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</si>
  <si>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</si>
  <si>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</si>
  <si>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</si>
  <si>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</si>
  <si>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>DEPT</t>
  </si>
  <si>
    <t>QTY</t>
  </si>
  <si>
    <t>AMT</t>
  </si>
  <si>
    <t>COST</t>
  </si>
  <si>
    <t>PROFIT</t>
  </si>
  <si>
    <t>PROFIT_RATE</t>
  </si>
  <si>
    <t>70-手机通信自营</t>
  </si>
  <si>
    <r>
      <t>74-</t>
    </r>
    <r>
      <rPr>
        <sz val="8"/>
        <color rgb="FF000000"/>
        <rFont val="宋体"/>
        <family val="3"/>
        <charset val="134"/>
      </rPr>
      <t>赠品</t>
    </r>
    <phoneticPr fontId="18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</si>
  <si>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</si>
  <si>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18" type="noConversion"/>
  </si>
  <si>
    <t xml:space="preserve">   </t>
  </si>
  <si>
    <t>910-市场部</t>
  </si>
  <si>
    <r>
      <t>40-</t>
    </r>
    <r>
      <rPr>
        <sz val="8"/>
        <color rgb="FF000000"/>
        <rFont val="宋体"/>
        <family val="3"/>
        <charset val="134"/>
      </rPr>
      <t>原材料</t>
    </r>
    <phoneticPr fontId="18" type="noConversion"/>
  </si>
  <si>
    <t>40-原材料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</si>
</sst>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  <numFmt numFmtId="180" formatCode="_(* #,##0.00_);_(* \(#,##0.00\);_(* &quot;-&quot;??_);_(@_)"/>
    <numFmt numFmtId="181" formatCode="_(* #,##0_);_(* \(#,##0\);_(* &quot;-&quot;_);_(@_)"/>
  </numFmts>
  <fonts count="54">
    <font>
      <sz val="10"/>
      <name val="Arial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10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28">
    <xf numFmtId="0" fontId="0" fillId="0" borderId="0"/>
    <xf numFmtId="0" fontId="33" fillId="0" borderId="0" applyNumberFormat="0" applyFill="0" applyBorder="0" applyAlignment="0" applyProtection="0"/>
    <xf numFmtId="0" fontId="34" fillId="0" borderId="1" applyNumberFormat="0" applyFill="0" applyAlignment="0" applyProtection="0"/>
    <xf numFmtId="0" fontId="35" fillId="0" borderId="2" applyNumberFormat="0" applyFill="0" applyAlignment="0" applyProtection="0"/>
    <xf numFmtId="0" fontId="36" fillId="0" borderId="3" applyNumberFormat="0" applyFill="0" applyAlignment="0" applyProtection="0"/>
    <xf numFmtId="0" fontId="36" fillId="0" borderId="0" applyNumberFormat="0" applyFill="0" applyBorder="0" applyAlignment="0" applyProtection="0"/>
    <xf numFmtId="0" fontId="39" fillId="2" borderId="0" applyNumberFormat="0" applyBorder="0" applyAlignment="0" applyProtection="0"/>
    <xf numFmtId="0" fontId="37" fillId="3" borderId="0" applyNumberFormat="0" applyBorder="0" applyAlignment="0" applyProtection="0"/>
    <xf numFmtId="0" fontId="46" fillId="4" borderId="0" applyNumberFormat="0" applyBorder="0" applyAlignment="0" applyProtection="0"/>
    <xf numFmtId="0" fontId="48" fillId="5" borderId="4" applyNumberFormat="0" applyAlignment="0" applyProtection="0"/>
    <xf numFmtId="0" fontId="47" fillId="6" borderId="5" applyNumberFormat="0" applyAlignment="0" applyProtection="0"/>
    <xf numFmtId="0" fontId="41" fillId="6" borderId="4" applyNumberFormat="0" applyAlignment="0" applyProtection="0"/>
    <xf numFmtId="0" fontId="45" fillId="0" borderId="6" applyNumberFormat="0" applyFill="0" applyAlignment="0" applyProtection="0"/>
    <xf numFmtId="0" fontId="42" fillId="7" borderId="7" applyNumberFormat="0" applyAlignment="0" applyProtection="0"/>
    <xf numFmtId="0" fontId="44" fillId="0" borderId="0" applyNumberFormat="0" applyFill="0" applyBorder="0" applyAlignment="0" applyProtection="0"/>
    <xf numFmtId="0" fontId="14" fillId="8" borderId="8" applyNumberFormat="0" applyFont="0" applyAlignment="0" applyProtection="0">
      <alignment vertical="center"/>
    </xf>
    <xf numFmtId="0" fontId="43" fillId="0" borderId="0" applyNumberFormat="0" applyFill="0" applyBorder="0" applyAlignment="0" applyProtection="0"/>
    <xf numFmtId="0" fontId="40" fillId="0" borderId="9" applyNumberFormat="0" applyFill="0" applyAlignment="0" applyProtection="0"/>
    <xf numFmtId="0" fontId="31" fillId="9" borderId="0" applyNumberFormat="0" applyBorder="0" applyAlignment="0" applyProtection="0"/>
    <xf numFmtId="0" fontId="30" fillId="10" borderId="0" applyNumberFormat="0" applyBorder="0" applyAlignment="0" applyProtection="0"/>
    <xf numFmtId="0" fontId="30" fillId="11" borderId="0" applyNumberFormat="0" applyBorder="0" applyAlignment="0" applyProtection="0"/>
    <xf numFmtId="0" fontId="31" fillId="12" borderId="0" applyNumberFormat="0" applyBorder="0" applyAlignment="0" applyProtection="0"/>
    <xf numFmtId="0" fontId="31" fillId="13" borderId="0" applyNumberFormat="0" applyBorder="0" applyAlignment="0" applyProtection="0"/>
    <xf numFmtId="0" fontId="30" fillId="14" borderId="0" applyNumberFormat="0" applyBorder="0" applyAlignment="0" applyProtection="0"/>
    <xf numFmtId="0" fontId="30" fillId="15" borderId="0" applyNumberFormat="0" applyBorder="0" applyAlignment="0" applyProtection="0"/>
    <xf numFmtId="0" fontId="31" fillId="16" borderId="0" applyNumberFormat="0" applyBorder="0" applyAlignment="0" applyProtection="0"/>
    <xf numFmtId="0" fontId="31" fillId="17" borderId="0" applyNumberFormat="0" applyBorder="0" applyAlignment="0" applyProtection="0"/>
    <xf numFmtId="0" fontId="30" fillId="18" borderId="0" applyNumberFormat="0" applyBorder="0" applyAlignment="0" applyProtection="0"/>
    <xf numFmtId="0" fontId="30" fillId="19" borderId="0" applyNumberFormat="0" applyBorder="0" applyAlignment="0" applyProtection="0"/>
    <xf numFmtId="0" fontId="31" fillId="20" borderId="0" applyNumberFormat="0" applyBorder="0" applyAlignment="0" applyProtection="0"/>
    <xf numFmtId="0" fontId="31" fillId="21" borderId="0" applyNumberFormat="0" applyBorder="0" applyAlignment="0" applyProtection="0"/>
    <xf numFmtId="0" fontId="30" fillId="22" borderId="0" applyNumberFormat="0" applyBorder="0" applyAlignment="0" applyProtection="0"/>
    <xf numFmtId="0" fontId="30" fillId="23" borderId="0" applyNumberFormat="0" applyBorder="0" applyAlignment="0" applyProtection="0"/>
    <xf numFmtId="0" fontId="31" fillId="24" borderId="0" applyNumberFormat="0" applyBorder="0" applyAlignment="0" applyProtection="0"/>
    <xf numFmtId="0" fontId="31" fillId="25" borderId="0" applyNumberFormat="0" applyBorder="0" applyAlignment="0" applyProtection="0"/>
    <xf numFmtId="0" fontId="30" fillId="26" borderId="0" applyNumberFormat="0" applyBorder="0" applyAlignment="0" applyProtection="0"/>
    <xf numFmtId="0" fontId="30" fillId="27" borderId="0" applyNumberFormat="0" applyBorder="0" applyAlignment="0" applyProtection="0"/>
    <xf numFmtId="0" fontId="31" fillId="28" borderId="0" applyNumberFormat="0" applyBorder="0" applyAlignment="0" applyProtection="0"/>
    <xf numFmtId="0" fontId="31" fillId="29" borderId="0" applyNumberFormat="0" applyBorder="0" applyAlignment="0" applyProtection="0"/>
    <xf numFmtId="0" fontId="30" fillId="30" borderId="0" applyNumberFormat="0" applyBorder="0" applyAlignment="0" applyProtection="0"/>
    <xf numFmtId="0" fontId="30" fillId="31" borderId="0" applyNumberFormat="0" applyBorder="0" applyAlignment="0" applyProtection="0"/>
    <xf numFmtId="0" fontId="31" fillId="32" borderId="0" applyNumberFormat="0" applyBorder="0" applyAlignment="0" applyProtection="0"/>
    <xf numFmtId="0" fontId="38" fillId="0" borderId="0" applyNumberFormat="0" applyFill="0" applyBorder="0" applyAlignment="0" applyProtection="0">
      <alignment vertical="top"/>
      <protection locked="0"/>
    </xf>
    <xf numFmtId="0" fontId="49" fillId="0" borderId="0" applyNumberFormat="0" applyFill="0" applyBorder="0" applyAlignment="0" applyProtection="0">
      <alignment vertical="top"/>
      <protection locked="0"/>
    </xf>
    <xf numFmtId="0" fontId="22" fillId="0" borderId="0"/>
    <xf numFmtId="0" fontId="23" fillId="0" borderId="0"/>
    <xf numFmtId="0" fontId="23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5" fillId="0" borderId="0"/>
    <xf numFmtId="0" fontId="28" fillId="0" borderId="0" applyNumberFormat="0" applyFill="0" applyBorder="0" applyAlignment="0" applyProtection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9" fillId="0" borderId="0"/>
    <xf numFmtId="43" fontId="29" fillId="0" borderId="0" applyFont="0" applyFill="0" applyBorder="0" applyAlignment="0" applyProtection="0"/>
    <xf numFmtId="41" fontId="29" fillId="0" borderId="0" applyFont="0" applyFill="0" applyBorder="0" applyAlignment="0" applyProtection="0"/>
    <xf numFmtId="178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1" applyNumberFormat="0" applyFill="0" applyAlignment="0" applyProtection="0"/>
    <xf numFmtId="0" fontId="35" fillId="0" borderId="2" applyNumberFormat="0" applyFill="0" applyAlignment="0" applyProtection="0"/>
    <xf numFmtId="0" fontId="36" fillId="0" borderId="3" applyNumberFormat="0" applyFill="0" applyAlignment="0" applyProtection="0"/>
    <xf numFmtId="0" fontId="36" fillId="0" borderId="0" applyNumberFormat="0" applyFill="0" applyBorder="0" applyAlignment="0" applyProtection="0"/>
    <xf numFmtId="0" fontId="39" fillId="2" borderId="0" applyNumberFormat="0" applyBorder="0" applyAlignment="0" applyProtection="0"/>
    <xf numFmtId="0" fontId="37" fillId="3" borderId="0" applyNumberFormat="0" applyBorder="0" applyAlignment="0" applyProtection="0"/>
    <xf numFmtId="0" fontId="46" fillId="4" borderId="0" applyNumberFormat="0" applyBorder="0" applyAlignment="0" applyProtection="0"/>
    <xf numFmtId="0" fontId="48" fillId="5" borderId="4" applyNumberFormat="0" applyAlignment="0" applyProtection="0"/>
    <xf numFmtId="0" fontId="47" fillId="6" borderId="5" applyNumberFormat="0" applyAlignment="0" applyProtection="0"/>
    <xf numFmtId="0" fontId="41" fillId="6" borderId="4" applyNumberFormat="0" applyAlignment="0" applyProtection="0"/>
    <xf numFmtId="0" fontId="45" fillId="0" borderId="6" applyNumberFormat="0" applyFill="0" applyAlignment="0" applyProtection="0"/>
    <xf numFmtId="0" fontId="42" fillId="7" borderId="7" applyNumberFormat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0" fillId="0" borderId="9" applyNumberFormat="0" applyFill="0" applyAlignment="0" applyProtection="0"/>
    <xf numFmtId="0" fontId="31" fillId="9" borderId="0" applyNumberFormat="0" applyBorder="0" applyAlignment="0" applyProtection="0"/>
    <xf numFmtId="0" fontId="30" fillId="10" borderId="0" applyNumberFormat="0" applyBorder="0" applyAlignment="0" applyProtection="0"/>
    <xf numFmtId="0" fontId="30" fillId="11" borderId="0" applyNumberFormat="0" applyBorder="0" applyAlignment="0" applyProtection="0"/>
    <xf numFmtId="0" fontId="31" fillId="12" borderId="0" applyNumberFormat="0" applyBorder="0" applyAlignment="0" applyProtection="0"/>
    <xf numFmtId="0" fontId="31" fillId="13" borderId="0" applyNumberFormat="0" applyBorder="0" applyAlignment="0" applyProtection="0"/>
    <xf numFmtId="0" fontId="30" fillId="14" borderId="0" applyNumberFormat="0" applyBorder="0" applyAlignment="0" applyProtection="0"/>
    <xf numFmtId="0" fontId="30" fillId="15" borderId="0" applyNumberFormat="0" applyBorder="0" applyAlignment="0" applyProtection="0"/>
    <xf numFmtId="0" fontId="31" fillId="16" borderId="0" applyNumberFormat="0" applyBorder="0" applyAlignment="0" applyProtection="0"/>
    <xf numFmtId="0" fontId="31" fillId="17" borderId="0" applyNumberFormat="0" applyBorder="0" applyAlignment="0" applyProtection="0"/>
    <xf numFmtId="0" fontId="30" fillId="18" borderId="0" applyNumberFormat="0" applyBorder="0" applyAlignment="0" applyProtection="0"/>
    <xf numFmtId="0" fontId="30" fillId="19" borderId="0" applyNumberFormat="0" applyBorder="0" applyAlignment="0" applyProtection="0"/>
    <xf numFmtId="0" fontId="31" fillId="20" borderId="0" applyNumberFormat="0" applyBorder="0" applyAlignment="0" applyProtection="0"/>
    <xf numFmtId="0" fontId="31" fillId="21" borderId="0" applyNumberFormat="0" applyBorder="0" applyAlignment="0" applyProtection="0"/>
    <xf numFmtId="0" fontId="30" fillId="22" borderId="0" applyNumberFormat="0" applyBorder="0" applyAlignment="0" applyProtection="0"/>
    <xf numFmtId="0" fontId="30" fillId="23" borderId="0" applyNumberFormat="0" applyBorder="0" applyAlignment="0" applyProtection="0"/>
    <xf numFmtId="0" fontId="31" fillId="24" borderId="0" applyNumberFormat="0" applyBorder="0" applyAlignment="0" applyProtection="0"/>
    <xf numFmtId="0" fontId="31" fillId="25" borderId="0" applyNumberFormat="0" applyBorder="0" applyAlignment="0" applyProtection="0"/>
    <xf numFmtId="0" fontId="30" fillId="26" borderId="0" applyNumberFormat="0" applyBorder="0" applyAlignment="0" applyProtection="0"/>
    <xf numFmtId="0" fontId="30" fillId="27" borderId="0" applyNumberFormat="0" applyBorder="0" applyAlignment="0" applyProtection="0"/>
    <xf numFmtId="0" fontId="31" fillId="28" borderId="0" applyNumberFormat="0" applyBorder="0" applyAlignment="0" applyProtection="0"/>
    <xf numFmtId="0" fontId="31" fillId="29" borderId="0" applyNumberFormat="0" applyBorder="0" applyAlignment="0" applyProtection="0"/>
    <xf numFmtId="0" fontId="30" fillId="30" borderId="0" applyNumberFormat="0" applyBorder="0" applyAlignment="0" applyProtection="0"/>
    <xf numFmtId="0" fontId="30" fillId="31" borderId="0" applyNumberFormat="0" applyBorder="0" applyAlignment="0" applyProtection="0"/>
    <xf numFmtId="0" fontId="31" fillId="32" borderId="0" applyNumberFormat="0" applyBorder="0" applyAlignment="0" applyProtection="0"/>
    <xf numFmtId="0" fontId="38" fillId="0" borderId="0" applyNumberFormat="0" applyFill="0" applyBorder="0" applyAlignment="0" applyProtection="0">
      <alignment vertical="top"/>
      <protection locked="0"/>
    </xf>
    <xf numFmtId="0" fontId="49" fillId="0" borderId="0" applyNumberFormat="0" applyFill="0" applyBorder="0" applyAlignment="0" applyProtection="0">
      <alignment vertical="top"/>
      <protection locked="0"/>
    </xf>
    <xf numFmtId="0" fontId="32" fillId="38" borderId="21">
      <alignment vertical="center"/>
    </xf>
    <xf numFmtId="0" fontId="51" fillId="0" borderId="0"/>
    <xf numFmtId="180" fontId="53" fillId="0" borderId="0" applyFont="0" applyFill="0" applyBorder="0" applyAlignment="0" applyProtection="0"/>
    <xf numFmtId="181" fontId="53" fillId="0" borderId="0" applyFont="0" applyFill="0" applyBorder="0" applyAlignment="0" applyProtection="0"/>
    <xf numFmtId="178" fontId="53" fillId="0" borderId="0" applyFont="0" applyFill="0" applyBorder="0" applyAlignment="0" applyProtection="0"/>
    <xf numFmtId="179" fontId="53" fillId="0" borderId="0" applyFont="0" applyFill="0" applyBorder="0" applyAlignment="0" applyProtection="0"/>
    <xf numFmtId="0" fontId="13" fillId="8" borderId="8" applyNumberFormat="0" applyFont="0" applyAlignment="0" applyProtection="0">
      <alignment vertical="center"/>
    </xf>
    <xf numFmtId="0" fontId="12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0" fillId="8" borderId="8" applyNumberFormat="0" applyFont="0" applyAlignment="0" applyProtection="0">
      <alignment vertical="center"/>
    </xf>
    <xf numFmtId="0" fontId="9" fillId="8" borderId="8" applyNumberFormat="0" applyFont="0" applyAlignment="0" applyProtection="0">
      <alignment vertical="center"/>
    </xf>
    <xf numFmtId="0" fontId="8" fillId="8" borderId="8" applyNumberFormat="0" applyFont="0" applyAlignment="0" applyProtection="0">
      <alignment vertical="center"/>
    </xf>
    <xf numFmtId="0" fontId="7" fillId="8" borderId="8" applyNumberFormat="0" applyFont="0" applyAlignment="0" applyProtection="0">
      <alignment vertical="center"/>
    </xf>
    <xf numFmtId="0" fontId="6" fillId="8" borderId="8" applyNumberFormat="0" applyFont="0" applyAlignment="0" applyProtection="0">
      <alignment vertical="center"/>
    </xf>
    <xf numFmtId="0" fontId="5" fillId="8" borderId="8" applyNumberFormat="0" applyFont="0" applyAlignment="0" applyProtection="0">
      <alignment vertical="center"/>
    </xf>
    <xf numFmtId="0" fontId="4" fillId="8" borderId="8" applyNumberFormat="0" applyFont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</cellStyleXfs>
  <cellXfs count="78">
    <xf numFmtId="0" fontId="0" fillId="0" borderId="0" xfId="0"/>
    <xf numFmtId="0" fontId="15" fillId="0" borderId="0" xfId="0" applyFont="1"/>
    <xf numFmtId="177" fontId="15" fillId="0" borderId="0" xfId="0" applyNumberFormat="1" applyFont="1"/>
    <xf numFmtId="0" fontId="0" fillId="0" borderId="0" xfId="0" applyAlignment="1"/>
    <xf numFmtId="0" fontId="15" fillId="0" borderId="0" xfId="0" applyNumberFormat="1" applyFont="1"/>
    <xf numFmtId="0" fontId="16" fillId="0" borderId="18" xfId="0" applyFont="1" applyBorder="1" applyAlignment="1">
      <alignment wrapText="1"/>
    </xf>
    <xf numFmtId="0" fontId="16" fillId="0" borderId="18" xfId="0" applyNumberFormat="1" applyFont="1" applyBorder="1" applyAlignment="1">
      <alignment wrapText="1"/>
    </xf>
    <xf numFmtId="0" fontId="15" fillId="0" borderId="18" xfId="0" applyFont="1" applyBorder="1" applyAlignment="1">
      <alignment wrapText="1"/>
    </xf>
    <xf numFmtId="0" fontId="15" fillId="0" borderId="18" xfId="0" applyFont="1" applyBorder="1" applyAlignment="1">
      <alignment horizontal="right" vertical="center" wrapText="1"/>
    </xf>
    <xf numFmtId="49" fontId="16" fillId="36" borderId="18" xfId="0" applyNumberFormat="1" applyFont="1" applyFill="1" applyBorder="1" applyAlignment="1">
      <alignment vertical="center" wrapText="1"/>
    </xf>
    <xf numFmtId="49" fontId="19" fillId="37" borderId="18" xfId="0" applyNumberFormat="1" applyFont="1" applyFill="1" applyBorder="1" applyAlignment="1">
      <alignment horizontal="center" vertical="center" wrapText="1"/>
    </xf>
    <xf numFmtId="0" fontId="16" fillId="33" borderId="18" xfId="0" applyFont="1" applyFill="1" applyBorder="1" applyAlignment="1">
      <alignment vertical="center" wrapText="1"/>
    </xf>
    <xf numFmtId="0" fontId="16" fillId="33" borderId="18" xfId="0" applyNumberFormat="1" applyFont="1" applyFill="1" applyBorder="1" applyAlignment="1">
      <alignment vertical="center" wrapText="1"/>
    </xf>
    <xf numFmtId="0" fontId="16" fillId="36" borderId="18" xfId="0" applyFont="1" applyFill="1" applyBorder="1" applyAlignment="1">
      <alignment vertical="center" wrapText="1"/>
    </xf>
    <xf numFmtId="0" fontId="16" fillId="37" borderId="18" xfId="0" applyFont="1" applyFill="1" applyBorder="1" applyAlignment="1">
      <alignment vertical="center" wrapText="1"/>
    </xf>
    <xf numFmtId="4" fontId="16" fillId="36" borderId="18" xfId="0" applyNumberFormat="1" applyFont="1" applyFill="1" applyBorder="1" applyAlignment="1">
      <alignment horizontal="right" vertical="top" wrapText="1"/>
    </xf>
    <xf numFmtId="4" fontId="16" fillId="37" borderId="18" xfId="0" applyNumberFormat="1" applyFont="1" applyFill="1" applyBorder="1" applyAlignment="1">
      <alignment horizontal="right" vertical="top" wrapText="1"/>
    </xf>
    <xf numFmtId="177" fontId="15" fillId="36" borderId="18" xfId="0" applyNumberFormat="1" applyFont="1" applyFill="1" applyBorder="1" applyAlignment="1">
      <alignment horizontal="center" vertical="center"/>
    </xf>
    <xf numFmtId="177" fontId="15" fillId="37" borderId="18" xfId="0" applyNumberFormat="1" applyFont="1" applyFill="1" applyBorder="1" applyAlignment="1">
      <alignment horizontal="center" vertical="center"/>
    </xf>
    <xf numFmtId="177" fontId="20" fillId="0" borderId="18" xfId="0" applyNumberFormat="1" applyFont="1" applyBorder="1"/>
    <xf numFmtId="177" fontId="15" fillId="36" borderId="18" xfId="0" applyNumberFormat="1" applyFont="1" applyFill="1" applyBorder="1"/>
    <xf numFmtId="177" fontId="15" fillId="37" borderId="18" xfId="0" applyNumberFormat="1" applyFont="1" applyFill="1" applyBorder="1"/>
    <xf numFmtId="177" fontId="15" fillId="0" borderId="18" xfId="0" applyNumberFormat="1" applyFont="1" applyBorder="1"/>
    <xf numFmtId="49" fontId="16" fillId="0" borderId="18" xfId="0" applyNumberFormat="1" applyFont="1" applyFill="1" applyBorder="1" applyAlignment="1">
      <alignment vertical="center" wrapText="1"/>
    </xf>
    <xf numFmtId="0" fontId="16" fillId="0" borderId="18" xfId="0" applyFont="1" applyFill="1" applyBorder="1" applyAlignment="1">
      <alignment vertical="center" wrapText="1"/>
    </xf>
    <xf numFmtId="4" fontId="16" fillId="0" borderId="18" xfId="0" applyNumberFormat="1" applyFont="1" applyFill="1" applyBorder="1" applyAlignment="1">
      <alignment horizontal="right" vertical="top" wrapText="1"/>
    </xf>
    <xf numFmtId="0" fontId="15" fillId="0" borderId="0" xfId="0" applyFont="1" applyFill="1"/>
    <xf numFmtId="176" fontId="16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26" fillId="0" borderId="0" xfId="0" applyNumberFormat="1" applyFont="1" applyAlignment="1"/>
    <xf numFmtId="1" fontId="26" fillId="0" borderId="0" xfId="0" applyNumberFormat="1" applyFont="1" applyAlignment="1"/>
    <xf numFmtId="0" fontId="15" fillId="0" borderId="0" xfId="0" applyFont="1"/>
    <xf numFmtId="1" fontId="50" fillId="0" borderId="0" xfId="0" applyNumberFormat="1" applyFont="1" applyAlignment="1"/>
    <xf numFmtId="0" fontId="50" fillId="0" borderId="0" xfId="0" applyNumberFormat="1" applyFont="1" applyAlignment="1"/>
    <xf numFmtId="0" fontId="15" fillId="0" borderId="0" xfId="0" applyFont="1"/>
    <xf numFmtId="0" fontId="15" fillId="0" borderId="0" xfId="0" applyFont="1"/>
    <xf numFmtId="0" fontId="51" fillId="0" borderId="0" xfId="110"/>
    <xf numFmtId="0" fontId="52" fillId="0" borderId="0" xfId="110" applyNumberFormat="1" applyFont="1"/>
    <xf numFmtId="0" fontId="21" fillId="0" borderId="0" xfId="0" applyFont="1" applyAlignment="1">
      <alignment horizontal="left" wrapText="1"/>
    </xf>
    <xf numFmtId="0" fontId="27" fillId="0" borderId="19" xfId="0" applyFont="1" applyBorder="1" applyAlignment="1">
      <alignment horizontal="left" vertical="center" wrapText="1"/>
    </xf>
    <xf numFmtId="0" fontId="16" fillId="0" borderId="10" xfId="0" applyFont="1" applyBorder="1" applyAlignment="1">
      <alignment wrapText="1"/>
    </xf>
    <xf numFmtId="0" fontId="15" fillId="0" borderId="11" xfId="0" applyFont="1" applyBorder="1" applyAlignment="1">
      <alignment wrapText="1"/>
    </xf>
    <xf numFmtId="0" fontId="15" fillId="0" borderId="11" xfId="0" applyFont="1" applyBorder="1" applyAlignment="1">
      <alignment horizontal="right" vertical="center" wrapText="1"/>
    </xf>
    <xf numFmtId="49" fontId="16" fillId="33" borderId="10" xfId="0" applyNumberFormat="1" applyFont="1" applyFill="1" applyBorder="1" applyAlignment="1">
      <alignment vertical="center" wrapText="1"/>
    </xf>
    <xf numFmtId="49" fontId="16" fillId="33" borderId="12" xfId="0" applyNumberFormat="1" applyFont="1" applyFill="1" applyBorder="1" applyAlignment="1">
      <alignment vertical="center" wrapText="1"/>
    </xf>
    <xf numFmtId="0" fontId="16" fillId="33" borderId="10" xfId="0" applyFont="1" applyFill="1" applyBorder="1" applyAlignment="1">
      <alignment vertical="center" wrapText="1"/>
    </xf>
    <xf numFmtId="0" fontId="16" fillId="33" borderId="12" xfId="0" applyFont="1" applyFill="1" applyBorder="1" applyAlignment="1">
      <alignment vertical="center" wrapText="1"/>
    </xf>
    <xf numFmtId="4" fontId="17" fillId="34" borderId="10" xfId="0" applyNumberFormat="1" applyFont="1" applyFill="1" applyBorder="1" applyAlignment="1">
      <alignment horizontal="right" vertical="top" wrapText="1"/>
    </xf>
    <xf numFmtId="0" fontId="17" fillId="34" borderId="10" xfId="0" applyFont="1" applyFill="1" applyBorder="1" applyAlignment="1">
      <alignment horizontal="right" vertical="top" wrapText="1"/>
    </xf>
    <xf numFmtId="176" fontId="17" fillId="34" borderId="10" xfId="0" applyNumberFormat="1" applyFont="1" applyFill="1" applyBorder="1" applyAlignment="1">
      <alignment horizontal="right" vertical="top" wrapText="1"/>
    </xf>
    <xf numFmtId="176" fontId="17" fillId="34" borderId="12" xfId="0" applyNumberFormat="1" applyFont="1" applyFill="1" applyBorder="1" applyAlignment="1">
      <alignment horizontal="right" vertical="top" wrapText="1"/>
    </xf>
    <xf numFmtId="4" fontId="16" fillId="35" borderId="10" xfId="0" applyNumberFormat="1" applyFont="1" applyFill="1" applyBorder="1" applyAlignment="1">
      <alignment horizontal="right" vertical="top" wrapText="1"/>
    </xf>
    <xf numFmtId="0" fontId="16" fillId="35" borderId="10" xfId="0" applyFont="1" applyFill="1" applyBorder="1" applyAlignment="1">
      <alignment horizontal="right" vertical="top" wrapText="1"/>
    </xf>
    <xf numFmtId="176" fontId="16" fillId="35" borderId="10" xfId="0" applyNumberFormat="1" applyFont="1" applyFill="1" applyBorder="1" applyAlignment="1">
      <alignment horizontal="right" vertical="top" wrapText="1"/>
    </xf>
    <xf numFmtId="176" fontId="16" fillId="35" borderId="12" xfId="0" applyNumberFormat="1" applyFont="1" applyFill="1" applyBorder="1" applyAlignment="1">
      <alignment horizontal="right" vertical="top" wrapText="1"/>
    </xf>
    <xf numFmtId="0" fontId="16" fillId="35" borderId="12" xfId="0" applyFont="1" applyFill="1" applyBorder="1" applyAlignment="1">
      <alignment horizontal="right" vertical="top" wrapText="1"/>
    </xf>
    <xf numFmtId="4" fontId="16" fillId="35" borderId="13" xfId="0" applyNumberFormat="1" applyFont="1" applyFill="1" applyBorder="1" applyAlignment="1">
      <alignment horizontal="right" vertical="top" wrapText="1"/>
    </xf>
    <xf numFmtId="0" fontId="16" fillId="35" borderId="13" xfId="0" applyFont="1" applyFill="1" applyBorder="1" applyAlignment="1">
      <alignment horizontal="right" vertical="top" wrapText="1"/>
    </xf>
    <xf numFmtId="176" fontId="16" fillId="35" borderId="13" xfId="0" applyNumberFormat="1" applyFont="1" applyFill="1" applyBorder="1" applyAlignment="1">
      <alignment horizontal="right" vertical="top" wrapText="1"/>
    </xf>
    <xf numFmtId="176" fontId="16" fillId="35" borderId="20" xfId="0" applyNumberFormat="1" applyFont="1" applyFill="1" applyBorder="1" applyAlignment="1">
      <alignment horizontal="right" vertical="top" wrapText="1"/>
    </xf>
    <xf numFmtId="49" fontId="16" fillId="33" borderId="18" xfId="0" applyNumberFormat="1" applyFont="1" applyFill="1" applyBorder="1" applyAlignment="1">
      <alignment horizontal="left" vertical="top" wrapText="1"/>
    </xf>
    <xf numFmtId="0" fontId="16" fillId="33" borderId="18" xfId="0" applyFont="1" applyFill="1" applyBorder="1" applyAlignment="1">
      <alignment vertical="center" wrapText="1"/>
    </xf>
    <xf numFmtId="49" fontId="17" fillId="33" borderId="18" xfId="0" applyNumberFormat="1" applyFont="1" applyFill="1" applyBorder="1" applyAlignment="1">
      <alignment horizontal="left" vertical="top" wrapText="1"/>
    </xf>
    <xf numFmtId="14" fontId="16" fillId="33" borderId="18" xfId="0" applyNumberFormat="1" applyFont="1" applyFill="1" applyBorder="1" applyAlignment="1">
      <alignment vertical="center" wrapText="1"/>
    </xf>
    <xf numFmtId="49" fontId="16" fillId="33" borderId="13" xfId="0" applyNumberFormat="1" applyFont="1" applyFill="1" applyBorder="1" applyAlignment="1">
      <alignment horizontal="left" vertical="top" wrapText="1"/>
    </xf>
    <xf numFmtId="49" fontId="16" fillId="33" borderId="15" xfId="0" applyNumberFormat="1" applyFont="1" applyFill="1" applyBorder="1" applyAlignment="1">
      <alignment horizontal="left" vertical="top" wrapText="1"/>
    </xf>
    <xf numFmtId="0" fontId="15" fillId="0" borderId="0" xfId="0" applyFont="1" applyAlignment="1">
      <alignment wrapText="1"/>
    </xf>
    <xf numFmtId="0" fontId="15" fillId="0" borderId="19" xfId="0" applyFont="1" applyBorder="1" applyAlignment="1">
      <alignment wrapText="1"/>
    </xf>
    <xf numFmtId="0" fontId="15" fillId="0" borderId="0" xfId="0" applyFont="1" applyAlignment="1">
      <alignment horizontal="right" vertical="center" wrapText="1"/>
    </xf>
    <xf numFmtId="0" fontId="16" fillId="33" borderId="13" xfId="0" applyFont="1" applyFill="1" applyBorder="1" applyAlignment="1">
      <alignment vertical="center" wrapText="1"/>
    </xf>
    <xf numFmtId="0" fontId="16" fillId="33" borderId="15" xfId="0" applyFont="1" applyFill="1" applyBorder="1" applyAlignment="1">
      <alignment vertical="center" wrapText="1"/>
    </xf>
    <xf numFmtId="49" fontId="17" fillId="33" borderId="13" xfId="0" applyNumberFormat="1" applyFont="1" applyFill="1" applyBorder="1" applyAlignment="1">
      <alignment horizontal="left" vertical="top" wrapText="1"/>
    </xf>
    <xf numFmtId="49" fontId="17" fillId="33" borderId="14" xfId="0" applyNumberFormat="1" applyFont="1" applyFill="1" applyBorder="1" applyAlignment="1">
      <alignment horizontal="left" vertical="top" wrapText="1"/>
    </xf>
    <xf numFmtId="49" fontId="17" fillId="33" borderId="15" xfId="0" applyNumberFormat="1" applyFont="1" applyFill="1" applyBorder="1" applyAlignment="1">
      <alignment horizontal="left" vertical="top" wrapText="1"/>
    </xf>
    <xf numFmtId="14" fontId="16" fillId="33" borderId="12" xfId="0" applyNumberFormat="1" applyFont="1" applyFill="1" applyBorder="1" applyAlignment="1">
      <alignment vertical="center" wrapText="1"/>
    </xf>
    <xf numFmtId="14" fontId="16" fillId="33" borderId="16" xfId="0" applyNumberFormat="1" applyFont="1" applyFill="1" applyBorder="1" applyAlignment="1">
      <alignment vertical="center" wrapText="1"/>
    </xf>
    <xf numFmtId="14" fontId="16" fillId="33" borderId="17" xfId="0" applyNumberFormat="1" applyFont="1" applyFill="1" applyBorder="1" applyAlignment="1">
      <alignment vertical="center" wrapText="1"/>
    </xf>
  </cellXfs>
  <cellStyles count="128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20% - 着色 1 2" xfId="84"/>
    <cellStyle name="20% - 着色 2 2" xfId="88"/>
    <cellStyle name="20% - 着色 3 2" xfId="92"/>
    <cellStyle name="20% - 着色 4 2" xfId="96"/>
    <cellStyle name="20% - 着色 5 2" xfId="100"/>
    <cellStyle name="20% - 着色 6 2" xfId="104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40% - 着色 1 2" xfId="85"/>
    <cellStyle name="40% - 着色 2 2" xfId="89"/>
    <cellStyle name="40% - 着色 3 2" xfId="93"/>
    <cellStyle name="40% - 着色 4 2" xfId="97"/>
    <cellStyle name="40% - 着色 5 2" xfId="101"/>
    <cellStyle name="40% - 着色 6 2" xfId="105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60% - 着色 1 2" xfId="86"/>
    <cellStyle name="60% - 着色 2 2" xfId="90"/>
    <cellStyle name="60% - 着色 3 2" xfId="94"/>
    <cellStyle name="60% - 着色 4 2" xfId="98"/>
    <cellStyle name="60% - 着色 5 2" xfId="102"/>
    <cellStyle name="60% - 着色 6 2" xfId="106"/>
    <cellStyle name="OBI_ColHeader" xfId="109"/>
    <cellStyle name="标题" xfId="1" builtinId="15" customBuiltin="1"/>
    <cellStyle name="标题 1" xfId="2" builtinId="16" customBuiltin="1"/>
    <cellStyle name="标题 1 2" xfId="68"/>
    <cellStyle name="标题 2" xfId="3" builtinId="17" customBuiltin="1"/>
    <cellStyle name="标题 2 2" xfId="69"/>
    <cellStyle name="标题 3" xfId="4" builtinId="18" customBuiltin="1"/>
    <cellStyle name="标题 3 2" xfId="70"/>
    <cellStyle name="标题 4" xfId="5" builtinId="19" customBuiltin="1"/>
    <cellStyle name="标题 4 2" xfId="71"/>
    <cellStyle name="标题 5" xfId="53"/>
    <cellStyle name="标题 6" xfId="67"/>
    <cellStyle name="差" xfId="7" builtinId="27" customBuiltin="1"/>
    <cellStyle name="差 2" xfId="73"/>
    <cellStyle name="常规" xfId="0" builtinId="0" customBuiltin="1"/>
    <cellStyle name="常规 10" xfId="52"/>
    <cellStyle name="常规 10 2" xfId="61"/>
    <cellStyle name="常规 11" xfId="62"/>
    <cellStyle name="常规 12" xfId="110"/>
    <cellStyle name="常规 2" xfId="44"/>
    <cellStyle name="常规 3" xfId="45"/>
    <cellStyle name="常规 3 2" xfId="54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好" xfId="6" builtinId="26" customBuiltin="1"/>
    <cellStyle name="好 2" xfId="72"/>
    <cellStyle name="汇总" xfId="17" builtinId="25" customBuiltin="1"/>
    <cellStyle name="汇总 2" xfId="82"/>
    <cellStyle name="货币" xfId="113" builtinId="4" customBuiltin="1"/>
    <cellStyle name="货币 2" xfId="65"/>
    <cellStyle name="货币[0]" xfId="114" builtinId="7" customBuiltin="1"/>
    <cellStyle name="货币[0] 2" xfId="66"/>
    <cellStyle name="计算" xfId="11" builtinId="22" customBuiltin="1"/>
    <cellStyle name="计算 2" xfId="77"/>
    <cellStyle name="检查单元格" xfId="13" builtinId="23" customBuiltin="1"/>
    <cellStyle name="检查单元格 2" xfId="79"/>
    <cellStyle name="解释性文本" xfId="16" builtinId="53" customBuiltin="1"/>
    <cellStyle name="解释性文本 2" xfId="81"/>
    <cellStyle name="警告文本" xfId="14" builtinId="11" customBuiltin="1"/>
    <cellStyle name="警告文本 2" xfId="80"/>
    <cellStyle name="链接单元格" xfId="12" builtinId="24" customBuiltin="1"/>
    <cellStyle name="链接单元格 2" xfId="78"/>
    <cellStyle name="千位分隔" xfId="111" builtinId="3" customBuiltin="1"/>
    <cellStyle name="千位分隔 2" xfId="63"/>
    <cellStyle name="千位分隔[0]" xfId="112" builtinId="6" customBuiltin="1"/>
    <cellStyle name="千位分隔[0] 2" xfId="64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适中 2" xfId="74"/>
    <cellStyle name="输出" xfId="10" builtinId="21" customBuiltin="1"/>
    <cellStyle name="输出 2" xfId="76"/>
    <cellStyle name="输入" xfId="9" builtinId="20" customBuiltin="1"/>
    <cellStyle name="输入 2" xfId="75"/>
    <cellStyle name="已访问的超链接" xfId="43" builtinId="9" customBuiltin="1"/>
    <cellStyle name="已访问的超链接 2" xfId="108"/>
    <cellStyle name="着色 1 2" xfId="83"/>
    <cellStyle name="着色 2 2" xfId="87"/>
    <cellStyle name="着色 3 2" xfId="91"/>
    <cellStyle name="着色 4 2" xfId="95"/>
    <cellStyle name="着色 5 2" xfId="99"/>
    <cellStyle name="着色 6 2" xfId="103"/>
    <cellStyle name="注释" xfId="15" builtinId="10" customBuiltin="1"/>
    <cellStyle name="注释 10" xfId="123"/>
    <cellStyle name="注释 11" xfId="124"/>
    <cellStyle name="注释 12" xfId="125"/>
    <cellStyle name="注释 13" xfId="126"/>
    <cellStyle name="注释 14" xfId="127"/>
    <cellStyle name="注释 2" xfId="115"/>
    <cellStyle name="注释 3" xfId="116"/>
    <cellStyle name="注释 4" xfId="117"/>
    <cellStyle name="注释 5" xfId="118"/>
    <cellStyle name="注释 6" xfId="119"/>
    <cellStyle name="注释 7" xfId="120"/>
    <cellStyle name="注释 8" xfId="121"/>
    <cellStyle name="注释 9" xfId="12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531" Type="http://schemas.openxmlformats.org/officeDocument/2006/relationships/hyperlink" Target="cid:9de9f65e2" TargetMode="External"/><Relationship Id="rId573" Type="http://schemas.openxmlformats.org/officeDocument/2006/relationships/hyperlink" Target="cid:396108812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42" Type="http://schemas.openxmlformats.org/officeDocument/2006/relationships/image" Target="cid:c1f4b6d313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86" Type="http://schemas.openxmlformats.org/officeDocument/2006/relationships/image" Target="cid:f41228aa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511" Type="http://schemas.openxmlformats.org/officeDocument/2006/relationships/hyperlink" Target="cid:55e93fe82" TargetMode="External"/><Relationship Id="rId553" Type="http://schemas.openxmlformats.org/officeDocument/2006/relationships/hyperlink" Target="cid:ebcc17232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497" Type="http://schemas.openxmlformats.org/officeDocument/2006/relationships/hyperlink" Target="cid:225aa59d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22" Type="http://schemas.openxmlformats.org/officeDocument/2006/relationships/image" Target="cid:7a2e86d013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564" Type="http://schemas.openxmlformats.org/officeDocument/2006/relationships/image" Target="cid:f2a015013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466" Type="http://schemas.openxmlformats.org/officeDocument/2006/relationships/image" Target="cid:70e25481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533" Type="http://schemas.openxmlformats.org/officeDocument/2006/relationships/hyperlink" Target="cid:a3e4f28f2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575" Type="http://schemas.openxmlformats.org/officeDocument/2006/relationships/hyperlink" Target="cid:3d8c6a572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477" Type="http://schemas.openxmlformats.org/officeDocument/2006/relationships/hyperlink" Target="cid:d507c829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502" Type="http://schemas.openxmlformats.org/officeDocument/2006/relationships/image" Target="cid:36f12f0113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544" Type="http://schemas.openxmlformats.org/officeDocument/2006/relationships/image" Target="cid:c7314bf313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88" Type="http://schemas.openxmlformats.org/officeDocument/2006/relationships/image" Target="cid:f9211074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513" Type="http://schemas.openxmlformats.org/officeDocument/2006/relationships/hyperlink" Target="cid:5c15928c2" TargetMode="External"/><Relationship Id="rId555" Type="http://schemas.openxmlformats.org/officeDocument/2006/relationships/hyperlink" Target="cid:f049fb932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261" Type="http://schemas.openxmlformats.org/officeDocument/2006/relationships/hyperlink" Target="cid:7804080e2" TargetMode="External"/><Relationship Id="rId499" Type="http://schemas.openxmlformats.org/officeDocument/2006/relationships/hyperlink" Target="cid:31c44020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524" Type="http://schemas.openxmlformats.org/officeDocument/2006/relationships/image" Target="cid:7f1ab22313" TargetMode="External"/><Relationship Id="rId566" Type="http://schemas.openxmlformats.org/officeDocument/2006/relationships/image" Target="cid:1486e01413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535" Type="http://schemas.openxmlformats.org/officeDocument/2006/relationships/hyperlink" Target="cid:a82808e22" TargetMode="External"/><Relationship Id="rId577" Type="http://schemas.openxmlformats.org/officeDocument/2006/relationships/hyperlink" Target="cid:42aef7972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479" Type="http://schemas.openxmlformats.org/officeDocument/2006/relationships/hyperlink" Target="cid:db19d21f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546" Type="http://schemas.openxmlformats.org/officeDocument/2006/relationships/image" Target="cid:cc488cb713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515" Type="http://schemas.openxmlformats.org/officeDocument/2006/relationships/hyperlink" Target="cid:617250ef2" TargetMode="External"/><Relationship Id="rId47" Type="http://schemas.openxmlformats.org/officeDocument/2006/relationships/hyperlink" Target="cid:d0b588612" TargetMode="External"/><Relationship Id="rId68" Type="http://schemas.openxmlformats.org/officeDocument/2006/relationships/image" Target="cid:392276913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33" Type="http://schemas.openxmlformats.org/officeDocument/2006/relationships/hyperlink" Target="cid:c8af4ef42" TargetMode="External"/><Relationship Id="rId154" Type="http://schemas.openxmlformats.org/officeDocument/2006/relationships/image" Target="cid:ed79471e13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361" Type="http://schemas.openxmlformats.org/officeDocument/2006/relationships/hyperlink" Target="cid:193e37d42" TargetMode="External"/><Relationship Id="rId557" Type="http://schemas.openxmlformats.org/officeDocument/2006/relationships/hyperlink" Target="cid:f57373d02" TargetMode="External"/><Relationship Id="rId578" Type="http://schemas.openxmlformats.org/officeDocument/2006/relationships/image" Target="cid:42aef7bf13" TargetMode="External"/><Relationship Id="rId196" Type="http://schemas.openxmlformats.org/officeDocument/2006/relationships/image" Target="cid:9571363a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17" Type="http://schemas.openxmlformats.org/officeDocument/2006/relationships/hyperlink" Target="cid:81b7b20d2" TargetMode="External"/><Relationship Id="rId438" Type="http://schemas.openxmlformats.org/officeDocument/2006/relationships/image" Target="cid:cef11cb313" TargetMode="External"/><Relationship Id="rId459" Type="http://schemas.openxmlformats.org/officeDocument/2006/relationships/hyperlink" Target="cid:9ffc73f8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42" Type="http://schemas.openxmlformats.org/officeDocument/2006/relationships/image" Target="cid:2accc0ec13" TargetMode="External"/><Relationship Id="rId263" Type="http://schemas.openxmlformats.org/officeDocument/2006/relationships/hyperlink" Target="cid:7d2b2ff72" TargetMode="External"/><Relationship Id="rId284" Type="http://schemas.openxmlformats.org/officeDocument/2006/relationships/image" Target="cid:d51f223613" TargetMode="External"/><Relationship Id="rId319" Type="http://schemas.openxmlformats.org/officeDocument/2006/relationships/hyperlink" Target="cid:64f5efd42" TargetMode="External"/><Relationship Id="rId470" Type="http://schemas.openxmlformats.org/officeDocument/2006/relationships/image" Target="cid:1643af95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Relationship Id="rId526" Type="http://schemas.openxmlformats.org/officeDocument/2006/relationships/image" Target="cid:842f442513" TargetMode="External"/><Relationship Id="rId37" Type="http://schemas.openxmlformats.org/officeDocument/2006/relationships/hyperlink" Target="cid:bbb631c12" TargetMode="External"/><Relationship Id="rId58" Type="http://schemas.openxmlformats.org/officeDocument/2006/relationships/image" Target="cid:eca83a0c13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23" Type="http://schemas.openxmlformats.org/officeDocument/2006/relationships/hyperlink" Target="cid:b896ad462" TargetMode="External"/><Relationship Id="rId144" Type="http://schemas.openxmlformats.org/officeDocument/2006/relationships/image" Target="cid:e2636a6713" TargetMode="External"/><Relationship Id="rId330" Type="http://schemas.openxmlformats.org/officeDocument/2006/relationships/image" Target="cid:89dfa1d413" TargetMode="External"/><Relationship Id="rId547" Type="http://schemas.openxmlformats.org/officeDocument/2006/relationships/hyperlink" Target="cid:d15f95592" TargetMode="External"/><Relationship Id="rId568" Type="http://schemas.openxmlformats.org/officeDocument/2006/relationships/image" Target="cid:1b05e04f13" TargetMode="External"/><Relationship Id="rId90" Type="http://schemas.openxmlformats.org/officeDocument/2006/relationships/image" Target="cid:3c6fa8b013" TargetMode="External"/><Relationship Id="rId165" Type="http://schemas.openxmlformats.org/officeDocument/2006/relationships/hyperlink" Target="cid:a9baa6a2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72" Type="http://schemas.openxmlformats.org/officeDocument/2006/relationships/image" Target="cid:4276af6213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28" Type="http://schemas.openxmlformats.org/officeDocument/2006/relationships/image" Target="cid:a5bfdea013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32" Type="http://schemas.openxmlformats.org/officeDocument/2006/relationships/image" Target="cid:7e6338613" TargetMode="External"/><Relationship Id="rId253" Type="http://schemas.openxmlformats.org/officeDocument/2006/relationships/hyperlink" Target="cid:592330e12" TargetMode="External"/><Relationship Id="rId274" Type="http://schemas.openxmlformats.org/officeDocument/2006/relationships/image" Target="cid:bb08328813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481" Type="http://schemas.openxmlformats.org/officeDocument/2006/relationships/hyperlink" Target="cid:e9adde472" TargetMode="External"/><Relationship Id="rId516" Type="http://schemas.openxmlformats.org/officeDocument/2006/relationships/image" Target="cid:6172511713" TargetMode="External"/><Relationship Id="rId27" Type="http://schemas.openxmlformats.org/officeDocument/2006/relationships/hyperlink" Target="cid:9cc12f202" TargetMode="External"/><Relationship Id="rId48" Type="http://schemas.openxmlformats.org/officeDocument/2006/relationships/image" Target="cid:d0b5888713" TargetMode="External"/><Relationship Id="rId69" Type="http://schemas.openxmlformats.org/officeDocument/2006/relationships/hyperlink" Target="cid:e0ef2af2" TargetMode="External"/><Relationship Id="rId113" Type="http://schemas.openxmlformats.org/officeDocument/2006/relationships/hyperlink" Target="cid:93d06cfe2" TargetMode="External"/><Relationship Id="rId134" Type="http://schemas.openxmlformats.org/officeDocument/2006/relationships/image" Target="cid:c8af4f1913" TargetMode="External"/><Relationship Id="rId320" Type="http://schemas.openxmlformats.org/officeDocument/2006/relationships/image" Target="cid:64f5effa13" TargetMode="External"/><Relationship Id="rId537" Type="http://schemas.openxmlformats.org/officeDocument/2006/relationships/hyperlink" Target="cid:ad5e98cf2" TargetMode="External"/><Relationship Id="rId558" Type="http://schemas.openxmlformats.org/officeDocument/2006/relationships/image" Target="cid:f57373f413" TargetMode="External"/><Relationship Id="rId80" Type="http://schemas.openxmlformats.org/officeDocument/2006/relationships/image" Target="cid:27d58f7c13" TargetMode="External"/><Relationship Id="rId155" Type="http://schemas.openxmlformats.org/officeDocument/2006/relationships/hyperlink" Target="cid:f09b1ba62" TargetMode="External"/><Relationship Id="rId176" Type="http://schemas.openxmlformats.org/officeDocument/2006/relationships/image" Target="cid:2a30ebbf13" TargetMode="External"/><Relationship Id="rId197" Type="http://schemas.openxmlformats.org/officeDocument/2006/relationships/hyperlink" Target="cid:9a94d6742" TargetMode="External"/><Relationship Id="rId341" Type="http://schemas.openxmlformats.org/officeDocument/2006/relationships/hyperlink" Target="cid:b23869842" TargetMode="External"/><Relationship Id="rId362" Type="http://schemas.openxmlformats.org/officeDocument/2006/relationships/image" Target="cid:193e37f713" TargetMode="External"/><Relationship Id="rId383" Type="http://schemas.openxmlformats.org/officeDocument/2006/relationships/hyperlink" Target="cid:cd6ed5c92" TargetMode="External"/><Relationship Id="rId418" Type="http://schemas.openxmlformats.org/officeDocument/2006/relationships/image" Target="cid:81b7b22f13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22" Type="http://schemas.openxmlformats.org/officeDocument/2006/relationships/image" Target="cid:e7d8c5be13" TargetMode="External"/><Relationship Id="rId243" Type="http://schemas.openxmlformats.org/officeDocument/2006/relationships/hyperlink" Target="cid:2fee70f82" TargetMode="External"/><Relationship Id="rId264" Type="http://schemas.openxmlformats.org/officeDocument/2006/relationships/image" Target="cid:7d2b301d13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471" Type="http://schemas.openxmlformats.org/officeDocument/2006/relationships/hyperlink" Target="cid:c5b52bce2" TargetMode="External"/><Relationship Id="rId506" Type="http://schemas.openxmlformats.org/officeDocument/2006/relationships/image" Target="cid:413c742113" TargetMode="External"/><Relationship Id="rId17" Type="http://schemas.openxmlformats.org/officeDocument/2006/relationships/hyperlink" Target="cid:883802342" TargetMode="External"/><Relationship Id="rId38" Type="http://schemas.openxmlformats.org/officeDocument/2006/relationships/image" Target="cid:bbb631eb13" TargetMode="External"/><Relationship Id="rId59" Type="http://schemas.openxmlformats.org/officeDocument/2006/relationships/hyperlink" Target="cid:ef30262e2" TargetMode="External"/><Relationship Id="rId103" Type="http://schemas.openxmlformats.org/officeDocument/2006/relationships/hyperlink" Target="cid:7a31edb12" TargetMode="External"/><Relationship Id="rId124" Type="http://schemas.openxmlformats.org/officeDocument/2006/relationships/image" Target="cid:b896ad6d13" TargetMode="External"/><Relationship Id="rId310" Type="http://schemas.openxmlformats.org/officeDocument/2006/relationships/image" Target="cid:2c47223813" TargetMode="External"/><Relationship Id="rId492" Type="http://schemas.openxmlformats.org/officeDocument/2006/relationships/image" Target="cid:12de1e3b13" TargetMode="External"/><Relationship Id="rId527" Type="http://schemas.openxmlformats.org/officeDocument/2006/relationships/hyperlink" Target="cid:894d429c2" TargetMode="External"/><Relationship Id="rId548" Type="http://schemas.openxmlformats.org/officeDocument/2006/relationships/image" Target="cid:d15f957713" TargetMode="External"/><Relationship Id="rId569" Type="http://schemas.openxmlformats.org/officeDocument/2006/relationships/hyperlink" Target="cid:2e1706bb2" TargetMode="External"/><Relationship Id="rId70" Type="http://schemas.openxmlformats.org/officeDocument/2006/relationships/image" Target="cid:e0ef2d2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66" Type="http://schemas.openxmlformats.org/officeDocument/2006/relationships/image" Target="cid:a9baa8e13" TargetMode="External"/><Relationship Id="rId187" Type="http://schemas.openxmlformats.org/officeDocument/2006/relationships/hyperlink" Target="cid:579a7efa2" TargetMode="External"/><Relationship Id="rId331" Type="http://schemas.openxmlformats.org/officeDocument/2006/relationships/hyperlink" Target="cid:8e511c9c2" TargetMode="External"/><Relationship Id="rId352" Type="http://schemas.openxmlformats.org/officeDocument/2006/relationships/image" Target="cid:cd2d50ae13" TargetMode="External"/><Relationship Id="rId373" Type="http://schemas.openxmlformats.org/officeDocument/2006/relationships/hyperlink" Target="cid:488d1aa72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12" Type="http://schemas.openxmlformats.org/officeDocument/2006/relationships/image" Target="cid:c607a81c13" TargetMode="External"/><Relationship Id="rId233" Type="http://schemas.openxmlformats.org/officeDocument/2006/relationships/hyperlink" Target="cid:bf349ae2" TargetMode="External"/><Relationship Id="rId254" Type="http://schemas.openxmlformats.org/officeDocument/2006/relationships/image" Target="cid:5923310913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75" Type="http://schemas.openxmlformats.org/officeDocument/2006/relationships/hyperlink" Target="cid:bb0a5c3f2" TargetMode="External"/><Relationship Id="rId296" Type="http://schemas.openxmlformats.org/officeDocument/2006/relationships/image" Target="cid:ea6dd08913" TargetMode="External"/><Relationship Id="rId300" Type="http://schemas.openxmlformats.org/officeDocument/2006/relationships/image" Target="cid:fe112e9913" TargetMode="External"/><Relationship Id="rId461" Type="http://schemas.openxmlformats.org/officeDocument/2006/relationships/hyperlink" Target="cid:c6f2111c2" TargetMode="External"/><Relationship Id="rId482" Type="http://schemas.openxmlformats.org/officeDocument/2006/relationships/image" Target="cid:e9adde6813" TargetMode="External"/><Relationship Id="rId517" Type="http://schemas.openxmlformats.org/officeDocument/2006/relationships/hyperlink" Target="cid:66098c0e2" TargetMode="External"/><Relationship Id="rId538" Type="http://schemas.openxmlformats.org/officeDocument/2006/relationships/image" Target="cid:ad5e98f313" TargetMode="External"/><Relationship Id="rId559" Type="http://schemas.openxmlformats.org/officeDocument/2006/relationships/hyperlink" Target="cid:a077f902" TargetMode="External"/><Relationship Id="rId60" Type="http://schemas.openxmlformats.org/officeDocument/2006/relationships/image" Target="cid:ef302654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56" Type="http://schemas.openxmlformats.org/officeDocument/2006/relationships/image" Target="cid:f09b1bd013" TargetMode="External"/><Relationship Id="rId177" Type="http://schemas.openxmlformats.org/officeDocument/2006/relationships/hyperlink" Target="cid:2e6f58082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42" Type="http://schemas.openxmlformats.org/officeDocument/2006/relationships/image" Target="cid:b23869a713" TargetMode="External"/><Relationship Id="rId363" Type="http://schemas.openxmlformats.org/officeDocument/2006/relationships/hyperlink" Target="cid:1e6ccfd42" TargetMode="External"/><Relationship Id="rId384" Type="http://schemas.openxmlformats.org/officeDocument/2006/relationships/image" Target="cid:cd6ed5f013" TargetMode="External"/><Relationship Id="rId419" Type="http://schemas.openxmlformats.org/officeDocument/2006/relationships/hyperlink" Target="cid:87b1650d2" TargetMode="External"/><Relationship Id="rId570" Type="http://schemas.openxmlformats.org/officeDocument/2006/relationships/image" Target="cid:2e1706e013" TargetMode="External"/><Relationship Id="rId202" Type="http://schemas.openxmlformats.org/officeDocument/2006/relationships/image" Target="cid:a60cacae13" TargetMode="External"/><Relationship Id="rId223" Type="http://schemas.openxmlformats.org/officeDocument/2006/relationships/hyperlink" Target="cid:ed01ac172" TargetMode="External"/><Relationship Id="rId244" Type="http://schemas.openxmlformats.org/officeDocument/2006/relationships/image" Target="cid:2fee711c13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39" Type="http://schemas.openxmlformats.org/officeDocument/2006/relationships/hyperlink" Target="cid:bbbaca6d2" TargetMode="External"/><Relationship Id="rId265" Type="http://schemas.openxmlformats.org/officeDocument/2006/relationships/hyperlink" Target="cid:8c9b5667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472" Type="http://schemas.openxmlformats.org/officeDocument/2006/relationships/image" Target="cid:c5b52bf313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528" Type="http://schemas.openxmlformats.org/officeDocument/2006/relationships/image" Target="cid:894d42c613" TargetMode="External"/><Relationship Id="rId549" Type="http://schemas.openxmlformats.org/officeDocument/2006/relationships/hyperlink" Target="cid:d68ab9b7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25" Type="http://schemas.openxmlformats.org/officeDocument/2006/relationships/hyperlink" Target="cid:b8993a7d2" TargetMode="External"/><Relationship Id="rId146" Type="http://schemas.openxmlformats.org/officeDocument/2006/relationships/image" Target="cid:e293c51913" TargetMode="External"/><Relationship Id="rId167" Type="http://schemas.openxmlformats.org/officeDocument/2006/relationships/hyperlink" Target="cid:fa4c65f2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32" Type="http://schemas.openxmlformats.org/officeDocument/2006/relationships/image" Target="cid:8e511cc513" TargetMode="External"/><Relationship Id="rId353" Type="http://schemas.openxmlformats.org/officeDocument/2006/relationships/hyperlink" Target="cid:d12328e62" TargetMode="External"/><Relationship Id="rId374" Type="http://schemas.openxmlformats.org/officeDocument/2006/relationships/image" Target="cid:488d1ad013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560" Type="http://schemas.openxmlformats.org/officeDocument/2006/relationships/image" Target="cid:a077fb613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234" Type="http://schemas.openxmlformats.org/officeDocument/2006/relationships/image" Target="cid:bf349d213" TargetMode="External"/><Relationship Id="rId420" Type="http://schemas.openxmlformats.org/officeDocument/2006/relationships/image" Target="cid:87b16533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55" Type="http://schemas.openxmlformats.org/officeDocument/2006/relationships/hyperlink" Target="cid:688eac6f2" TargetMode="External"/><Relationship Id="rId276" Type="http://schemas.openxmlformats.org/officeDocument/2006/relationships/image" Target="cid:bb0a5c6213" TargetMode="External"/><Relationship Id="rId297" Type="http://schemas.openxmlformats.org/officeDocument/2006/relationships/hyperlink" Target="cid:f8f29c962" TargetMode="External"/><Relationship Id="rId441" Type="http://schemas.openxmlformats.org/officeDocument/2006/relationships/hyperlink" Target="cid:d943ccc62" TargetMode="External"/><Relationship Id="rId462" Type="http://schemas.openxmlformats.org/officeDocument/2006/relationships/image" Target="cid:c6f2114013" TargetMode="External"/><Relationship Id="rId483" Type="http://schemas.openxmlformats.org/officeDocument/2006/relationships/hyperlink" Target="cid:eed1948d2" TargetMode="External"/><Relationship Id="rId518" Type="http://schemas.openxmlformats.org/officeDocument/2006/relationships/image" Target="cid:66098c3213" TargetMode="External"/><Relationship Id="rId539" Type="http://schemas.openxmlformats.org/officeDocument/2006/relationships/hyperlink" Target="cid:b26ab2aa2" TargetMode="External"/><Relationship Id="rId40" Type="http://schemas.openxmlformats.org/officeDocument/2006/relationships/image" Target="cid:bbbaca8f13" TargetMode="External"/><Relationship Id="rId115" Type="http://schemas.openxmlformats.org/officeDocument/2006/relationships/hyperlink" Target="cid:9917342c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22" Type="http://schemas.openxmlformats.org/officeDocument/2006/relationships/image" Target="cid:7569af6313" TargetMode="External"/><Relationship Id="rId343" Type="http://schemas.openxmlformats.org/officeDocument/2006/relationships/hyperlink" Target="cid:b85e622f2" TargetMode="External"/><Relationship Id="rId364" Type="http://schemas.openxmlformats.org/officeDocument/2006/relationships/image" Target="cid:1e6ccffa13" TargetMode="External"/><Relationship Id="rId550" Type="http://schemas.openxmlformats.org/officeDocument/2006/relationships/image" Target="cid:d68ab9df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571" Type="http://schemas.openxmlformats.org/officeDocument/2006/relationships/hyperlink" Target="cid:33374f78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473" Type="http://schemas.openxmlformats.org/officeDocument/2006/relationships/hyperlink" Target="cid:cac018a42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529" Type="http://schemas.openxmlformats.org/officeDocument/2006/relationships/hyperlink" Target="cid:8e741fbb2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40" Type="http://schemas.openxmlformats.org/officeDocument/2006/relationships/image" Target="cid:b26ab2d4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561" Type="http://schemas.openxmlformats.org/officeDocument/2006/relationships/hyperlink" Target="cid:ac5444b2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463" Type="http://schemas.openxmlformats.org/officeDocument/2006/relationships/hyperlink" Target="cid:cd46ec842" TargetMode="External"/><Relationship Id="rId484" Type="http://schemas.openxmlformats.org/officeDocument/2006/relationships/image" Target="cid:eed194b213" TargetMode="External"/><Relationship Id="rId519" Type="http://schemas.openxmlformats.org/officeDocument/2006/relationships/hyperlink" Target="cid:6a60cd97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530" Type="http://schemas.openxmlformats.org/officeDocument/2006/relationships/image" Target="cid:8e741fe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551" Type="http://schemas.openxmlformats.org/officeDocument/2006/relationships/hyperlink" Target="cid:e606bbf52" TargetMode="External"/><Relationship Id="rId572" Type="http://schemas.openxmlformats.org/officeDocument/2006/relationships/image" Target="cid:33374fa1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474" Type="http://schemas.openxmlformats.org/officeDocument/2006/relationships/image" Target="cid:cac018c913" TargetMode="External"/><Relationship Id="rId509" Type="http://schemas.openxmlformats.org/officeDocument/2006/relationships/hyperlink" Target="cid:55e626f2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495" Type="http://schemas.openxmlformats.org/officeDocument/2006/relationships/hyperlink" Target="cid:1def4279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520" Type="http://schemas.openxmlformats.org/officeDocument/2006/relationships/image" Target="cid:6a60cdbf13" TargetMode="External"/><Relationship Id="rId541" Type="http://schemas.openxmlformats.org/officeDocument/2006/relationships/hyperlink" Target="cid:c1f4b6ac2" TargetMode="External"/><Relationship Id="rId562" Type="http://schemas.openxmlformats.org/officeDocument/2006/relationships/image" Target="cid:ac5447513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464" Type="http://schemas.openxmlformats.org/officeDocument/2006/relationships/image" Target="cid:cd46eca713" TargetMode="External"/><Relationship Id="rId303" Type="http://schemas.openxmlformats.org/officeDocument/2006/relationships/hyperlink" Target="cid:85846372" TargetMode="External"/><Relationship Id="rId485" Type="http://schemas.openxmlformats.org/officeDocument/2006/relationships/hyperlink" Target="cid:f412288c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510" Type="http://schemas.openxmlformats.org/officeDocument/2006/relationships/image" Target="cid:55e6272213" TargetMode="External"/><Relationship Id="rId552" Type="http://schemas.openxmlformats.org/officeDocument/2006/relationships/image" Target="cid:e606bc1c13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496" Type="http://schemas.openxmlformats.org/officeDocument/2006/relationships/image" Target="cid:1def42a0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521" Type="http://schemas.openxmlformats.org/officeDocument/2006/relationships/hyperlink" Target="cid:7a2e86af2" TargetMode="External"/><Relationship Id="rId563" Type="http://schemas.openxmlformats.org/officeDocument/2006/relationships/hyperlink" Target="cid:f2a01292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532" Type="http://schemas.openxmlformats.org/officeDocument/2006/relationships/image" Target="cid:9de9f68413" TargetMode="External"/><Relationship Id="rId574" Type="http://schemas.openxmlformats.org/officeDocument/2006/relationships/image" Target="cid:396108aa13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476" Type="http://schemas.openxmlformats.org/officeDocument/2006/relationships/image" Target="cid:cfe06461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501" Type="http://schemas.openxmlformats.org/officeDocument/2006/relationships/hyperlink" Target="cid:36f12ed32" TargetMode="External"/><Relationship Id="rId543" Type="http://schemas.openxmlformats.org/officeDocument/2006/relationships/hyperlink" Target="cid:c7314bce2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487" Type="http://schemas.openxmlformats.org/officeDocument/2006/relationships/hyperlink" Target="cid:f9211053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512" Type="http://schemas.openxmlformats.org/officeDocument/2006/relationships/image" Target="cid:55e9400c13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554" Type="http://schemas.openxmlformats.org/officeDocument/2006/relationships/image" Target="cid:ebcc174e13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498" Type="http://schemas.openxmlformats.org/officeDocument/2006/relationships/image" Target="cid:225aa5c4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23" Type="http://schemas.openxmlformats.org/officeDocument/2006/relationships/hyperlink" Target="cid:7f1ab1eb2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565" Type="http://schemas.openxmlformats.org/officeDocument/2006/relationships/hyperlink" Target="cid:1486dfc62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534" Type="http://schemas.openxmlformats.org/officeDocument/2006/relationships/image" Target="cid:a3e4f30613" TargetMode="External"/><Relationship Id="rId576" Type="http://schemas.openxmlformats.org/officeDocument/2006/relationships/image" Target="cid:3d8c6a7b13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503" Type="http://schemas.openxmlformats.org/officeDocument/2006/relationships/hyperlink" Target="cid:3c1017e92" TargetMode="External"/><Relationship Id="rId545" Type="http://schemas.openxmlformats.org/officeDocument/2006/relationships/hyperlink" Target="cid:cc488c802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89" Type="http://schemas.openxmlformats.org/officeDocument/2006/relationships/hyperlink" Target="cid:dbb2081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514" Type="http://schemas.openxmlformats.org/officeDocument/2006/relationships/image" Target="cid:5c1592af13" TargetMode="External"/><Relationship Id="rId556" Type="http://schemas.openxmlformats.org/officeDocument/2006/relationships/image" Target="cid:f049fbb413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525" Type="http://schemas.openxmlformats.org/officeDocument/2006/relationships/hyperlink" Target="cid:842f44012" TargetMode="External"/><Relationship Id="rId567" Type="http://schemas.openxmlformats.org/officeDocument/2006/relationships/hyperlink" Target="cid:1b05e0252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469" Type="http://schemas.openxmlformats.org/officeDocument/2006/relationships/hyperlink" Target="cid:1643af6f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480" Type="http://schemas.openxmlformats.org/officeDocument/2006/relationships/image" Target="cid:db19d24313" TargetMode="External"/><Relationship Id="rId536" Type="http://schemas.openxmlformats.org/officeDocument/2006/relationships/image" Target="cid:a828098c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9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1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3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5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7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9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1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3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5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7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9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1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3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5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7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9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35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1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3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5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7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9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1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3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5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7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95250</xdr:colOff>
      <xdr:row>2</xdr:row>
      <xdr:rowOff>9525</xdr:rowOff>
    </xdr:to>
    <xdr:pic>
      <xdr:nvPicPr>
        <xdr:cNvPr id="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9" name="Picture 2" descr="cid:a077fb613">
          <a:hlinkClick xmlns:r="http://schemas.openxmlformats.org/officeDocument/2006/relationships" r:id="rId5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1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3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5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7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9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1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3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5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7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9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1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3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5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7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9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1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3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5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7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9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1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3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5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7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9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1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3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5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7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9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1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3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5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7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9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1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3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5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7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9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1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3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5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7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9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1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3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5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7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9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1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3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5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7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9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1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3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5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7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9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1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3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5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7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9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1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3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5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7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9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1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3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5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7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9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1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3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5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7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9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1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3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5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7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9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1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3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5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7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9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1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3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5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7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9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50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1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3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5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7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9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1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3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5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7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9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1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3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5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7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9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1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3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5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7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9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1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3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5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7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9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1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3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5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7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9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1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3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5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7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9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1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3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5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7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9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1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3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5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7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9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1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3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5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7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9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1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3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5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7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9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1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3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5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7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9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1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3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5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7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9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1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3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5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7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9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1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3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5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7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9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1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3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5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7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9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1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3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5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7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9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1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3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5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7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9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1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3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5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7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9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1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3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5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7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9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1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3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5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7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9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1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3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5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7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9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1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3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5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7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9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1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3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5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7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9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1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3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5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7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9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1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3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5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7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9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1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3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5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7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9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1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3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5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7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9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1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3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5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7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9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1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3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5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7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9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1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3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5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7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9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1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3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5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7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9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1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3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5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7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9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1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3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5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7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9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1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3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5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7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9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1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3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5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7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9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1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3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5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95250</xdr:colOff>
      <xdr:row>2</xdr:row>
      <xdr:rowOff>9525</xdr:rowOff>
    </xdr:to>
    <xdr:pic>
      <xdr:nvPicPr>
        <xdr:cNvPr id="1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61912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7" name="Picture 2" descr="cid:ac5447513">
          <a:hlinkClick xmlns:r="http://schemas.openxmlformats.org/officeDocument/2006/relationships" r:id="rId5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9" name="Picture 2" descr="cid:f2a015013">
          <a:hlinkClick xmlns:r="http://schemas.openxmlformats.org/officeDocument/2006/relationships" r:id="rId5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4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1" name="Picture 2" descr="cid:1486e01413">
          <a:hlinkClick xmlns:r="http://schemas.openxmlformats.org/officeDocument/2006/relationships" r:id="rId5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6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3" name="Picture 2" descr="cid:1b05e04f13">
          <a:hlinkClick xmlns:r="http://schemas.openxmlformats.org/officeDocument/2006/relationships" r:id="rId5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8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2</xdr:row>
      <xdr:rowOff>9525</xdr:rowOff>
    </xdr:to>
    <xdr:pic>
      <xdr:nvPicPr>
        <xdr:cNvPr id="1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5" name="Picture 2" descr="cid:2e1706e013">
          <a:hlinkClick xmlns:r="http://schemas.openxmlformats.org/officeDocument/2006/relationships" r:id="rId5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0" cstate="print"/>
        <a:srcRect/>
        <a:stretch>
          <a:fillRect/>
        </a:stretch>
      </xdr:blipFill>
      <xdr:spPr bwMode="auto">
        <a:xfrm>
          <a:off x="17478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7" name="Picture 2" descr="cid:33374fa113">
          <a:hlinkClick xmlns:r="http://schemas.openxmlformats.org/officeDocument/2006/relationships" r:id="rId5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9" name="Picture 2" descr="cid:396108aa13">
          <a:hlinkClick xmlns:r="http://schemas.openxmlformats.org/officeDocument/2006/relationships" r:id="rId5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1" name="Picture 2" descr="cid:3d8c6a7b13">
          <a:hlinkClick xmlns:r="http://schemas.openxmlformats.org/officeDocument/2006/relationships" r:id="rId5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3" name="Picture 2" descr="cid:42aef7bf13">
          <a:hlinkClick xmlns:r="http://schemas.openxmlformats.org/officeDocument/2006/relationships" r:id="rId5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8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M40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C29" sqref="C29:D29"/>
    </sheetView>
  </sheetViews>
  <sheetFormatPr defaultRowHeight="11.25"/>
  <cols>
    <col min="1" max="1" width="9.7109375" style="1" customWidth="1"/>
    <col min="2" max="2" width="4.5703125" style="4" customWidth="1"/>
    <col min="3" max="4" width="9.140625" style="1"/>
    <col min="5" max="5" width="12.28515625" style="1" customWidth="1"/>
    <col min="6" max="6" width="13.7109375" style="26" customWidth="1"/>
    <col min="7" max="7" width="14.28515625" style="1" customWidth="1"/>
    <col min="8" max="8" width="11.85546875" style="26" customWidth="1"/>
    <col min="9" max="9" width="11.28515625" style="2" customWidth="1"/>
    <col min="10" max="10" width="12.85546875" style="2" customWidth="1"/>
    <col min="11" max="12" width="9.85546875" style="2" customWidth="1"/>
    <col min="13" max="16384" width="9.140625" style="1"/>
  </cols>
  <sheetData>
    <row r="1" spans="1:13">
      <c r="A1" s="5"/>
      <c r="B1" s="6"/>
      <c r="C1" s="7"/>
      <c r="D1" s="8"/>
      <c r="E1" s="9" t="s">
        <v>0</v>
      </c>
      <c r="F1" s="23" t="s">
        <v>1</v>
      </c>
      <c r="G1" s="10" t="s">
        <v>42</v>
      </c>
      <c r="H1" s="23" t="s">
        <v>2</v>
      </c>
      <c r="I1" s="17" t="s">
        <v>40</v>
      </c>
      <c r="J1" s="18" t="s">
        <v>41</v>
      </c>
      <c r="K1" s="19" t="s">
        <v>43</v>
      </c>
      <c r="L1" s="19" t="s">
        <v>44</v>
      </c>
    </row>
    <row r="2" spans="1:13">
      <c r="A2" s="11" t="s">
        <v>3</v>
      </c>
      <c r="B2" s="12"/>
      <c r="C2" s="62" t="s">
        <v>4</v>
      </c>
      <c r="D2" s="62"/>
      <c r="E2" s="13"/>
      <c r="F2" s="24"/>
      <c r="G2" s="14"/>
      <c r="H2" s="24"/>
      <c r="I2" s="20"/>
      <c r="J2" s="21"/>
      <c r="K2" s="22"/>
      <c r="L2" s="22"/>
    </row>
    <row r="3" spans="1:13">
      <c r="A3" s="63" t="s">
        <v>5</v>
      </c>
      <c r="B3" s="63"/>
      <c r="C3" s="63"/>
      <c r="D3" s="63"/>
      <c r="E3" s="15">
        <f>SUM(E4:E40)</f>
        <v>17055229.258099999</v>
      </c>
      <c r="F3" s="25">
        <f>RA!I7</f>
        <v>1409645.0593999999</v>
      </c>
      <c r="G3" s="16">
        <f>SUM(G4:G40)</f>
        <v>15645584.198700003</v>
      </c>
      <c r="H3" s="27">
        <f>RA!J7</f>
        <v>8.2651780170619595</v>
      </c>
      <c r="I3" s="20">
        <f>SUM(I4:I40)</f>
        <v>17055236.072422944</v>
      </c>
      <c r="J3" s="21">
        <f>SUM(J4:J40)</f>
        <v>15645584.129893314</v>
      </c>
      <c r="K3" s="22">
        <f>E3-I3</f>
        <v>-6.8143229447305202</v>
      </c>
      <c r="L3" s="22">
        <f>G3-J3</f>
        <v>6.8806689232587814E-2</v>
      </c>
    </row>
    <row r="4" spans="1:13">
      <c r="A4" s="64">
        <f>RA!A8</f>
        <v>42383</v>
      </c>
      <c r="B4" s="12">
        <v>12</v>
      </c>
      <c r="C4" s="61" t="s">
        <v>6</v>
      </c>
      <c r="D4" s="61"/>
      <c r="E4" s="15">
        <f>VLOOKUP(C4,RA!B8:D36,3,0)</f>
        <v>624656.27500000002</v>
      </c>
      <c r="F4" s="25">
        <f>VLOOKUP(C4,RA!B8:I39,8,0)</f>
        <v>148350.30660000001</v>
      </c>
      <c r="G4" s="16">
        <f t="shared" ref="G4:G40" si="0">E4-F4</f>
        <v>476305.96840000001</v>
      </c>
      <c r="H4" s="27">
        <f>RA!J8</f>
        <v>23.749110116599699</v>
      </c>
      <c r="I4" s="20">
        <f>VLOOKUP(B4,RMS!B:D,3,FALSE)</f>
        <v>624657.118832479</v>
      </c>
      <c r="J4" s="21">
        <f>VLOOKUP(B4,RMS!B:E,4,FALSE)</f>
        <v>476305.98081367498</v>
      </c>
      <c r="K4" s="22">
        <f t="shared" ref="K4:K40" si="1">E4-I4</f>
        <v>-0.84383247897494584</v>
      </c>
      <c r="L4" s="22">
        <f t="shared" ref="L4:L40" si="2">G4-J4</f>
        <v>-1.2413674965500832E-2</v>
      </c>
    </row>
    <row r="5" spans="1:13">
      <c r="A5" s="64"/>
      <c r="B5" s="12">
        <v>13</v>
      </c>
      <c r="C5" s="61" t="s">
        <v>7</v>
      </c>
      <c r="D5" s="61"/>
      <c r="E5" s="15">
        <f>VLOOKUP(C5,RA!B8:D37,3,0)</f>
        <v>61117.7621</v>
      </c>
      <c r="F5" s="25">
        <f>VLOOKUP(C5,RA!B9:I40,8,0)</f>
        <v>15189.2405</v>
      </c>
      <c r="G5" s="16">
        <f t="shared" si="0"/>
        <v>45928.5216</v>
      </c>
      <c r="H5" s="27">
        <f>RA!J9</f>
        <v>24.852416021299302</v>
      </c>
      <c r="I5" s="20">
        <f>VLOOKUP(B5,RMS!B:D,3,FALSE)</f>
        <v>61117.810862393198</v>
      </c>
      <c r="J5" s="21">
        <f>VLOOKUP(B5,RMS!B:E,4,FALSE)</f>
        <v>45928.522567521402</v>
      </c>
      <c r="K5" s="22">
        <f t="shared" si="1"/>
        <v>-4.8762393198558129E-2</v>
      </c>
      <c r="L5" s="22">
        <f t="shared" si="2"/>
        <v>-9.6752140234457329E-4</v>
      </c>
      <c r="M5" s="32"/>
    </row>
    <row r="6" spans="1:13">
      <c r="A6" s="64"/>
      <c r="B6" s="12">
        <v>14</v>
      </c>
      <c r="C6" s="61" t="s">
        <v>8</v>
      </c>
      <c r="D6" s="61"/>
      <c r="E6" s="15">
        <f>VLOOKUP(C6,RA!B10:D38,3,0)</f>
        <v>90447.480200000005</v>
      </c>
      <c r="F6" s="25">
        <f>VLOOKUP(C6,RA!B10:I41,8,0)</f>
        <v>23389.7533</v>
      </c>
      <c r="G6" s="16">
        <f t="shared" si="0"/>
        <v>67057.726900000009</v>
      </c>
      <c r="H6" s="27">
        <f>RA!J10</f>
        <v>25.860038608350301</v>
      </c>
      <c r="I6" s="20">
        <f>VLOOKUP(B6,RMS!B:D,3,FALSE)</f>
        <v>90449.138846010101</v>
      </c>
      <c r="J6" s="21">
        <f>VLOOKUP(B6,RMS!B:E,4,FALSE)</f>
        <v>67057.727664600898</v>
      </c>
      <c r="K6" s="22">
        <f>E6-I6</f>
        <v>-1.6586460100952536</v>
      </c>
      <c r="L6" s="22">
        <f t="shared" si="2"/>
        <v>-7.6460088894236833E-4</v>
      </c>
      <c r="M6" s="32"/>
    </row>
    <row r="7" spans="1:13">
      <c r="A7" s="64"/>
      <c r="B7" s="12">
        <v>15</v>
      </c>
      <c r="C7" s="61" t="s">
        <v>9</v>
      </c>
      <c r="D7" s="61"/>
      <c r="E7" s="15">
        <f>VLOOKUP(C7,RA!B10:D39,3,0)</f>
        <v>78654.969299999997</v>
      </c>
      <c r="F7" s="25">
        <f>VLOOKUP(C7,RA!B11:I42,8,0)</f>
        <v>17333.098000000002</v>
      </c>
      <c r="G7" s="16">
        <f t="shared" si="0"/>
        <v>61321.871299999999</v>
      </c>
      <c r="H7" s="27">
        <f>RA!J11</f>
        <v>22.036875933279401</v>
      </c>
      <c r="I7" s="20">
        <f>VLOOKUP(B7,RMS!B:D,3,FALSE)</f>
        <v>78655.003946978293</v>
      </c>
      <c r="J7" s="21">
        <f>VLOOKUP(B7,RMS!B:E,4,FALSE)</f>
        <v>61321.871479804897</v>
      </c>
      <c r="K7" s="22">
        <f t="shared" si="1"/>
        <v>-3.4646978296223097E-2</v>
      </c>
      <c r="L7" s="22">
        <f t="shared" si="2"/>
        <v>-1.7980489792535082E-4</v>
      </c>
      <c r="M7" s="32"/>
    </row>
    <row r="8" spans="1:13">
      <c r="A8" s="64"/>
      <c r="B8" s="12">
        <v>16</v>
      </c>
      <c r="C8" s="61" t="s">
        <v>10</v>
      </c>
      <c r="D8" s="61"/>
      <c r="E8" s="15">
        <f>VLOOKUP(C8,RA!B12:D39,3,0)</f>
        <v>242690.77429999999</v>
      </c>
      <c r="F8" s="25">
        <f>VLOOKUP(C8,RA!B12:I43,8,0)</f>
        <v>29086.980100000001</v>
      </c>
      <c r="G8" s="16">
        <f t="shared" si="0"/>
        <v>213603.7942</v>
      </c>
      <c r="H8" s="27">
        <f>RA!J12</f>
        <v>11.985202232716301</v>
      </c>
      <c r="I8" s="20">
        <f>VLOOKUP(B8,RMS!B:D,3,FALSE)</f>
        <v>242690.778066667</v>
      </c>
      <c r="J8" s="21">
        <f>VLOOKUP(B8,RMS!B:E,4,FALSE)</f>
        <v>213603.79453333301</v>
      </c>
      <c r="K8" s="22">
        <f t="shared" si="1"/>
        <v>-3.7666670104954392E-3</v>
      </c>
      <c r="L8" s="22">
        <f t="shared" si="2"/>
        <v>-3.3333300962112844E-4</v>
      </c>
      <c r="M8" s="32"/>
    </row>
    <row r="9" spans="1:13">
      <c r="A9" s="64"/>
      <c r="B9" s="12">
        <v>17</v>
      </c>
      <c r="C9" s="61" t="s">
        <v>11</v>
      </c>
      <c r="D9" s="61"/>
      <c r="E9" s="15">
        <f>VLOOKUP(C9,RA!B12:D40,3,0)</f>
        <v>236008.61489999999</v>
      </c>
      <c r="F9" s="25">
        <f>VLOOKUP(C9,RA!B13:I44,8,0)</f>
        <v>63388.657700000003</v>
      </c>
      <c r="G9" s="16">
        <f t="shared" si="0"/>
        <v>172619.95719999998</v>
      </c>
      <c r="H9" s="27">
        <f>RA!J13</f>
        <v>26.8586202782719</v>
      </c>
      <c r="I9" s="20">
        <f>VLOOKUP(B9,RMS!B:D,3,FALSE)</f>
        <v>236008.774636752</v>
      </c>
      <c r="J9" s="21">
        <f>VLOOKUP(B9,RMS!B:E,4,FALSE)</f>
        <v>172619.95678547001</v>
      </c>
      <c r="K9" s="22">
        <f t="shared" si="1"/>
        <v>-0.15973675201530568</v>
      </c>
      <c r="L9" s="22">
        <f t="shared" si="2"/>
        <v>4.1452996083535254E-4</v>
      </c>
      <c r="M9" s="32"/>
    </row>
    <row r="10" spans="1:13">
      <c r="A10" s="64"/>
      <c r="B10" s="12">
        <v>18</v>
      </c>
      <c r="C10" s="61" t="s">
        <v>12</v>
      </c>
      <c r="D10" s="61"/>
      <c r="E10" s="15">
        <f>VLOOKUP(C10,RA!B14:D41,3,0)</f>
        <v>136177.92749999999</v>
      </c>
      <c r="F10" s="25">
        <f>VLOOKUP(C10,RA!B14:I44,8,0)</f>
        <v>25721.8632</v>
      </c>
      <c r="G10" s="16">
        <f t="shared" si="0"/>
        <v>110456.0643</v>
      </c>
      <c r="H10" s="27">
        <f>RA!J14</f>
        <v>18.888423162410099</v>
      </c>
      <c r="I10" s="20">
        <f>VLOOKUP(B10,RMS!B:D,3,FALSE)</f>
        <v>136177.93552735</v>
      </c>
      <c r="J10" s="21">
        <f>VLOOKUP(B10,RMS!B:E,4,FALSE)</f>
        <v>110456.066503419</v>
      </c>
      <c r="K10" s="22">
        <f t="shared" si="1"/>
        <v>-8.027350006159395E-3</v>
      </c>
      <c r="L10" s="22">
        <f t="shared" si="2"/>
        <v>-2.2034190042177215E-3</v>
      </c>
      <c r="M10" s="32"/>
    </row>
    <row r="11" spans="1:13">
      <c r="A11" s="64"/>
      <c r="B11" s="12">
        <v>19</v>
      </c>
      <c r="C11" s="61" t="s">
        <v>13</v>
      </c>
      <c r="D11" s="61"/>
      <c r="E11" s="15">
        <f>VLOOKUP(C11,RA!B14:D42,3,0)</f>
        <v>144534.37729999999</v>
      </c>
      <c r="F11" s="25">
        <f>VLOOKUP(C11,RA!B15:I45,8,0)</f>
        <v>5898.2776000000003</v>
      </c>
      <c r="G11" s="16">
        <f t="shared" si="0"/>
        <v>138636.09969999999</v>
      </c>
      <c r="H11" s="27">
        <f>RA!J15</f>
        <v>4.0808821473367196</v>
      </c>
      <c r="I11" s="20">
        <f>VLOOKUP(B11,RMS!B:D,3,FALSE)</f>
        <v>144534.614213675</v>
      </c>
      <c r="J11" s="21">
        <f>VLOOKUP(B11,RMS!B:E,4,FALSE)</f>
        <v>138636.10052991399</v>
      </c>
      <c r="K11" s="22">
        <f t="shared" si="1"/>
        <v>-0.23691367500578053</v>
      </c>
      <c r="L11" s="22">
        <f t="shared" si="2"/>
        <v>-8.2991400267928839E-4</v>
      </c>
      <c r="M11" s="32"/>
    </row>
    <row r="12" spans="1:13">
      <c r="A12" s="64"/>
      <c r="B12" s="12">
        <v>21</v>
      </c>
      <c r="C12" s="61" t="s">
        <v>14</v>
      </c>
      <c r="D12" s="61"/>
      <c r="E12" s="15">
        <f>VLOOKUP(C12,RA!B16:D43,3,0)</f>
        <v>564788.18310000002</v>
      </c>
      <c r="F12" s="25">
        <f>VLOOKUP(C12,RA!B16:I46,8,0)</f>
        <v>18742.168600000001</v>
      </c>
      <c r="G12" s="16">
        <f t="shared" si="0"/>
        <v>546046.01450000005</v>
      </c>
      <c r="H12" s="27">
        <f>RA!J16</f>
        <v>3.3184420568306301</v>
      </c>
      <c r="I12" s="20">
        <f>VLOOKUP(B12,RMS!B:D,3,FALSE)</f>
        <v>564788.02430854703</v>
      </c>
      <c r="J12" s="21">
        <f>VLOOKUP(B12,RMS!B:E,4,FALSE)</f>
        <v>546046.01483675197</v>
      </c>
      <c r="K12" s="22">
        <f t="shared" si="1"/>
        <v>0.15879145299550146</v>
      </c>
      <c r="L12" s="22">
        <f t="shared" si="2"/>
        <v>-3.3675192389637232E-4</v>
      </c>
      <c r="M12" s="32"/>
    </row>
    <row r="13" spans="1:13">
      <c r="A13" s="64"/>
      <c r="B13" s="12">
        <v>22</v>
      </c>
      <c r="C13" s="61" t="s">
        <v>15</v>
      </c>
      <c r="D13" s="61"/>
      <c r="E13" s="15">
        <f>VLOOKUP(C13,RA!B16:D44,3,0)</f>
        <v>617247.17059999995</v>
      </c>
      <c r="F13" s="25">
        <f>VLOOKUP(C13,RA!B17:I47,8,0)</f>
        <v>54312.782299999999</v>
      </c>
      <c r="G13" s="16">
        <f t="shared" si="0"/>
        <v>562934.38829999999</v>
      </c>
      <c r="H13" s="27">
        <f>RA!J17</f>
        <v>8.7991950205628005</v>
      </c>
      <c r="I13" s="20">
        <f>VLOOKUP(B13,RMS!B:D,3,FALSE)</f>
        <v>617247.13635470101</v>
      </c>
      <c r="J13" s="21">
        <f>VLOOKUP(B13,RMS!B:E,4,FALSE)</f>
        <v>562934.38958717894</v>
      </c>
      <c r="K13" s="22">
        <f t="shared" si="1"/>
        <v>3.4245298942551017E-2</v>
      </c>
      <c r="L13" s="22">
        <f t="shared" si="2"/>
        <v>-1.2871789513155818E-3</v>
      </c>
      <c r="M13" s="32"/>
    </row>
    <row r="14" spans="1:13">
      <c r="A14" s="64"/>
      <c r="B14" s="12">
        <v>23</v>
      </c>
      <c r="C14" s="61" t="s">
        <v>16</v>
      </c>
      <c r="D14" s="61"/>
      <c r="E14" s="15">
        <f>VLOOKUP(C14,RA!B18:D44,3,0)</f>
        <v>1472546.8773000001</v>
      </c>
      <c r="F14" s="25">
        <f>VLOOKUP(C14,RA!B18:I48,8,0)</f>
        <v>236322.9755</v>
      </c>
      <c r="G14" s="16">
        <f t="shared" si="0"/>
        <v>1236223.9018000001</v>
      </c>
      <c r="H14" s="27">
        <f>RA!J18</f>
        <v>16.048587596295199</v>
      </c>
      <c r="I14" s="20">
        <f>VLOOKUP(B14,RMS!B:D,3,FALSE)</f>
        <v>1472547.0602478599</v>
      </c>
      <c r="J14" s="21">
        <f>VLOOKUP(B14,RMS!B:E,4,FALSE)</f>
        <v>1236223.8761692301</v>
      </c>
      <c r="K14" s="22">
        <f t="shared" si="1"/>
        <v>-0.1829478598665446</v>
      </c>
      <c r="L14" s="22">
        <f t="shared" si="2"/>
        <v>2.5630770018324256E-2</v>
      </c>
      <c r="M14" s="32"/>
    </row>
    <row r="15" spans="1:13">
      <c r="A15" s="64"/>
      <c r="B15" s="12">
        <v>24</v>
      </c>
      <c r="C15" s="61" t="s">
        <v>17</v>
      </c>
      <c r="D15" s="61"/>
      <c r="E15" s="15">
        <f>VLOOKUP(C15,RA!B18:D45,3,0)</f>
        <v>532818.18610000005</v>
      </c>
      <c r="F15" s="25">
        <f>VLOOKUP(C15,RA!B19:I49,8,0)</f>
        <v>44513.896999999997</v>
      </c>
      <c r="G15" s="16">
        <f t="shared" si="0"/>
        <v>488304.28910000005</v>
      </c>
      <c r="H15" s="27">
        <f>RA!J19</f>
        <v>8.3544252357117497</v>
      </c>
      <c r="I15" s="20">
        <f>VLOOKUP(B15,RMS!B:D,3,FALSE)</f>
        <v>532818.42390085501</v>
      </c>
      <c r="J15" s="21">
        <f>VLOOKUP(B15,RMS!B:E,4,FALSE)</f>
        <v>488304.28767692298</v>
      </c>
      <c r="K15" s="22">
        <f t="shared" si="1"/>
        <v>-0.2378008549567312</v>
      </c>
      <c r="L15" s="22">
        <f t="shared" si="2"/>
        <v>1.4230770757421851E-3</v>
      </c>
      <c r="M15" s="32"/>
    </row>
    <row r="16" spans="1:13">
      <c r="A16" s="64"/>
      <c r="B16" s="12">
        <v>25</v>
      </c>
      <c r="C16" s="61" t="s">
        <v>18</v>
      </c>
      <c r="D16" s="61"/>
      <c r="E16" s="15">
        <f>VLOOKUP(C16,RA!B20:D46,3,0)</f>
        <v>1171404.3988999999</v>
      </c>
      <c r="F16" s="25">
        <f>VLOOKUP(C16,RA!B20:I50,8,0)</f>
        <v>84381.895699999994</v>
      </c>
      <c r="G16" s="16">
        <f t="shared" si="0"/>
        <v>1087022.5031999999</v>
      </c>
      <c r="H16" s="27">
        <f>RA!J20</f>
        <v>7.2034812042056799</v>
      </c>
      <c r="I16" s="20">
        <f>VLOOKUP(B16,RMS!B:D,3,FALSE)</f>
        <v>1171405.0595</v>
      </c>
      <c r="J16" s="21">
        <f>VLOOKUP(B16,RMS!B:E,4,FALSE)</f>
        <v>1087022.5031999999</v>
      </c>
      <c r="K16" s="22">
        <f t="shared" si="1"/>
        <v>-0.66060000006109476</v>
      </c>
      <c r="L16" s="22">
        <f t="shared" si="2"/>
        <v>0</v>
      </c>
      <c r="M16" s="32"/>
    </row>
    <row r="17" spans="1:13">
      <c r="A17" s="64"/>
      <c r="B17" s="12">
        <v>26</v>
      </c>
      <c r="C17" s="61" t="s">
        <v>19</v>
      </c>
      <c r="D17" s="61"/>
      <c r="E17" s="15">
        <f>VLOOKUP(C17,RA!B20:D47,3,0)</f>
        <v>313874.67839999998</v>
      </c>
      <c r="F17" s="25">
        <f>VLOOKUP(C17,RA!B21:I51,8,0)</f>
        <v>43495.115899999997</v>
      </c>
      <c r="G17" s="16">
        <f t="shared" si="0"/>
        <v>270379.5625</v>
      </c>
      <c r="H17" s="27">
        <f>RA!J21</f>
        <v>13.8574784438553</v>
      </c>
      <c r="I17" s="20">
        <f>VLOOKUP(B17,RMS!B:D,3,FALSE)</f>
        <v>313874.61275168299</v>
      </c>
      <c r="J17" s="21">
        <f>VLOOKUP(B17,RMS!B:E,4,FALSE)</f>
        <v>270379.56256376201</v>
      </c>
      <c r="K17" s="22">
        <f t="shared" si="1"/>
        <v>6.5648316987790167E-2</v>
      </c>
      <c r="L17" s="22">
        <f t="shared" si="2"/>
        <v>-6.3762010540813208E-5</v>
      </c>
      <c r="M17" s="32"/>
    </row>
    <row r="18" spans="1:13">
      <c r="A18" s="64"/>
      <c r="B18" s="12">
        <v>27</v>
      </c>
      <c r="C18" s="61" t="s">
        <v>20</v>
      </c>
      <c r="D18" s="61"/>
      <c r="E18" s="15">
        <f>VLOOKUP(C18,RA!B22:D48,3,0)</f>
        <v>986440.424</v>
      </c>
      <c r="F18" s="25">
        <f>VLOOKUP(C18,RA!B22:I52,8,0)</f>
        <v>71860.223800000007</v>
      </c>
      <c r="G18" s="16">
        <f t="shared" si="0"/>
        <v>914580.20019999996</v>
      </c>
      <c r="H18" s="27">
        <f>RA!J22</f>
        <v>7.2848011954546603</v>
      </c>
      <c r="I18" s="20">
        <f>VLOOKUP(B18,RMS!B:D,3,FALSE)</f>
        <v>986442.04410000006</v>
      </c>
      <c r="J18" s="21">
        <f>VLOOKUP(B18,RMS!B:E,4,FALSE)</f>
        <v>914580.2023</v>
      </c>
      <c r="K18" s="22">
        <f t="shared" si="1"/>
        <v>-1.6201000000583008</v>
      </c>
      <c r="L18" s="22">
        <f t="shared" si="2"/>
        <v>-2.1000000415369868E-3</v>
      </c>
      <c r="M18" s="32"/>
    </row>
    <row r="19" spans="1:13">
      <c r="A19" s="64"/>
      <c r="B19" s="12">
        <v>29</v>
      </c>
      <c r="C19" s="61" t="s">
        <v>21</v>
      </c>
      <c r="D19" s="61"/>
      <c r="E19" s="15">
        <f>VLOOKUP(C19,RA!B22:D49,3,0)</f>
        <v>2049006.2952000001</v>
      </c>
      <c r="F19" s="25">
        <f>VLOOKUP(C19,RA!B23:I53,8,0)</f>
        <v>213581.34849999999</v>
      </c>
      <c r="G19" s="16">
        <f t="shared" si="0"/>
        <v>1835424.9467</v>
      </c>
      <c r="H19" s="27">
        <f>RA!J23</f>
        <v>10.423655066377099</v>
      </c>
      <c r="I19" s="20">
        <f>VLOOKUP(B19,RMS!B:D,3,FALSE)</f>
        <v>2049007.8112820501</v>
      </c>
      <c r="J19" s="21">
        <f>VLOOKUP(B19,RMS!B:E,4,FALSE)</f>
        <v>1835424.96951795</v>
      </c>
      <c r="K19" s="22">
        <f t="shared" si="1"/>
        <v>-1.5160820500459522</v>
      </c>
      <c r="L19" s="22">
        <f t="shared" si="2"/>
        <v>-2.2817949997261167E-2</v>
      </c>
      <c r="M19" s="32"/>
    </row>
    <row r="20" spans="1:13">
      <c r="A20" s="64"/>
      <c r="B20" s="12">
        <v>31</v>
      </c>
      <c r="C20" s="61" t="s">
        <v>22</v>
      </c>
      <c r="D20" s="61"/>
      <c r="E20" s="15">
        <f>VLOOKUP(C20,RA!B24:D50,3,0)</f>
        <v>290366.99280000001</v>
      </c>
      <c r="F20" s="25">
        <f>VLOOKUP(C20,RA!B24:I54,8,0)</f>
        <v>41872.616399999999</v>
      </c>
      <c r="G20" s="16">
        <f t="shared" si="0"/>
        <v>248494.37640000001</v>
      </c>
      <c r="H20" s="27">
        <f>RA!J24</f>
        <v>14.420584101596299</v>
      </c>
      <c r="I20" s="20">
        <f>VLOOKUP(B20,RMS!B:D,3,FALSE)</f>
        <v>290367.05284090497</v>
      </c>
      <c r="J20" s="21">
        <f>VLOOKUP(B20,RMS!B:E,4,FALSE)</f>
        <v>248494.37642714201</v>
      </c>
      <c r="K20" s="22">
        <f t="shared" si="1"/>
        <v>-6.0040904965717345E-2</v>
      </c>
      <c r="L20" s="22">
        <f t="shared" si="2"/>
        <v>-2.7141999453306198E-5</v>
      </c>
      <c r="M20" s="32"/>
    </row>
    <row r="21" spans="1:13">
      <c r="A21" s="64"/>
      <c r="B21" s="12">
        <v>32</v>
      </c>
      <c r="C21" s="61" t="s">
        <v>23</v>
      </c>
      <c r="D21" s="61"/>
      <c r="E21" s="15">
        <f>VLOOKUP(C21,RA!B24:D51,3,0)</f>
        <v>589653.90720000002</v>
      </c>
      <c r="F21" s="25">
        <f>VLOOKUP(C21,RA!B25:I55,8,0)</f>
        <v>6428.5990000000002</v>
      </c>
      <c r="G21" s="16">
        <f t="shared" si="0"/>
        <v>583225.30819999997</v>
      </c>
      <c r="H21" s="27">
        <f>RA!J25</f>
        <v>1.09023257906091</v>
      </c>
      <c r="I21" s="20">
        <f>VLOOKUP(B21,RMS!B:D,3,FALSE)</f>
        <v>589653.90471205697</v>
      </c>
      <c r="J21" s="21">
        <f>VLOOKUP(B21,RMS!B:E,4,FALSE)</f>
        <v>583225.31207610003</v>
      </c>
      <c r="K21" s="22">
        <f t="shared" si="1"/>
        <v>2.4879430420696735E-3</v>
      </c>
      <c r="L21" s="22">
        <f t="shared" si="2"/>
        <v>-3.8761000614613295E-3</v>
      </c>
      <c r="M21" s="32"/>
    </row>
    <row r="22" spans="1:13">
      <c r="A22" s="64"/>
      <c r="B22" s="12">
        <v>33</v>
      </c>
      <c r="C22" s="61" t="s">
        <v>24</v>
      </c>
      <c r="D22" s="61"/>
      <c r="E22" s="15">
        <f>VLOOKUP(C22,RA!B26:D52,3,0)</f>
        <v>694500.45189999999</v>
      </c>
      <c r="F22" s="25">
        <f>VLOOKUP(C22,RA!B26:I56,8,0)</f>
        <v>136468.40909999999</v>
      </c>
      <c r="G22" s="16">
        <f t="shared" si="0"/>
        <v>558032.04279999994</v>
      </c>
      <c r="H22" s="27">
        <f>RA!J26</f>
        <v>19.649866134233999</v>
      </c>
      <c r="I22" s="20">
        <f>VLOOKUP(B22,RMS!B:D,3,FALSE)</f>
        <v>694500.393742727</v>
      </c>
      <c r="J22" s="21">
        <f>VLOOKUP(B22,RMS!B:E,4,FALSE)</f>
        <v>558032.00802139298</v>
      </c>
      <c r="K22" s="22">
        <f t="shared" si="1"/>
        <v>5.8157272986136377E-2</v>
      </c>
      <c r="L22" s="22">
        <f t="shared" si="2"/>
        <v>3.4778606961481273E-2</v>
      </c>
      <c r="M22" s="32"/>
    </row>
    <row r="23" spans="1:13">
      <c r="A23" s="64"/>
      <c r="B23" s="12">
        <v>34</v>
      </c>
      <c r="C23" s="61" t="s">
        <v>25</v>
      </c>
      <c r="D23" s="61"/>
      <c r="E23" s="15">
        <f>VLOOKUP(C23,RA!B26:D53,3,0)</f>
        <v>230877.73680000001</v>
      </c>
      <c r="F23" s="25">
        <f>VLOOKUP(C23,RA!B27:I57,8,0)</f>
        <v>60555.565199999997</v>
      </c>
      <c r="G23" s="16">
        <f t="shared" si="0"/>
        <v>170322.1716</v>
      </c>
      <c r="H23" s="27">
        <f>RA!J27</f>
        <v>26.228412509282698</v>
      </c>
      <c r="I23" s="20">
        <f>VLOOKUP(B23,RMS!B:D,3,FALSE)</f>
        <v>230877.61341834199</v>
      </c>
      <c r="J23" s="21">
        <f>VLOOKUP(B23,RMS!B:E,4,FALSE)</f>
        <v>170322.18778698699</v>
      </c>
      <c r="K23" s="22">
        <f t="shared" si="1"/>
        <v>0.12338165802066214</v>
      </c>
      <c r="L23" s="22">
        <f t="shared" si="2"/>
        <v>-1.6186986991669983E-2</v>
      </c>
      <c r="M23" s="32"/>
    </row>
    <row r="24" spans="1:13">
      <c r="A24" s="64"/>
      <c r="B24" s="12">
        <v>35</v>
      </c>
      <c r="C24" s="61" t="s">
        <v>26</v>
      </c>
      <c r="D24" s="61"/>
      <c r="E24" s="15">
        <f>VLOOKUP(C24,RA!B28:D54,3,0)</f>
        <v>2248064.4777000002</v>
      </c>
      <c r="F24" s="25">
        <f>VLOOKUP(C24,RA!B28:I58,8,0)</f>
        <v>-163405.6673</v>
      </c>
      <c r="G24" s="16">
        <f t="shared" si="0"/>
        <v>2411470.145</v>
      </c>
      <c r="H24" s="27">
        <f>RA!J28</f>
        <v>-7.2687268946654404</v>
      </c>
      <c r="I24" s="20">
        <f>VLOOKUP(B24,RMS!B:D,3,FALSE)</f>
        <v>2248064.4776238902</v>
      </c>
      <c r="J24" s="21">
        <f>VLOOKUP(B24,RMS!B:E,4,FALSE)</f>
        <v>2411470.14672832</v>
      </c>
      <c r="K24" s="22">
        <f t="shared" si="1"/>
        <v>7.6110009104013443E-5</v>
      </c>
      <c r="L24" s="22">
        <f t="shared" si="2"/>
        <v>-1.7283200286328793E-3</v>
      </c>
      <c r="M24" s="32"/>
    </row>
    <row r="25" spans="1:13">
      <c r="A25" s="64"/>
      <c r="B25" s="12">
        <v>36</v>
      </c>
      <c r="C25" s="61" t="s">
        <v>27</v>
      </c>
      <c r="D25" s="61"/>
      <c r="E25" s="15">
        <f>VLOOKUP(C25,RA!B28:D55,3,0)</f>
        <v>736329.48690000002</v>
      </c>
      <c r="F25" s="25">
        <f>VLOOKUP(C25,RA!B29:I59,8,0)</f>
        <v>118944.87209999999</v>
      </c>
      <c r="G25" s="16">
        <f t="shared" si="0"/>
        <v>617384.61479999998</v>
      </c>
      <c r="H25" s="27">
        <f>RA!J29</f>
        <v>16.153756465840601</v>
      </c>
      <c r="I25" s="20">
        <f>VLOOKUP(B25,RMS!B:D,3,FALSE)</f>
        <v>736329.60037168104</v>
      </c>
      <c r="J25" s="21">
        <f>VLOOKUP(B25,RMS!B:E,4,FALSE)</f>
        <v>617384.59333363501</v>
      </c>
      <c r="K25" s="22">
        <f t="shared" si="1"/>
        <v>-0.11347168101929128</v>
      </c>
      <c r="L25" s="22">
        <f t="shared" si="2"/>
        <v>2.1466364967636764E-2</v>
      </c>
      <c r="M25" s="32"/>
    </row>
    <row r="26" spans="1:13">
      <c r="A26" s="64"/>
      <c r="B26" s="12">
        <v>37</v>
      </c>
      <c r="C26" s="61" t="s">
        <v>71</v>
      </c>
      <c r="D26" s="61"/>
      <c r="E26" s="15">
        <f>VLOOKUP(C26,RA!B30:D56,3,0)</f>
        <v>739916.22620000003</v>
      </c>
      <c r="F26" s="25">
        <f>VLOOKUP(C26,RA!B30:I60,8,0)</f>
        <v>76217.371700000003</v>
      </c>
      <c r="G26" s="16">
        <f t="shared" si="0"/>
        <v>663698.85450000002</v>
      </c>
      <c r="H26" s="27">
        <f>RA!J30</f>
        <v>10.300810956860699</v>
      </c>
      <c r="I26" s="20">
        <f>VLOOKUP(B26,RMS!B:D,3,FALSE)</f>
        <v>739916.21836371697</v>
      </c>
      <c r="J26" s="21">
        <f>VLOOKUP(B26,RMS!B:E,4,FALSE)</f>
        <v>663698.84298055305</v>
      </c>
      <c r="K26" s="22">
        <f t="shared" si="1"/>
        <v>7.8362830681726336E-3</v>
      </c>
      <c r="L26" s="22">
        <f t="shared" si="2"/>
        <v>1.1519446969032288E-2</v>
      </c>
      <c r="M26" s="32"/>
    </row>
    <row r="27" spans="1:13">
      <c r="A27" s="64"/>
      <c r="B27" s="12">
        <v>38</v>
      </c>
      <c r="C27" s="61" t="s">
        <v>29</v>
      </c>
      <c r="D27" s="61"/>
      <c r="E27" s="15">
        <f>VLOOKUP(C27,RA!B30:D57,3,0)</f>
        <v>552295.89910000004</v>
      </c>
      <c r="F27" s="25">
        <f>VLOOKUP(C27,RA!B31:I61,8,0)</f>
        <v>32675.408299999999</v>
      </c>
      <c r="G27" s="16">
        <f t="shared" si="0"/>
        <v>519620.49080000003</v>
      </c>
      <c r="H27" s="27">
        <f>RA!J31</f>
        <v>5.9162866052865102</v>
      </c>
      <c r="I27" s="20">
        <f>VLOOKUP(B27,RMS!B:D,3,FALSE)</f>
        <v>552295.84714424796</v>
      </c>
      <c r="J27" s="21">
        <f>VLOOKUP(B27,RMS!B:E,4,FALSE)</f>
        <v>519620.44861415902</v>
      </c>
      <c r="K27" s="22">
        <f t="shared" si="1"/>
        <v>5.1955752074718475E-2</v>
      </c>
      <c r="L27" s="22">
        <f t="shared" si="2"/>
        <v>4.2185841011814773E-2</v>
      </c>
      <c r="M27" s="32"/>
    </row>
    <row r="28" spans="1:13">
      <c r="A28" s="64"/>
      <c r="B28" s="12">
        <v>39</v>
      </c>
      <c r="C28" s="61" t="s">
        <v>30</v>
      </c>
      <c r="D28" s="61"/>
      <c r="E28" s="15">
        <f>VLOOKUP(C28,RA!B32:D58,3,0)</f>
        <v>95367.152400000006</v>
      </c>
      <c r="F28" s="25">
        <f>VLOOKUP(C28,RA!B32:I62,8,0)</f>
        <v>25163.4961</v>
      </c>
      <c r="G28" s="16">
        <f t="shared" si="0"/>
        <v>70203.656300000002</v>
      </c>
      <c r="H28" s="27">
        <f>RA!J32</f>
        <v>26.385915345837699</v>
      </c>
      <c r="I28" s="20">
        <f>VLOOKUP(B28,RMS!B:D,3,FALSE)</f>
        <v>95367.091921654894</v>
      </c>
      <c r="J28" s="21">
        <f>VLOOKUP(B28,RMS!B:E,4,FALSE)</f>
        <v>70203.662990665107</v>
      </c>
      <c r="K28" s="22">
        <f t="shared" si="1"/>
        <v>6.0478345112642273E-2</v>
      </c>
      <c r="L28" s="22">
        <f t="shared" si="2"/>
        <v>-6.6906651045428589E-3</v>
      </c>
      <c r="M28" s="32"/>
    </row>
    <row r="29" spans="1:13">
      <c r="A29" s="64"/>
      <c r="B29" s="12">
        <v>40</v>
      </c>
      <c r="C29" s="61" t="s">
        <v>74</v>
      </c>
      <c r="D29" s="61"/>
      <c r="E29" s="15">
        <f>VLOOKUP(C29,RA!B32:D59,3,0)</f>
        <v>2.2124000000000001</v>
      </c>
      <c r="F29" s="25">
        <f>VLOOKUP(C29,RA!B33:I63,8,0)</f>
        <v>0</v>
      </c>
      <c r="G29" s="16">
        <f t="shared" si="0"/>
        <v>2.2124000000000001</v>
      </c>
      <c r="H29" s="27">
        <f>RA!J33</f>
        <v>0</v>
      </c>
      <c r="I29" s="20">
        <f>VLOOKUP(B29,RMS!B:D,3,FALSE)</f>
        <v>2.2124000000000001</v>
      </c>
      <c r="J29" s="21">
        <f>VLOOKUP(B29,RMS!B:E,4,FALSE)</f>
        <v>2.2124000000000001</v>
      </c>
      <c r="K29" s="22">
        <f t="shared" si="1"/>
        <v>0</v>
      </c>
      <c r="L29" s="22">
        <f t="shared" si="2"/>
        <v>0</v>
      </c>
      <c r="M29" s="32"/>
    </row>
    <row r="30" spans="1:13" ht="12" thickBot="1">
      <c r="A30" s="64"/>
      <c r="B30" s="12">
        <v>42</v>
      </c>
      <c r="C30" s="61" t="s">
        <v>31</v>
      </c>
      <c r="D30" s="61"/>
      <c r="E30" s="15">
        <f>VLOOKUP(C30,RA!B34:D61,3,0)</f>
        <v>359448.0442</v>
      </c>
      <c r="F30" s="25">
        <f>VLOOKUP(C30,RA!B34:I65,8,0)</f>
        <v>1099.7855999999999</v>
      </c>
      <c r="G30" s="16">
        <f t="shared" si="0"/>
        <v>358348.2586</v>
      </c>
      <c r="H30" s="27">
        <f>RA!J34</f>
        <v>0.30596510893465001</v>
      </c>
      <c r="I30" s="20">
        <f>VLOOKUP(B30,RMS!B:D,3,FALSE)</f>
        <v>359448.04369999998</v>
      </c>
      <c r="J30" s="21">
        <f>VLOOKUP(B30,RMS!B:E,4,FALSE)</f>
        <v>358348.25449999998</v>
      </c>
      <c r="K30" s="22">
        <f t="shared" si="1"/>
        <v>5.0000002374872565E-4</v>
      </c>
      <c r="L30" s="22">
        <f t="shared" si="2"/>
        <v>4.1000000201165676E-3</v>
      </c>
      <c r="M30" s="32"/>
    </row>
    <row r="31" spans="1:13" s="35" customFormat="1" ht="12" thickBot="1">
      <c r="A31" s="64"/>
      <c r="B31" s="12">
        <v>70</v>
      </c>
      <c r="C31" s="65" t="s">
        <v>68</v>
      </c>
      <c r="D31" s="66"/>
      <c r="E31" s="15">
        <f>VLOOKUP(C31,RA!B35:D62,3,0)</f>
        <v>85947.93</v>
      </c>
      <c r="F31" s="25">
        <f>VLOOKUP(C31,RA!B35:I66,8,0)</f>
        <v>1422.62</v>
      </c>
      <c r="G31" s="16">
        <f t="shared" si="0"/>
        <v>84525.31</v>
      </c>
      <c r="H31" s="27">
        <f>RA!J35</f>
        <v>1.65521147513384</v>
      </c>
      <c r="I31" s="20">
        <f>VLOOKUP(B31,RMS!B:D,3,FALSE)</f>
        <v>85947.93</v>
      </c>
      <c r="J31" s="21">
        <f>VLOOKUP(B31,RMS!B:E,4,FALSE)</f>
        <v>84525.31</v>
      </c>
      <c r="K31" s="22">
        <f t="shared" si="1"/>
        <v>0</v>
      </c>
      <c r="L31" s="22">
        <f t="shared" si="2"/>
        <v>0</v>
      </c>
    </row>
    <row r="32" spans="1:13">
      <c r="A32" s="64"/>
      <c r="B32" s="12">
        <v>71</v>
      </c>
      <c r="C32" s="61" t="s">
        <v>35</v>
      </c>
      <c r="D32" s="61"/>
      <c r="E32" s="15">
        <f>VLOOKUP(C32,RA!B34:D62,3,0)</f>
        <v>286009.46999999997</v>
      </c>
      <c r="F32" s="25">
        <f>VLOOKUP(C32,RA!B34:I66,8,0)</f>
        <v>-34313.68</v>
      </c>
      <c r="G32" s="16">
        <f t="shared" si="0"/>
        <v>320323.14999999997</v>
      </c>
      <c r="H32" s="27">
        <f>RA!J35</f>
        <v>1.65521147513384</v>
      </c>
      <c r="I32" s="20">
        <f>VLOOKUP(B32,RMS!B:D,3,FALSE)</f>
        <v>286009.46999999997</v>
      </c>
      <c r="J32" s="21">
        <f>VLOOKUP(B32,RMS!B:E,4,FALSE)</f>
        <v>320323.15000000002</v>
      </c>
      <c r="K32" s="22">
        <f t="shared" si="1"/>
        <v>0</v>
      </c>
      <c r="L32" s="22">
        <f t="shared" si="2"/>
        <v>0</v>
      </c>
      <c r="M32" s="32"/>
    </row>
    <row r="33" spans="1:13">
      <c r="A33" s="64"/>
      <c r="B33" s="12">
        <v>72</v>
      </c>
      <c r="C33" s="61" t="s">
        <v>36</v>
      </c>
      <c r="D33" s="61"/>
      <c r="E33" s="15">
        <f>VLOOKUP(C33,RA!B34:D63,3,0)</f>
        <v>69217.11</v>
      </c>
      <c r="F33" s="25">
        <f>VLOOKUP(C33,RA!B34:I67,8,0)</f>
        <v>-2552.9899999999998</v>
      </c>
      <c r="G33" s="16">
        <f t="shared" si="0"/>
        <v>71770.100000000006</v>
      </c>
      <c r="H33" s="27">
        <f>RA!J34</f>
        <v>0.30596510893465001</v>
      </c>
      <c r="I33" s="20">
        <f>VLOOKUP(B33,RMS!B:D,3,FALSE)</f>
        <v>69217.11</v>
      </c>
      <c r="J33" s="21">
        <f>VLOOKUP(B33,RMS!B:E,4,FALSE)</f>
        <v>71770.100000000006</v>
      </c>
      <c r="K33" s="22">
        <f t="shared" si="1"/>
        <v>0</v>
      </c>
      <c r="L33" s="22">
        <f t="shared" si="2"/>
        <v>0</v>
      </c>
      <c r="M33" s="32"/>
    </row>
    <row r="34" spans="1:13">
      <c r="A34" s="64"/>
      <c r="B34" s="12">
        <v>73</v>
      </c>
      <c r="C34" s="61" t="s">
        <v>37</v>
      </c>
      <c r="D34" s="61"/>
      <c r="E34" s="15">
        <f>VLOOKUP(C34,RA!B35:D64,3,0)</f>
        <v>97762.89</v>
      </c>
      <c r="F34" s="25">
        <f>VLOOKUP(C34,RA!B35:I68,8,0)</f>
        <v>-9440.66</v>
      </c>
      <c r="G34" s="16">
        <f t="shared" si="0"/>
        <v>107203.55</v>
      </c>
      <c r="H34" s="27">
        <f>RA!J35</f>
        <v>1.65521147513384</v>
      </c>
      <c r="I34" s="20">
        <f>VLOOKUP(B34,RMS!B:D,3,FALSE)</f>
        <v>97762.89</v>
      </c>
      <c r="J34" s="21">
        <f>VLOOKUP(B34,RMS!B:E,4,FALSE)</f>
        <v>107203.55</v>
      </c>
      <c r="K34" s="22">
        <f t="shared" si="1"/>
        <v>0</v>
      </c>
      <c r="L34" s="22">
        <f t="shared" si="2"/>
        <v>0</v>
      </c>
      <c r="M34" s="32"/>
    </row>
    <row r="35" spans="1:13" s="35" customFormat="1">
      <c r="A35" s="64"/>
      <c r="B35" s="12">
        <v>74</v>
      </c>
      <c r="C35" s="61" t="s">
        <v>69</v>
      </c>
      <c r="D35" s="61"/>
      <c r="E35" s="15">
        <f>VLOOKUP(C35,RA!B36:D65,3,0)</f>
        <v>17.13</v>
      </c>
      <c r="F35" s="25">
        <f>VLOOKUP(C35,RA!B36:I69,8,0)</f>
        <v>0.03</v>
      </c>
      <c r="G35" s="16">
        <f t="shared" si="0"/>
        <v>17.099999999999998</v>
      </c>
      <c r="H35" s="27">
        <f>RA!J36</f>
        <v>-11.9973929534571</v>
      </c>
      <c r="I35" s="20">
        <f>VLOOKUP(B35,RMS!B:D,3,FALSE)</f>
        <v>17.13</v>
      </c>
      <c r="J35" s="21">
        <f>VLOOKUP(B35,RMS!B:E,4,FALSE)</f>
        <v>17.100000000000001</v>
      </c>
      <c r="K35" s="22">
        <f t="shared" si="1"/>
        <v>0</v>
      </c>
      <c r="L35" s="22">
        <f t="shared" si="2"/>
        <v>0</v>
      </c>
    </row>
    <row r="36" spans="1:13" ht="11.25" customHeight="1">
      <c r="A36" s="64"/>
      <c r="B36" s="12">
        <v>75</v>
      </c>
      <c r="C36" s="61" t="s">
        <v>32</v>
      </c>
      <c r="D36" s="61"/>
      <c r="E36" s="15">
        <f>VLOOKUP(C36,RA!B8:D65,3,0)</f>
        <v>43888.887900000002</v>
      </c>
      <c r="F36" s="25">
        <f>VLOOKUP(C36,RA!B8:I69,8,0)</f>
        <v>2114.3245000000002</v>
      </c>
      <c r="G36" s="16">
        <f t="shared" si="0"/>
        <v>41774.563399999999</v>
      </c>
      <c r="H36" s="27">
        <f>RA!J36</f>
        <v>-11.9973929534571</v>
      </c>
      <c r="I36" s="20">
        <f>VLOOKUP(B36,RMS!B:D,3,FALSE)</f>
        <v>43888.888888888898</v>
      </c>
      <c r="J36" s="21">
        <f>VLOOKUP(B36,RMS!B:E,4,FALSE)</f>
        <v>41774.564102564102</v>
      </c>
      <c r="K36" s="22">
        <f t="shared" si="1"/>
        <v>-9.8888889624504372E-4</v>
      </c>
      <c r="L36" s="22">
        <f t="shared" si="2"/>
        <v>-7.02564102539327E-4</v>
      </c>
      <c r="M36" s="32"/>
    </row>
    <row r="37" spans="1:13">
      <c r="A37" s="64"/>
      <c r="B37" s="12">
        <v>76</v>
      </c>
      <c r="C37" s="61" t="s">
        <v>33</v>
      </c>
      <c r="D37" s="61"/>
      <c r="E37" s="15">
        <f>VLOOKUP(C37,RA!B8:D66,3,0)</f>
        <v>430946.99719999998</v>
      </c>
      <c r="F37" s="25">
        <f>VLOOKUP(C37,RA!B8:I70,8,0)</f>
        <v>15366.3423</v>
      </c>
      <c r="G37" s="16">
        <f t="shared" si="0"/>
        <v>415580.65489999996</v>
      </c>
      <c r="H37" s="27">
        <f>RA!J37</f>
        <v>-3.6883799395843</v>
      </c>
      <c r="I37" s="20">
        <f>VLOOKUP(B37,RMS!B:D,3,FALSE)</f>
        <v>430946.98881025601</v>
      </c>
      <c r="J37" s="21">
        <f>VLOOKUP(B37,RMS!B:E,4,FALSE)</f>
        <v>415580.65398888901</v>
      </c>
      <c r="K37" s="22">
        <f t="shared" si="1"/>
        <v>8.3897439762949944E-3</v>
      </c>
      <c r="L37" s="22">
        <f t="shared" si="2"/>
        <v>9.1111095389351249E-4</v>
      </c>
      <c r="M37" s="32"/>
    </row>
    <row r="38" spans="1:13">
      <c r="A38" s="64"/>
      <c r="B38" s="12">
        <v>77</v>
      </c>
      <c r="C38" s="61" t="s">
        <v>38</v>
      </c>
      <c r="D38" s="61"/>
      <c r="E38" s="15">
        <f>VLOOKUP(C38,RA!B9:D67,3,0)</f>
        <v>105264.12</v>
      </c>
      <c r="F38" s="25">
        <f>VLOOKUP(C38,RA!B9:I71,8,0)</f>
        <v>-4795.8100000000004</v>
      </c>
      <c r="G38" s="16">
        <f t="shared" si="0"/>
        <v>110059.93</v>
      </c>
      <c r="H38" s="27">
        <f>RA!J38</f>
        <v>-9.6566907954541907</v>
      </c>
      <c r="I38" s="20">
        <f>VLOOKUP(B38,RMS!B:D,3,FALSE)</f>
        <v>105264.12</v>
      </c>
      <c r="J38" s="21">
        <f>VLOOKUP(B38,RMS!B:E,4,FALSE)</f>
        <v>110059.93</v>
      </c>
      <c r="K38" s="22">
        <f t="shared" si="1"/>
        <v>0</v>
      </c>
      <c r="L38" s="22">
        <f t="shared" si="2"/>
        <v>0</v>
      </c>
      <c r="M38" s="32"/>
    </row>
    <row r="39" spans="1:13">
      <c r="A39" s="64"/>
      <c r="B39" s="12">
        <v>78</v>
      </c>
      <c r="C39" s="61" t="s">
        <v>39</v>
      </c>
      <c r="D39" s="61"/>
      <c r="E39" s="15">
        <f>VLOOKUP(C39,RA!B10:D68,3,0)</f>
        <v>72395.77</v>
      </c>
      <c r="F39" s="25">
        <f>VLOOKUP(C39,RA!B10:I72,8,0)</f>
        <v>9923.07</v>
      </c>
      <c r="G39" s="16">
        <f t="shared" si="0"/>
        <v>62472.700000000004</v>
      </c>
      <c r="H39" s="27">
        <f>RA!J39</f>
        <v>0.17513134851138401</v>
      </c>
      <c r="I39" s="20">
        <f>VLOOKUP(B39,RMS!B:D,3,FALSE)</f>
        <v>72395.77</v>
      </c>
      <c r="J39" s="21">
        <f>VLOOKUP(B39,RMS!B:E,4,FALSE)</f>
        <v>62472.7</v>
      </c>
      <c r="K39" s="22">
        <f t="shared" si="1"/>
        <v>0</v>
      </c>
      <c r="L39" s="22">
        <f t="shared" si="2"/>
        <v>0</v>
      </c>
      <c r="M39" s="32"/>
    </row>
    <row r="40" spans="1:13">
      <c r="A40" s="64"/>
      <c r="B40" s="12">
        <v>99</v>
      </c>
      <c r="C40" s="61" t="s">
        <v>34</v>
      </c>
      <c r="D40" s="61"/>
      <c r="E40" s="15">
        <f>VLOOKUP(C40,RA!B8:D69,3,0)</f>
        <v>4541.9712</v>
      </c>
      <c r="F40" s="25">
        <f>VLOOKUP(C40,RA!B8:I73,8,0)</f>
        <v>332.77210000000002</v>
      </c>
      <c r="G40" s="16">
        <f t="shared" si="0"/>
        <v>4209.1990999999998</v>
      </c>
      <c r="H40" s="27">
        <f>RA!J40</f>
        <v>4.8174483363931397</v>
      </c>
      <c r="I40" s="20">
        <f>VLOOKUP(B40,RMS!B:D,3,FALSE)</f>
        <v>4541.9711065728798</v>
      </c>
      <c r="J40" s="21">
        <f>VLOOKUP(B40,RMS!B:E,4,FALSE)</f>
        <v>4209.1992133726599</v>
      </c>
      <c r="K40" s="22">
        <f t="shared" si="1"/>
        <v>9.3427120191336144E-5</v>
      </c>
      <c r="L40" s="22">
        <f t="shared" si="2"/>
        <v>-1.1337266005284619E-4</v>
      </c>
      <c r="M40" s="32"/>
    </row>
  </sheetData>
  <mergeCells count="40">
    <mergeCell ref="C2:D2"/>
    <mergeCell ref="C4:D4"/>
    <mergeCell ref="C5:D5"/>
    <mergeCell ref="C6:D6"/>
    <mergeCell ref="C7:D7"/>
    <mergeCell ref="A3:D3"/>
    <mergeCell ref="A4:A40"/>
    <mergeCell ref="C30:D30"/>
    <mergeCell ref="C32:D32"/>
    <mergeCell ref="C33:D33"/>
    <mergeCell ref="C34:D34"/>
    <mergeCell ref="C36:D36"/>
    <mergeCell ref="C31:D31"/>
    <mergeCell ref="C35:D35"/>
    <mergeCell ref="C29:D29"/>
    <mergeCell ref="C27:D27"/>
    <mergeCell ref="C37:D37"/>
    <mergeCell ref="C38:D38"/>
    <mergeCell ref="C40:D40"/>
    <mergeCell ref="C39:D39"/>
    <mergeCell ref="C10:D10"/>
    <mergeCell ref="C23:D23"/>
    <mergeCell ref="C24:D24"/>
    <mergeCell ref="C25:D25"/>
    <mergeCell ref="C26:D26"/>
    <mergeCell ref="C28:D28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18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W45"/>
  <sheetViews>
    <sheetView workbookViewId="0">
      <selection sqref="A1:XFD1048576"/>
    </sheetView>
  </sheetViews>
  <sheetFormatPr defaultRowHeight="11.25"/>
  <cols>
    <col min="1" max="1" width="7.85546875" style="36" customWidth="1"/>
    <col min="2" max="3" width="9.140625" style="36"/>
    <col min="4" max="4" width="11.5703125" style="36" customWidth="1"/>
    <col min="5" max="5" width="10.5703125" style="36" customWidth="1"/>
    <col min="6" max="7" width="12.28515625" style="36" customWidth="1"/>
    <col min="8" max="8" width="9.140625" style="36"/>
    <col min="9" max="9" width="12.28515625" style="36" customWidth="1"/>
    <col min="10" max="10" width="9.140625" style="36"/>
    <col min="11" max="11" width="12.28515625" style="36" customWidth="1"/>
    <col min="12" max="12" width="10.5703125" style="36" customWidth="1"/>
    <col min="13" max="13" width="12.28515625" style="36" customWidth="1"/>
    <col min="14" max="15" width="14" style="36" customWidth="1"/>
    <col min="16" max="17" width="9.28515625" style="36" customWidth="1"/>
    <col min="18" max="18" width="10.5703125" style="36" customWidth="1"/>
    <col min="19" max="20" width="9.140625" style="36"/>
    <col min="21" max="21" width="10.5703125" style="36" customWidth="1"/>
    <col min="22" max="22" width="36.140625" style="36" customWidth="1"/>
    <col min="23" max="16384" width="9.140625" style="36"/>
  </cols>
  <sheetData>
    <row r="1" spans="1:23" ht="12.75">
      <c r="A1" s="67"/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39" t="s">
        <v>45</v>
      </c>
      <c r="W1" s="69"/>
    </row>
    <row r="2" spans="1:23" ht="12.75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39"/>
      <c r="W2" s="69"/>
    </row>
    <row r="3" spans="1:23" ht="23.25" thickBot="1">
      <c r="A3" s="67"/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40" t="s">
        <v>46</v>
      </c>
      <c r="W3" s="69"/>
    </row>
    <row r="4" spans="1:23" ht="12.75" thickTop="1" thickBot="1">
      <c r="A4" s="68"/>
      <c r="B4" s="68"/>
      <c r="C4" s="68"/>
      <c r="D4" s="68"/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  <c r="R4" s="68"/>
      <c r="S4" s="68"/>
      <c r="T4" s="68"/>
      <c r="U4" s="68"/>
      <c r="W4" s="69"/>
    </row>
    <row r="5" spans="1:23" ht="22.5" thickTop="1" thickBot="1">
      <c r="A5" s="41"/>
      <c r="B5" s="42"/>
      <c r="C5" s="43"/>
      <c r="D5" s="44" t="s">
        <v>0</v>
      </c>
      <c r="E5" s="44" t="s">
        <v>58</v>
      </c>
      <c r="F5" s="44" t="s">
        <v>59</v>
      </c>
      <c r="G5" s="44" t="s">
        <v>47</v>
      </c>
      <c r="H5" s="44" t="s">
        <v>48</v>
      </c>
      <c r="I5" s="44" t="s">
        <v>1</v>
      </c>
      <c r="J5" s="44" t="s">
        <v>2</v>
      </c>
      <c r="K5" s="44" t="s">
        <v>49</v>
      </c>
      <c r="L5" s="44" t="s">
        <v>50</v>
      </c>
      <c r="M5" s="44" t="s">
        <v>51</v>
      </c>
      <c r="N5" s="44" t="s">
        <v>52</v>
      </c>
      <c r="O5" s="44" t="s">
        <v>53</v>
      </c>
      <c r="P5" s="44" t="s">
        <v>60</v>
      </c>
      <c r="Q5" s="44" t="s">
        <v>61</v>
      </c>
      <c r="R5" s="44" t="s">
        <v>54</v>
      </c>
      <c r="S5" s="44" t="s">
        <v>55</v>
      </c>
      <c r="T5" s="44" t="s">
        <v>56</v>
      </c>
      <c r="U5" s="45" t="s">
        <v>57</v>
      </c>
    </row>
    <row r="6" spans="1:23" ht="12" thickBot="1">
      <c r="A6" s="46" t="s">
        <v>3</v>
      </c>
      <c r="B6" s="70" t="s">
        <v>4</v>
      </c>
      <c r="C6" s="71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7"/>
    </row>
    <row r="7" spans="1:23" ht="12" thickBot="1">
      <c r="A7" s="72" t="s">
        <v>5</v>
      </c>
      <c r="B7" s="73"/>
      <c r="C7" s="74"/>
      <c r="D7" s="48">
        <v>17055229.258099999</v>
      </c>
      <c r="E7" s="49"/>
      <c r="F7" s="49"/>
      <c r="G7" s="48">
        <v>15025344.0287</v>
      </c>
      <c r="H7" s="50">
        <v>13.509742109882501</v>
      </c>
      <c r="I7" s="48">
        <v>1409645.0593999999</v>
      </c>
      <c r="J7" s="50">
        <v>8.2651780170619595</v>
      </c>
      <c r="K7" s="48">
        <v>1755318.9657000001</v>
      </c>
      <c r="L7" s="50">
        <v>11.6823878531311</v>
      </c>
      <c r="M7" s="50">
        <v>-0.196929397479705</v>
      </c>
      <c r="N7" s="48">
        <v>372812602.8994</v>
      </c>
      <c r="O7" s="48">
        <v>372812602.8994</v>
      </c>
      <c r="P7" s="48">
        <v>824153</v>
      </c>
      <c r="Q7" s="48">
        <v>778684</v>
      </c>
      <c r="R7" s="50">
        <v>5.8392107709931196</v>
      </c>
      <c r="S7" s="48">
        <v>20.694251259292901</v>
      </c>
      <c r="T7" s="48">
        <v>19.462121722033601</v>
      </c>
      <c r="U7" s="51">
        <v>5.95397012349504</v>
      </c>
    </row>
    <row r="8" spans="1:23" ht="12" thickBot="1">
      <c r="A8" s="75">
        <v>42383</v>
      </c>
      <c r="B8" s="65" t="s">
        <v>6</v>
      </c>
      <c r="C8" s="66"/>
      <c r="D8" s="52">
        <v>624656.27500000002</v>
      </c>
      <c r="E8" s="53"/>
      <c r="F8" s="53"/>
      <c r="G8" s="52">
        <v>648443.17110000004</v>
      </c>
      <c r="H8" s="54">
        <v>-3.6683085211073601</v>
      </c>
      <c r="I8" s="52">
        <v>148350.30660000001</v>
      </c>
      <c r="J8" s="54">
        <v>23.749110116599699</v>
      </c>
      <c r="K8" s="52">
        <v>161402.11379999999</v>
      </c>
      <c r="L8" s="54">
        <v>24.890710704255302</v>
      </c>
      <c r="M8" s="54">
        <v>-8.0865156550384995E-2</v>
      </c>
      <c r="N8" s="52">
        <v>12606296.2443</v>
      </c>
      <c r="O8" s="52">
        <v>12606296.2443</v>
      </c>
      <c r="P8" s="52">
        <v>21886</v>
      </c>
      <c r="Q8" s="52">
        <v>22447</v>
      </c>
      <c r="R8" s="54">
        <v>-2.49922038579765</v>
      </c>
      <c r="S8" s="52">
        <v>28.541363200219301</v>
      </c>
      <c r="T8" s="52">
        <v>28.114978050518999</v>
      </c>
      <c r="U8" s="55">
        <v>1.4939200580897301</v>
      </c>
    </row>
    <row r="9" spans="1:23" ht="12" thickBot="1">
      <c r="A9" s="76"/>
      <c r="B9" s="65" t="s">
        <v>7</v>
      </c>
      <c r="C9" s="66"/>
      <c r="D9" s="52">
        <v>61117.7621</v>
      </c>
      <c r="E9" s="53"/>
      <c r="F9" s="53"/>
      <c r="G9" s="52">
        <v>70382.603400000007</v>
      </c>
      <c r="H9" s="54">
        <v>-13.1635387900414</v>
      </c>
      <c r="I9" s="52">
        <v>15189.2405</v>
      </c>
      <c r="J9" s="54">
        <v>24.852416021299302</v>
      </c>
      <c r="K9" s="52">
        <v>16782.221600000001</v>
      </c>
      <c r="L9" s="54">
        <v>23.8442751323404</v>
      </c>
      <c r="M9" s="54">
        <v>-9.4920752327569996E-2</v>
      </c>
      <c r="N9" s="52">
        <v>1224393.6580000001</v>
      </c>
      <c r="O9" s="52">
        <v>1224393.6580000001</v>
      </c>
      <c r="P9" s="52">
        <v>3672</v>
      </c>
      <c r="Q9" s="52">
        <v>3695</v>
      </c>
      <c r="R9" s="54">
        <v>-0.62246278755074802</v>
      </c>
      <c r="S9" s="52">
        <v>16.644270724400901</v>
      </c>
      <c r="T9" s="52">
        <v>16.698262814614299</v>
      </c>
      <c r="U9" s="55">
        <v>-0.32438844036779102</v>
      </c>
    </row>
    <row r="10" spans="1:23" ht="12" thickBot="1">
      <c r="A10" s="76"/>
      <c r="B10" s="65" t="s">
        <v>8</v>
      </c>
      <c r="C10" s="66"/>
      <c r="D10" s="52">
        <v>90447.480200000005</v>
      </c>
      <c r="E10" s="53"/>
      <c r="F10" s="53"/>
      <c r="G10" s="52">
        <v>92106.059099999999</v>
      </c>
      <c r="H10" s="54">
        <v>-1.8007272444468201</v>
      </c>
      <c r="I10" s="52">
        <v>23389.7533</v>
      </c>
      <c r="J10" s="54">
        <v>25.860038608350301</v>
      </c>
      <c r="K10" s="52">
        <v>24180.186000000002</v>
      </c>
      <c r="L10" s="54">
        <v>26.252546505922499</v>
      </c>
      <c r="M10" s="54">
        <v>-3.2689272944384999E-2</v>
      </c>
      <c r="N10" s="52">
        <v>2581431.3544000001</v>
      </c>
      <c r="O10" s="52">
        <v>2581431.3544000001</v>
      </c>
      <c r="P10" s="52">
        <v>75223</v>
      </c>
      <c r="Q10" s="52">
        <v>71134</v>
      </c>
      <c r="R10" s="54">
        <v>5.7483060140017397</v>
      </c>
      <c r="S10" s="52">
        <v>1.2023912925568001</v>
      </c>
      <c r="T10" s="52">
        <v>1.19229568139005</v>
      </c>
      <c r="U10" s="55">
        <v>0.83962776753629098</v>
      </c>
    </row>
    <row r="11" spans="1:23" ht="12" thickBot="1">
      <c r="A11" s="76"/>
      <c r="B11" s="65" t="s">
        <v>9</v>
      </c>
      <c r="C11" s="66"/>
      <c r="D11" s="52">
        <v>78654.969299999997</v>
      </c>
      <c r="E11" s="53"/>
      <c r="F11" s="53"/>
      <c r="G11" s="52">
        <v>57285.768300000003</v>
      </c>
      <c r="H11" s="54">
        <v>37.3028094658547</v>
      </c>
      <c r="I11" s="52">
        <v>17333.098000000002</v>
      </c>
      <c r="J11" s="54">
        <v>22.036875933279401</v>
      </c>
      <c r="K11" s="52">
        <v>13477.9238</v>
      </c>
      <c r="L11" s="54">
        <v>23.5275255966149</v>
      </c>
      <c r="M11" s="54">
        <v>0.28603620685257197</v>
      </c>
      <c r="N11" s="52">
        <v>1001940.4505</v>
      </c>
      <c r="O11" s="52">
        <v>1001940.4505</v>
      </c>
      <c r="P11" s="52">
        <v>3345</v>
      </c>
      <c r="Q11" s="52">
        <v>3129</v>
      </c>
      <c r="R11" s="54">
        <v>6.90316395014381</v>
      </c>
      <c r="S11" s="52">
        <v>23.514191121076198</v>
      </c>
      <c r="T11" s="52">
        <v>23.073236689038001</v>
      </c>
      <c r="U11" s="55">
        <v>1.8752694054738901</v>
      </c>
    </row>
    <row r="12" spans="1:23" ht="12" thickBot="1">
      <c r="A12" s="76"/>
      <c r="B12" s="65" t="s">
        <v>10</v>
      </c>
      <c r="C12" s="66"/>
      <c r="D12" s="52">
        <v>242690.77429999999</v>
      </c>
      <c r="E12" s="53"/>
      <c r="F12" s="53"/>
      <c r="G12" s="52">
        <v>195618.3229</v>
      </c>
      <c r="H12" s="54">
        <v>24.0634163007641</v>
      </c>
      <c r="I12" s="52">
        <v>29086.980100000001</v>
      </c>
      <c r="J12" s="54">
        <v>11.985202232716301</v>
      </c>
      <c r="K12" s="52">
        <v>23430.5514</v>
      </c>
      <c r="L12" s="54">
        <v>11.9776874950399</v>
      </c>
      <c r="M12" s="54">
        <v>0.24141253030861201</v>
      </c>
      <c r="N12" s="52">
        <v>4462407.8419000003</v>
      </c>
      <c r="O12" s="52">
        <v>4462407.8419000003</v>
      </c>
      <c r="P12" s="52">
        <v>2197</v>
      </c>
      <c r="Q12" s="52">
        <v>1844</v>
      </c>
      <c r="R12" s="54">
        <v>19.143167028199599</v>
      </c>
      <c r="S12" s="52">
        <v>110.464621893491</v>
      </c>
      <c r="T12" s="52">
        <v>123.504896746204</v>
      </c>
      <c r="U12" s="55">
        <v>-11.8049332258486</v>
      </c>
    </row>
    <row r="13" spans="1:23" ht="12" thickBot="1">
      <c r="A13" s="76"/>
      <c r="B13" s="65" t="s">
        <v>11</v>
      </c>
      <c r="C13" s="66"/>
      <c r="D13" s="52">
        <v>236008.61489999999</v>
      </c>
      <c r="E13" s="53"/>
      <c r="F13" s="53"/>
      <c r="G13" s="52">
        <v>284149.8077</v>
      </c>
      <c r="H13" s="54">
        <v>-16.942187358728201</v>
      </c>
      <c r="I13" s="52">
        <v>63388.657700000003</v>
      </c>
      <c r="J13" s="54">
        <v>26.8586202782719</v>
      </c>
      <c r="K13" s="52">
        <v>54743.074800000002</v>
      </c>
      <c r="L13" s="54">
        <v>19.265568132214501</v>
      </c>
      <c r="M13" s="54">
        <v>0.15793016617327499</v>
      </c>
      <c r="N13" s="52">
        <v>4875499.5697999997</v>
      </c>
      <c r="O13" s="52">
        <v>4875499.5697999997</v>
      </c>
      <c r="P13" s="52">
        <v>7473</v>
      </c>
      <c r="Q13" s="52">
        <v>7443</v>
      </c>
      <c r="R13" s="54">
        <v>0.40306328093511201</v>
      </c>
      <c r="S13" s="52">
        <v>31.5815087515054</v>
      </c>
      <c r="T13" s="52">
        <v>33.2804280666398</v>
      </c>
      <c r="U13" s="55">
        <v>-5.3794748328906001</v>
      </c>
    </row>
    <row r="14" spans="1:23" ht="12" thickBot="1">
      <c r="A14" s="76"/>
      <c r="B14" s="65" t="s">
        <v>12</v>
      </c>
      <c r="C14" s="66"/>
      <c r="D14" s="52">
        <v>136177.92749999999</v>
      </c>
      <c r="E14" s="53"/>
      <c r="F14" s="53"/>
      <c r="G14" s="52">
        <v>140116.4932</v>
      </c>
      <c r="H14" s="54">
        <v>-2.81092226193398</v>
      </c>
      <c r="I14" s="52">
        <v>25721.8632</v>
      </c>
      <c r="J14" s="54">
        <v>18.888423162410099</v>
      </c>
      <c r="K14" s="52">
        <v>25563.620999999999</v>
      </c>
      <c r="L14" s="54">
        <v>18.244548101493599</v>
      </c>
      <c r="M14" s="54">
        <v>6.1901324542399999E-3</v>
      </c>
      <c r="N14" s="52">
        <v>3029323.6578000002</v>
      </c>
      <c r="O14" s="52">
        <v>3029323.6578000002</v>
      </c>
      <c r="P14" s="52">
        <v>2605</v>
      </c>
      <c r="Q14" s="52">
        <v>2318</v>
      </c>
      <c r="R14" s="54">
        <v>12.381363244176001</v>
      </c>
      <c r="S14" s="52">
        <v>52.275595969289803</v>
      </c>
      <c r="T14" s="52">
        <v>58.085339559965497</v>
      </c>
      <c r="U14" s="55">
        <v>-11.1136821741615</v>
      </c>
    </row>
    <row r="15" spans="1:23" ht="12" thickBot="1">
      <c r="A15" s="76"/>
      <c r="B15" s="65" t="s">
        <v>13</v>
      </c>
      <c r="C15" s="66"/>
      <c r="D15" s="52">
        <v>144534.37729999999</v>
      </c>
      <c r="E15" s="53"/>
      <c r="F15" s="53"/>
      <c r="G15" s="52">
        <v>82570.4133</v>
      </c>
      <c r="H15" s="54">
        <v>75.043785689758707</v>
      </c>
      <c r="I15" s="52">
        <v>5898.2776000000003</v>
      </c>
      <c r="J15" s="54">
        <v>4.0808821473367196</v>
      </c>
      <c r="K15" s="52">
        <v>8062.6985999999997</v>
      </c>
      <c r="L15" s="54">
        <v>9.7646339381953897</v>
      </c>
      <c r="M15" s="54">
        <v>-0.26844870525111802</v>
      </c>
      <c r="N15" s="52">
        <v>1839733.6518000001</v>
      </c>
      <c r="O15" s="52">
        <v>1839733.6518000001</v>
      </c>
      <c r="P15" s="52">
        <v>4447</v>
      </c>
      <c r="Q15" s="52">
        <v>3101</v>
      </c>
      <c r="R15" s="54">
        <v>43.405353111899402</v>
      </c>
      <c r="S15" s="52">
        <v>32.501546503260599</v>
      </c>
      <c r="T15" s="52">
        <v>30.4930901967107</v>
      </c>
      <c r="U15" s="55">
        <v>6.17957150546171</v>
      </c>
    </row>
    <row r="16" spans="1:23" ht="12" thickBot="1">
      <c r="A16" s="76"/>
      <c r="B16" s="65" t="s">
        <v>14</v>
      </c>
      <c r="C16" s="66"/>
      <c r="D16" s="52">
        <v>564788.18310000002</v>
      </c>
      <c r="E16" s="53"/>
      <c r="F16" s="53"/>
      <c r="G16" s="52">
        <v>584988.31469999999</v>
      </c>
      <c r="H16" s="54">
        <v>-3.4530829236066398</v>
      </c>
      <c r="I16" s="52">
        <v>18742.168600000001</v>
      </c>
      <c r="J16" s="54">
        <v>3.3184420568306301</v>
      </c>
      <c r="K16" s="52">
        <v>4202.0978999999998</v>
      </c>
      <c r="L16" s="54">
        <v>0.71832168171683297</v>
      </c>
      <c r="M16" s="54">
        <v>3.4601932287203501</v>
      </c>
      <c r="N16" s="52">
        <v>12404191.6269</v>
      </c>
      <c r="O16" s="52">
        <v>12404191.6269</v>
      </c>
      <c r="P16" s="52">
        <v>24231</v>
      </c>
      <c r="Q16" s="52">
        <v>24027</v>
      </c>
      <c r="R16" s="54">
        <v>0.84904482457235397</v>
      </c>
      <c r="S16" s="52">
        <v>23.308496681936401</v>
      </c>
      <c r="T16" s="52">
        <v>20.688620701710601</v>
      </c>
      <c r="U16" s="55">
        <v>11.2400040893935</v>
      </c>
    </row>
    <row r="17" spans="1:21" ht="12" thickBot="1">
      <c r="A17" s="76"/>
      <c r="B17" s="65" t="s">
        <v>15</v>
      </c>
      <c r="C17" s="66"/>
      <c r="D17" s="52">
        <v>617247.17059999995</v>
      </c>
      <c r="E17" s="53"/>
      <c r="F17" s="53"/>
      <c r="G17" s="52">
        <v>484135.17709999997</v>
      </c>
      <c r="H17" s="54">
        <v>27.494798931436701</v>
      </c>
      <c r="I17" s="52">
        <v>54312.782299999999</v>
      </c>
      <c r="J17" s="54">
        <v>8.7991950205628005</v>
      </c>
      <c r="K17" s="52">
        <v>55382.361199999999</v>
      </c>
      <c r="L17" s="54">
        <v>11.4394416724155</v>
      </c>
      <c r="M17" s="54">
        <v>-1.9312627284659999E-2</v>
      </c>
      <c r="N17" s="52">
        <v>18264757.737300001</v>
      </c>
      <c r="O17" s="52">
        <v>18264757.737300001</v>
      </c>
      <c r="P17" s="52">
        <v>8530</v>
      </c>
      <c r="Q17" s="52">
        <v>8377</v>
      </c>
      <c r="R17" s="54">
        <v>1.82642950937089</v>
      </c>
      <c r="S17" s="52">
        <v>72.361919179367007</v>
      </c>
      <c r="T17" s="52">
        <v>65.272750053718497</v>
      </c>
      <c r="U17" s="55">
        <v>9.7968229782244691</v>
      </c>
    </row>
    <row r="18" spans="1:21" ht="12" customHeight="1" thickBot="1">
      <c r="A18" s="76"/>
      <c r="B18" s="65" t="s">
        <v>16</v>
      </c>
      <c r="C18" s="66"/>
      <c r="D18" s="52">
        <v>1472546.8773000001</v>
      </c>
      <c r="E18" s="53"/>
      <c r="F18" s="53"/>
      <c r="G18" s="52">
        <v>1468945.9620999999</v>
      </c>
      <c r="H18" s="54">
        <v>0.245135988178347</v>
      </c>
      <c r="I18" s="52">
        <v>236322.9755</v>
      </c>
      <c r="J18" s="54">
        <v>16.048587596295199</v>
      </c>
      <c r="K18" s="52">
        <v>227708.57380000001</v>
      </c>
      <c r="L18" s="54">
        <v>15.501494246559499</v>
      </c>
      <c r="M18" s="54">
        <v>3.7830818384406002E-2</v>
      </c>
      <c r="N18" s="52">
        <v>29078306.429900002</v>
      </c>
      <c r="O18" s="52">
        <v>29078306.429900002</v>
      </c>
      <c r="P18" s="52">
        <v>59166</v>
      </c>
      <c r="Q18" s="52">
        <v>61367</v>
      </c>
      <c r="R18" s="54">
        <v>-3.58661821500155</v>
      </c>
      <c r="S18" s="52">
        <v>24.888396668694899</v>
      </c>
      <c r="T18" s="52">
        <v>23.922174707904901</v>
      </c>
      <c r="U18" s="55">
        <v>3.88221858423405</v>
      </c>
    </row>
    <row r="19" spans="1:21" ht="12" customHeight="1" thickBot="1">
      <c r="A19" s="76"/>
      <c r="B19" s="65" t="s">
        <v>17</v>
      </c>
      <c r="C19" s="66"/>
      <c r="D19" s="52">
        <v>532818.18610000005</v>
      </c>
      <c r="E19" s="53"/>
      <c r="F19" s="53"/>
      <c r="G19" s="52">
        <v>632525.9828</v>
      </c>
      <c r="H19" s="54">
        <v>-15.763430975376499</v>
      </c>
      <c r="I19" s="52">
        <v>44513.896999999997</v>
      </c>
      <c r="J19" s="54">
        <v>8.3544252357117497</v>
      </c>
      <c r="K19" s="52">
        <v>49132.2215</v>
      </c>
      <c r="L19" s="54">
        <v>7.7676210679135398</v>
      </c>
      <c r="M19" s="54">
        <v>-9.3997876729428997E-2</v>
      </c>
      <c r="N19" s="52">
        <v>12530571.5571</v>
      </c>
      <c r="O19" s="52">
        <v>12530571.5571</v>
      </c>
      <c r="P19" s="52">
        <v>12288</v>
      </c>
      <c r="Q19" s="52">
        <v>11481</v>
      </c>
      <c r="R19" s="54">
        <v>7.0290044421217601</v>
      </c>
      <c r="S19" s="52">
        <v>43.360854988606803</v>
      </c>
      <c r="T19" s="52">
        <v>50.200771753331601</v>
      </c>
      <c r="U19" s="55">
        <v>-15.774404740224799</v>
      </c>
    </row>
    <row r="20" spans="1:21" ht="12" thickBot="1">
      <c r="A20" s="76"/>
      <c r="B20" s="65" t="s">
        <v>18</v>
      </c>
      <c r="C20" s="66"/>
      <c r="D20" s="52">
        <v>1171404.3988999999</v>
      </c>
      <c r="E20" s="53"/>
      <c r="F20" s="53"/>
      <c r="G20" s="52">
        <v>866100.63580000005</v>
      </c>
      <c r="H20" s="54">
        <v>35.250379745766701</v>
      </c>
      <c r="I20" s="52">
        <v>84381.895699999994</v>
      </c>
      <c r="J20" s="54">
        <v>7.2034812042056799</v>
      </c>
      <c r="K20" s="52">
        <v>77736.404299999995</v>
      </c>
      <c r="L20" s="54">
        <v>8.9754470885703004</v>
      </c>
      <c r="M20" s="54">
        <v>8.5487506913154002E-2</v>
      </c>
      <c r="N20" s="52">
        <v>21971190.993500002</v>
      </c>
      <c r="O20" s="52">
        <v>21971190.993500002</v>
      </c>
      <c r="P20" s="52">
        <v>45557</v>
      </c>
      <c r="Q20" s="52">
        <v>38366</v>
      </c>
      <c r="R20" s="54">
        <v>18.743158004483099</v>
      </c>
      <c r="S20" s="52">
        <v>25.7129398094695</v>
      </c>
      <c r="T20" s="52">
        <v>27.879980063076701</v>
      </c>
      <c r="U20" s="55">
        <v>-8.4278198823813995</v>
      </c>
    </row>
    <row r="21" spans="1:21" ht="12" customHeight="1" thickBot="1">
      <c r="A21" s="76"/>
      <c r="B21" s="65" t="s">
        <v>19</v>
      </c>
      <c r="C21" s="66"/>
      <c r="D21" s="52">
        <v>313874.67839999998</v>
      </c>
      <c r="E21" s="53"/>
      <c r="F21" s="53"/>
      <c r="G21" s="52">
        <v>328059.79670000001</v>
      </c>
      <c r="H21" s="54">
        <v>-4.3239429039126698</v>
      </c>
      <c r="I21" s="52">
        <v>43495.115899999997</v>
      </c>
      <c r="J21" s="54">
        <v>13.8574784438553</v>
      </c>
      <c r="K21" s="52">
        <v>42545.337099999997</v>
      </c>
      <c r="L21" s="54">
        <v>12.9687750611229</v>
      </c>
      <c r="M21" s="54">
        <v>2.2323922308281001E-2</v>
      </c>
      <c r="N21" s="52">
        <v>5548696.7067</v>
      </c>
      <c r="O21" s="52">
        <v>5548696.7067</v>
      </c>
      <c r="P21" s="52">
        <v>24866</v>
      </c>
      <c r="Q21" s="52">
        <v>25307</v>
      </c>
      <c r="R21" s="54">
        <v>-1.7426008614217401</v>
      </c>
      <c r="S21" s="52">
        <v>12.6226445105767</v>
      </c>
      <c r="T21" s="52">
        <v>12.5249203026831</v>
      </c>
      <c r="U21" s="55">
        <v>0.77419757652017196</v>
      </c>
    </row>
    <row r="22" spans="1:21" ht="12" customHeight="1" thickBot="1">
      <c r="A22" s="76"/>
      <c r="B22" s="65" t="s">
        <v>20</v>
      </c>
      <c r="C22" s="66"/>
      <c r="D22" s="52">
        <v>986440.424</v>
      </c>
      <c r="E22" s="53"/>
      <c r="F22" s="53"/>
      <c r="G22" s="52">
        <v>952182.19010000001</v>
      </c>
      <c r="H22" s="54">
        <v>3.5978654354375199</v>
      </c>
      <c r="I22" s="52">
        <v>71860.223800000007</v>
      </c>
      <c r="J22" s="54">
        <v>7.2848011954546603</v>
      </c>
      <c r="K22" s="52">
        <v>125639.4037</v>
      </c>
      <c r="L22" s="54">
        <v>13.1948911674986</v>
      </c>
      <c r="M22" s="54">
        <v>-0.42804389639108098</v>
      </c>
      <c r="N22" s="52">
        <v>17189472.508499999</v>
      </c>
      <c r="O22" s="52">
        <v>17189472.508499999</v>
      </c>
      <c r="P22" s="52">
        <v>56237</v>
      </c>
      <c r="Q22" s="52">
        <v>53035</v>
      </c>
      <c r="R22" s="54">
        <v>6.0375223908739599</v>
      </c>
      <c r="S22" s="52">
        <v>17.540772516314899</v>
      </c>
      <c r="T22" s="52">
        <v>17.430471822381399</v>
      </c>
      <c r="U22" s="55">
        <v>0.62882460752993496</v>
      </c>
    </row>
    <row r="23" spans="1:21" ht="12" thickBot="1">
      <c r="A23" s="76"/>
      <c r="B23" s="65" t="s">
        <v>21</v>
      </c>
      <c r="C23" s="66"/>
      <c r="D23" s="52">
        <v>2049006.2952000001</v>
      </c>
      <c r="E23" s="53"/>
      <c r="F23" s="53"/>
      <c r="G23" s="52">
        <v>2161080.2719999999</v>
      </c>
      <c r="H23" s="54">
        <v>-5.1860163757952202</v>
      </c>
      <c r="I23" s="52">
        <v>213581.34849999999</v>
      </c>
      <c r="J23" s="54">
        <v>10.423655066377099</v>
      </c>
      <c r="K23" s="52">
        <v>244810.3106</v>
      </c>
      <c r="L23" s="54">
        <v>11.328145176830301</v>
      </c>
      <c r="M23" s="54">
        <v>-0.127563916827938</v>
      </c>
      <c r="N23" s="52">
        <v>44935193.685199998</v>
      </c>
      <c r="O23" s="52">
        <v>44935193.685199998</v>
      </c>
      <c r="P23" s="52">
        <v>63308</v>
      </c>
      <c r="Q23" s="52">
        <v>60725</v>
      </c>
      <c r="R23" s="54">
        <v>4.2536023054755097</v>
      </c>
      <c r="S23" s="52">
        <v>32.365677247741203</v>
      </c>
      <c r="T23" s="52">
        <v>31.248385399753001</v>
      </c>
      <c r="U23" s="55">
        <v>3.45208857962704</v>
      </c>
    </row>
    <row r="24" spans="1:21" ht="12" thickBot="1">
      <c r="A24" s="76"/>
      <c r="B24" s="65" t="s">
        <v>22</v>
      </c>
      <c r="C24" s="66"/>
      <c r="D24" s="52">
        <v>290366.99280000001</v>
      </c>
      <c r="E24" s="53"/>
      <c r="F24" s="53"/>
      <c r="G24" s="52">
        <v>241409.79500000001</v>
      </c>
      <c r="H24" s="54">
        <v>20.279706463443201</v>
      </c>
      <c r="I24" s="52">
        <v>41872.616399999999</v>
      </c>
      <c r="J24" s="54">
        <v>14.420584101596299</v>
      </c>
      <c r="K24" s="52">
        <v>39066.912100000001</v>
      </c>
      <c r="L24" s="54">
        <v>16.182819798177601</v>
      </c>
      <c r="M24" s="54">
        <v>7.1817918263368002E-2</v>
      </c>
      <c r="N24" s="52">
        <v>4568681.7660999997</v>
      </c>
      <c r="O24" s="52">
        <v>4568681.7660999997</v>
      </c>
      <c r="P24" s="52">
        <v>24697</v>
      </c>
      <c r="Q24" s="52">
        <v>26040</v>
      </c>
      <c r="R24" s="54">
        <v>-5.1574500768049196</v>
      </c>
      <c r="S24" s="52">
        <v>11.7571766935255</v>
      </c>
      <c r="T24" s="52">
        <v>10.200632043010801</v>
      </c>
      <c r="U24" s="55">
        <v>13.2391023039735</v>
      </c>
    </row>
    <row r="25" spans="1:21" ht="12" thickBot="1">
      <c r="A25" s="76"/>
      <c r="B25" s="65" t="s">
        <v>23</v>
      </c>
      <c r="C25" s="66"/>
      <c r="D25" s="52">
        <v>589653.90720000002</v>
      </c>
      <c r="E25" s="53"/>
      <c r="F25" s="53"/>
      <c r="G25" s="52">
        <v>262827.09340000001</v>
      </c>
      <c r="H25" s="54">
        <v>124.35050343253501</v>
      </c>
      <c r="I25" s="52">
        <v>6428.5990000000002</v>
      </c>
      <c r="J25" s="54">
        <v>1.09023257906091</v>
      </c>
      <c r="K25" s="52">
        <v>25684.9607</v>
      </c>
      <c r="L25" s="54">
        <v>9.7725696265680302</v>
      </c>
      <c r="M25" s="54">
        <v>-0.74971349673896903</v>
      </c>
      <c r="N25" s="52">
        <v>10428325.321699999</v>
      </c>
      <c r="O25" s="52">
        <v>10428325.321699999</v>
      </c>
      <c r="P25" s="52">
        <v>23932</v>
      </c>
      <c r="Q25" s="52">
        <v>17440</v>
      </c>
      <c r="R25" s="54">
        <v>37.224770642201896</v>
      </c>
      <c r="S25" s="52">
        <v>24.638722513789101</v>
      </c>
      <c r="T25" s="52">
        <v>18.020290963302799</v>
      </c>
      <c r="U25" s="55">
        <v>26.861910339638399</v>
      </c>
    </row>
    <row r="26" spans="1:21" ht="12" thickBot="1">
      <c r="A26" s="76"/>
      <c r="B26" s="65" t="s">
        <v>24</v>
      </c>
      <c r="C26" s="66"/>
      <c r="D26" s="52">
        <v>694500.45189999999</v>
      </c>
      <c r="E26" s="53"/>
      <c r="F26" s="53"/>
      <c r="G26" s="52">
        <v>668617.50600000005</v>
      </c>
      <c r="H26" s="54">
        <v>3.8711140028092399</v>
      </c>
      <c r="I26" s="52">
        <v>136468.40909999999</v>
      </c>
      <c r="J26" s="54">
        <v>19.649866134233999</v>
      </c>
      <c r="K26" s="52">
        <v>130908.6961</v>
      </c>
      <c r="L26" s="54">
        <v>19.579011157389601</v>
      </c>
      <c r="M26" s="54">
        <v>4.2470157946977997E-2</v>
      </c>
      <c r="N26" s="52">
        <v>10276475.968699999</v>
      </c>
      <c r="O26" s="52">
        <v>10276475.968699999</v>
      </c>
      <c r="P26" s="52">
        <v>48441</v>
      </c>
      <c r="Q26" s="52">
        <v>45992</v>
      </c>
      <c r="R26" s="54">
        <v>5.3248391024526098</v>
      </c>
      <c r="S26" s="52">
        <v>14.337037879069401</v>
      </c>
      <c r="T26" s="52">
        <v>14.306510449643399</v>
      </c>
      <c r="U26" s="55">
        <v>0.21292703334857799</v>
      </c>
    </row>
    <row r="27" spans="1:21" ht="12" thickBot="1">
      <c r="A27" s="76"/>
      <c r="B27" s="65" t="s">
        <v>25</v>
      </c>
      <c r="C27" s="66"/>
      <c r="D27" s="52">
        <v>230877.73680000001</v>
      </c>
      <c r="E27" s="53"/>
      <c r="F27" s="53"/>
      <c r="G27" s="52">
        <v>265687.67219999997</v>
      </c>
      <c r="H27" s="54">
        <v>-13.101825580298801</v>
      </c>
      <c r="I27" s="52">
        <v>60555.565199999997</v>
      </c>
      <c r="J27" s="54">
        <v>26.228412509282698</v>
      </c>
      <c r="K27" s="52">
        <v>69117.906600000002</v>
      </c>
      <c r="L27" s="54">
        <v>26.014720979590901</v>
      </c>
      <c r="M27" s="54">
        <v>-0.12388021890697699</v>
      </c>
      <c r="N27" s="52">
        <v>3664933.1253999998</v>
      </c>
      <c r="O27" s="52">
        <v>3664933.1253999998</v>
      </c>
      <c r="P27" s="52">
        <v>29437</v>
      </c>
      <c r="Q27" s="52">
        <v>29918</v>
      </c>
      <c r="R27" s="54">
        <v>-1.60772778929073</v>
      </c>
      <c r="S27" s="52">
        <v>7.8431136596800002</v>
      </c>
      <c r="T27" s="52">
        <v>7.7682357811351004</v>
      </c>
      <c r="U27" s="55">
        <v>0.95469582354551497</v>
      </c>
    </row>
    <row r="28" spans="1:21" ht="12" thickBot="1">
      <c r="A28" s="76"/>
      <c r="B28" s="65" t="s">
        <v>26</v>
      </c>
      <c r="C28" s="66"/>
      <c r="D28" s="52">
        <v>2248064.4777000002</v>
      </c>
      <c r="E28" s="53"/>
      <c r="F28" s="53"/>
      <c r="G28" s="52">
        <v>870722.52220000001</v>
      </c>
      <c r="H28" s="54">
        <v>158.183797981928</v>
      </c>
      <c r="I28" s="52">
        <v>-163405.6673</v>
      </c>
      <c r="J28" s="54">
        <v>-7.2687268946654404</v>
      </c>
      <c r="K28" s="52">
        <v>43992.258699999998</v>
      </c>
      <c r="L28" s="54">
        <v>5.0523855279231196</v>
      </c>
      <c r="M28" s="54">
        <v>-4.7144186756657698</v>
      </c>
      <c r="N28" s="52">
        <v>24553874.0746</v>
      </c>
      <c r="O28" s="52">
        <v>24553874.0746</v>
      </c>
      <c r="P28" s="52">
        <v>53219</v>
      </c>
      <c r="Q28" s="52">
        <v>42542</v>
      </c>
      <c r="R28" s="54">
        <v>25.097550655822499</v>
      </c>
      <c r="S28" s="52">
        <v>42.241764740036501</v>
      </c>
      <c r="T28" s="52">
        <v>27.580599811950499</v>
      </c>
      <c r="U28" s="55">
        <v>34.707747222005104</v>
      </c>
    </row>
    <row r="29" spans="1:21" ht="12" thickBot="1">
      <c r="A29" s="76"/>
      <c r="B29" s="65" t="s">
        <v>27</v>
      </c>
      <c r="C29" s="66"/>
      <c r="D29" s="52">
        <v>736329.48690000002</v>
      </c>
      <c r="E29" s="53"/>
      <c r="F29" s="53"/>
      <c r="G29" s="52">
        <v>608638.19759999996</v>
      </c>
      <c r="H29" s="54">
        <v>20.979834950142202</v>
      </c>
      <c r="I29" s="52">
        <v>118944.87209999999</v>
      </c>
      <c r="J29" s="54">
        <v>16.153756465840601</v>
      </c>
      <c r="K29" s="52">
        <v>98734.837</v>
      </c>
      <c r="L29" s="54">
        <v>16.222254434462702</v>
      </c>
      <c r="M29" s="54">
        <v>0.204690013313133</v>
      </c>
      <c r="N29" s="52">
        <v>10637618.736099999</v>
      </c>
      <c r="O29" s="52">
        <v>10637618.736099999</v>
      </c>
      <c r="P29" s="52">
        <v>109969</v>
      </c>
      <c r="Q29" s="52">
        <v>107082</v>
      </c>
      <c r="R29" s="54">
        <v>2.6960646980818401</v>
      </c>
      <c r="S29" s="52">
        <v>6.6957914221280497</v>
      </c>
      <c r="T29" s="52">
        <v>6.5667493425599099</v>
      </c>
      <c r="U29" s="55">
        <v>1.92721175784676</v>
      </c>
    </row>
    <row r="30" spans="1:21" ht="12" thickBot="1">
      <c r="A30" s="76"/>
      <c r="B30" s="65" t="s">
        <v>28</v>
      </c>
      <c r="C30" s="66"/>
      <c r="D30" s="52">
        <v>739916.22620000003</v>
      </c>
      <c r="E30" s="53"/>
      <c r="F30" s="53"/>
      <c r="G30" s="52">
        <v>889016.28119999997</v>
      </c>
      <c r="H30" s="54">
        <v>-16.771352578463901</v>
      </c>
      <c r="I30" s="52">
        <v>76217.371700000003</v>
      </c>
      <c r="J30" s="54">
        <v>10.300810956860699</v>
      </c>
      <c r="K30" s="52">
        <v>115694.71829999999</v>
      </c>
      <c r="L30" s="54">
        <v>13.013790719764399</v>
      </c>
      <c r="M30" s="54">
        <v>-0.34121995524146598</v>
      </c>
      <c r="N30" s="52">
        <v>13345318.7587</v>
      </c>
      <c r="O30" s="52">
        <v>13345318.7587</v>
      </c>
      <c r="P30" s="52">
        <v>55108</v>
      </c>
      <c r="Q30" s="52">
        <v>52182</v>
      </c>
      <c r="R30" s="54">
        <v>5.6072975355486498</v>
      </c>
      <c r="S30" s="52">
        <v>13.4266572221819</v>
      </c>
      <c r="T30" s="52">
        <v>12.9265287934537</v>
      </c>
      <c r="U30" s="55">
        <v>3.72489161264923</v>
      </c>
    </row>
    <row r="31" spans="1:21" ht="12" thickBot="1">
      <c r="A31" s="76"/>
      <c r="B31" s="65" t="s">
        <v>29</v>
      </c>
      <c r="C31" s="66"/>
      <c r="D31" s="52">
        <v>552295.89910000004</v>
      </c>
      <c r="E31" s="53"/>
      <c r="F31" s="53"/>
      <c r="G31" s="52">
        <v>514476.46100000001</v>
      </c>
      <c r="H31" s="54">
        <v>7.35105315148716</v>
      </c>
      <c r="I31" s="52">
        <v>32675.408299999999</v>
      </c>
      <c r="J31" s="54">
        <v>5.9162866052865102</v>
      </c>
      <c r="K31" s="52">
        <v>36547.538999999997</v>
      </c>
      <c r="L31" s="54">
        <v>7.10383113135277</v>
      </c>
      <c r="M31" s="54">
        <v>-0.10594778214752</v>
      </c>
      <c r="N31" s="52">
        <v>48625307.072300002</v>
      </c>
      <c r="O31" s="52">
        <v>48625307.072300002</v>
      </c>
      <c r="P31" s="52">
        <v>21373</v>
      </c>
      <c r="Q31" s="52">
        <v>23537</v>
      </c>
      <c r="R31" s="54">
        <v>-9.1940349237370906</v>
      </c>
      <c r="S31" s="52">
        <v>25.8408224909933</v>
      </c>
      <c r="T31" s="52">
        <v>28.322188800611801</v>
      </c>
      <c r="U31" s="55">
        <v>-9.6025051465887294</v>
      </c>
    </row>
    <row r="32" spans="1:21" ht="12" thickBot="1">
      <c r="A32" s="76"/>
      <c r="B32" s="65" t="s">
        <v>30</v>
      </c>
      <c r="C32" s="66"/>
      <c r="D32" s="52">
        <v>95367.152400000006</v>
      </c>
      <c r="E32" s="53"/>
      <c r="F32" s="53"/>
      <c r="G32" s="52">
        <v>113873.26179999999</v>
      </c>
      <c r="H32" s="54">
        <v>-16.251496714393799</v>
      </c>
      <c r="I32" s="52">
        <v>25163.4961</v>
      </c>
      <c r="J32" s="54">
        <v>26.385915345837699</v>
      </c>
      <c r="K32" s="52">
        <v>33154.682200000003</v>
      </c>
      <c r="L32" s="54">
        <v>29.1154233012407</v>
      </c>
      <c r="M32" s="54">
        <v>-0.24102737742423599</v>
      </c>
      <c r="N32" s="52">
        <v>1546437.8063000001</v>
      </c>
      <c r="O32" s="52">
        <v>1546437.8063000001</v>
      </c>
      <c r="P32" s="52">
        <v>20029</v>
      </c>
      <c r="Q32" s="52">
        <v>20742</v>
      </c>
      <c r="R32" s="54">
        <v>-3.4374698679008802</v>
      </c>
      <c r="S32" s="52">
        <v>4.7614535124070096</v>
      </c>
      <c r="T32" s="52">
        <v>4.80397978497734</v>
      </c>
      <c r="U32" s="55">
        <v>-0.89313635971704297</v>
      </c>
    </row>
    <row r="33" spans="1:21" ht="12" thickBot="1">
      <c r="A33" s="76"/>
      <c r="B33" s="65" t="s">
        <v>75</v>
      </c>
      <c r="C33" s="66"/>
      <c r="D33" s="52">
        <v>2.2124000000000001</v>
      </c>
      <c r="E33" s="53"/>
      <c r="F33" s="53"/>
      <c r="G33" s="53"/>
      <c r="H33" s="53"/>
      <c r="I33" s="52">
        <v>0</v>
      </c>
      <c r="J33" s="54">
        <v>0</v>
      </c>
      <c r="K33" s="53"/>
      <c r="L33" s="53"/>
      <c r="M33" s="53"/>
      <c r="N33" s="52">
        <v>11.238899999999999</v>
      </c>
      <c r="O33" s="52">
        <v>11.238899999999999</v>
      </c>
      <c r="P33" s="52">
        <v>1</v>
      </c>
      <c r="Q33" s="53"/>
      <c r="R33" s="53"/>
      <c r="S33" s="52">
        <v>2.2124000000000001</v>
      </c>
      <c r="T33" s="53"/>
      <c r="U33" s="56"/>
    </row>
    <row r="34" spans="1:21" ht="12" thickBot="1">
      <c r="A34" s="76"/>
      <c r="B34" s="65" t="s">
        <v>31</v>
      </c>
      <c r="C34" s="66"/>
      <c r="D34" s="52">
        <v>359448.0442</v>
      </c>
      <c r="E34" s="53"/>
      <c r="F34" s="53"/>
      <c r="G34" s="52">
        <v>168431.8175</v>
      </c>
      <c r="H34" s="54">
        <v>113.408635930679</v>
      </c>
      <c r="I34" s="52">
        <v>1099.7855999999999</v>
      </c>
      <c r="J34" s="54">
        <v>0.30596510893465001</v>
      </c>
      <c r="K34" s="52">
        <v>22117.698100000001</v>
      </c>
      <c r="L34" s="54">
        <v>13.1315439257788</v>
      </c>
      <c r="M34" s="54">
        <v>-0.95027576581308004</v>
      </c>
      <c r="N34" s="52">
        <v>4660564.8183000004</v>
      </c>
      <c r="O34" s="52">
        <v>4660564.8183000004</v>
      </c>
      <c r="P34" s="52">
        <v>20293</v>
      </c>
      <c r="Q34" s="52">
        <v>12854</v>
      </c>
      <c r="R34" s="54">
        <v>57.873035630932002</v>
      </c>
      <c r="S34" s="52">
        <v>17.7129081062435</v>
      </c>
      <c r="T34" s="52">
        <v>17.500586136611201</v>
      </c>
      <c r="U34" s="55">
        <v>1.1986849836223099</v>
      </c>
    </row>
    <row r="35" spans="1:21" ht="12" customHeight="1" thickBot="1">
      <c r="A35" s="76"/>
      <c r="B35" s="65" t="s">
        <v>68</v>
      </c>
      <c r="C35" s="66"/>
      <c r="D35" s="52">
        <v>85947.93</v>
      </c>
      <c r="E35" s="53"/>
      <c r="F35" s="53"/>
      <c r="G35" s="52">
        <v>12116.24</v>
      </c>
      <c r="H35" s="54">
        <v>609.36140254732504</v>
      </c>
      <c r="I35" s="52">
        <v>1422.62</v>
      </c>
      <c r="J35" s="54">
        <v>1.65521147513384</v>
      </c>
      <c r="K35" s="52">
        <v>547.87</v>
      </c>
      <c r="L35" s="54">
        <v>4.5217823351138602</v>
      </c>
      <c r="M35" s="54">
        <v>1.5966378885501999</v>
      </c>
      <c r="N35" s="52">
        <v>2503867.33</v>
      </c>
      <c r="O35" s="52">
        <v>2503867.33</v>
      </c>
      <c r="P35" s="52">
        <v>49</v>
      </c>
      <c r="Q35" s="52">
        <v>44</v>
      </c>
      <c r="R35" s="54">
        <v>11.363636363636401</v>
      </c>
      <c r="S35" s="52">
        <v>1754.0393877551001</v>
      </c>
      <c r="T35" s="52">
        <v>1617.46386363636</v>
      </c>
      <c r="U35" s="55">
        <v>7.7863430588941203</v>
      </c>
    </row>
    <row r="36" spans="1:21" ht="12" customHeight="1" thickBot="1">
      <c r="A36" s="76"/>
      <c r="B36" s="65" t="s">
        <v>35</v>
      </c>
      <c r="C36" s="66"/>
      <c r="D36" s="52">
        <v>286009.46999999997</v>
      </c>
      <c r="E36" s="53"/>
      <c r="F36" s="53"/>
      <c r="G36" s="52">
        <v>345454.91</v>
      </c>
      <c r="H36" s="54">
        <v>-17.2078723674821</v>
      </c>
      <c r="I36" s="52">
        <v>-34313.68</v>
      </c>
      <c r="J36" s="54">
        <v>-11.9973929534571</v>
      </c>
      <c r="K36" s="52">
        <v>-34289.69</v>
      </c>
      <c r="L36" s="54">
        <v>-9.9259524202449505</v>
      </c>
      <c r="M36" s="54">
        <v>6.9962720572800004E-4</v>
      </c>
      <c r="N36" s="52">
        <v>14537316.01</v>
      </c>
      <c r="O36" s="52">
        <v>14537316.01</v>
      </c>
      <c r="P36" s="52">
        <v>119</v>
      </c>
      <c r="Q36" s="52">
        <v>123</v>
      </c>
      <c r="R36" s="54">
        <v>-3.2520325203252001</v>
      </c>
      <c r="S36" s="52">
        <v>2403.4409243697501</v>
      </c>
      <c r="T36" s="52">
        <v>2532.9863414634101</v>
      </c>
      <c r="U36" s="55">
        <v>-5.3899979724959302</v>
      </c>
    </row>
    <row r="37" spans="1:21" ht="12" thickBot="1">
      <c r="A37" s="76"/>
      <c r="B37" s="65" t="s">
        <v>36</v>
      </c>
      <c r="C37" s="66"/>
      <c r="D37" s="52">
        <v>69217.11</v>
      </c>
      <c r="E37" s="53"/>
      <c r="F37" s="53"/>
      <c r="G37" s="52">
        <v>56151.29</v>
      </c>
      <c r="H37" s="54">
        <v>23.268957845848199</v>
      </c>
      <c r="I37" s="52">
        <v>-2552.9899999999998</v>
      </c>
      <c r="J37" s="54">
        <v>-3.6883799395843</v>
      </c>
      <c r="K37" s="52">
        <v>2580.3200000000002</v>
      </c>
      <c r="L37" s="54">
        <v>4.59529959151428</v>
      </c>
      <c r="M37" s="54">
        <v>-1.9894082904446</v>
      </c>
      <c r="N37" s="52">
        <v>5904895.1299999999</v>
      </c>
      <c r="O37" s="52">
        <v>5904895.1299999999</v>
      </c>
      <c r="P37" s="52">
        <v>31</v>
      </c>
      <c r="Q37" s="52">
        <v>32</v>
      </c>
      <c r="R37" s="54">
        <v>-3.125</v>
      </c>
      <c r="S37" s="52">
        <v>2232.81</v>
      </c>
      <c r="T37" s="52">
        <v>3921.3140625000001</v>
      </c>
      <c r="U37" s="55">
        <v>-75.622379983070701</v>
      </c>
    </row>
    <row r="38" spans="1:21" ht="12" thickBot="1">
      <c r="A38" s="76"/>
      <c r="B38" s="65" t="s">
        <v>37</v>
      </c>
      <c r="C38" s="66"/>
      <c r="D38" s="52">
        <v>97762.89</v>
      </c>
      <c r="E38" s="53"/>
      <c r="F38" s="53"/>
      <c r="G38" s="52">
        <v>130717.16</v>
      </c>
      <c r="H38" s="54">
        <v>-25.210362587436901</v>
      </c>
      <c r="I38" s="52">
        <v>-9440.66</v>
      </c>
      <c r="J38" s="54">
        <v>-9.6566907954541907</v>
      </c>
      <c r="K38" s="52">
        <v>-17082.98</v>
      </c>
      <c r="L38" s="54">
        <v>-13.0686590804145</v>
      </c>
      <c r="M38" s="54">
        <v>-0.44736456988183598</v>
      </c>
      <c r="N38" s="52">
        <v>6478151.3799999999</v>
      </c>
      <c r="O38" s="52">
        <v>6478151.3799999999</v>
      </c>
      <c r="P38" s="52">
        <v>55</v>
      </c>
      <c r="Q38" s="52">
        <v>73</v>
      </c>
      <c r="R38" s="54">
        <v>-24.657534246575299</v>
      </c>
      <c r="S38" s="52">
        <v>1777.50709090909</v>
      </c>
      <c r="T38" s="52">
        <v>1887.5649315068499</v>
      </c>
      <c r="U38" s="55">
        <v>-6.1916962897442298</v>
      </c>
    </row>
    <row r="39" spans="1:21" ht="12" thickBot="1">
      <c r="A39" s="76"/>
      <c r="B39" s="65" t="s">
        <v>70</v>
      </c>
      <c r="C39" s="66"/>
      <c r="D39" s="52">
        <v>17.13</v>
      </c>
      <c r="E39" s="53"/>
      <c r="F39" s="53"/>
      <c r="G39" s="52">
        <v>1.21</v>
      </c>
      <c r="H39" s="54">
        <v>1315.70247933884</v>
      </c>
      <c r="I39" s="52">
        <v>0.03</v>
      </c>
      <c r="J39" s="54">
        <v>0.17513134851138401</v>
      </c>
      <c r="K39" s="52">
        <v>-851.82</v>
      </c>
      <c r="L39" s="54">
        <v>-70398.347107438007</v>
      </c>
      <c r="M39" s="54">
        <v>-1.00003521870818</v>
      </c>
      <c r="N39" s="52">
        <v>189.72</v>
      </c>
      <c r="O39" s="52">
        <v>189.72</v>
      </c>
      <c r="P39" s="52">
        <v>2</v>
      </c>
      <c r="Q39" s="53"/>
      <c r="R39" s="53"/>
      <c r="S39" s="52">
        <v>8.5649999999999995</v>
      </c>
      <c r="T39" s="53"/>
      <c r="U39" s="56"/>
    </row>
    <row r="40" spans="1:21" ht="12" customHeight="1" thickBot="1">
      <c r="A40" s="76"/>
      <c r="B40" s="65" t="s">
        <v>32</v>
      </c>
      <c r="C40" s="66"/>
      <c r="D40" s="52">
        <v>43888.887900000002</v>
      </c>
      <c r="E40" s="53"/>
      <c r="F40" s="53"/>
      <c r="G40" s="52">
        <v>169162.82010000001</v>
      </c>
      <c r="H40" s="54">
        <v>-74.055239872416905</v>
      </c>
      <c r="I40" s="52">
        <v>2114.3245000000002</v>
      </c>
      <c r="J40" s="54">
        <v>4.8174483363931397</v>
      </c>
      <c r="K40" s="52">
        <v>8286.0609000000004</v>
      </c>
      <c r="L40" s="54">
        <v>4.8982754573976299</v>
      </c>
      <c r="M40" s="54">
        <v>-0.74483357948769102</v>
      </c>
      <c r="N40" s="52">
        <v>1094432.4687000001</v>
      </c>
      <c r="O40" s="52">
        <v>1094432.4687000001</v>
      </c>
      <c r="P40" s="52">
        <v>122</v>
      </c>
      <c r="Q40" s="52">
        <v>136</v>
      </c>
      <c r="R40" s="54">
        <v>-10.294117647058799</v>
      </c>
      <c r="S40" s="52">
        <v>359.74498278688498</v>
      </c>
      <c r="T40" s="52">
        <v>298.00464411764699</v>
      </c>
      <c r="U40" s="55">
        <v>17.162251490193398</v>
      </c>
    </row>
    <row r="41" spans="1:21" ht="12" customHeight="1" thickBot="1">
      <c r="A41" s="76"/>
      <c r="B41" s="65" t="s">
        <v>33</v>
      </c>
      <c r="C41" s="66"/>
      <c r="D41" s="52">
        <v>430946.99719999998</v>
      </c>
      <c r="E41" s="53"/>
      <c r="F41" s="53"/>
      <c r="G41" s="52">
        <v>449784.37319999997</v>
      </c>
      <c r="H41" s="54">
        <v>-4.1880903656081001</v>
      </c>
      <c r="I41" s="52">
        <v>15366.3423</v>
      </c>
      <c r="J41" s="54">
        <v>3.5657151343065401</v>
      </c>
      <c r="K41" s="52">
        <v>30228.031599999998</v>
      </c>
      <c r="L41" s="54">
        <v>6.72056065108311</v>
      </c>
      <c r="M41" s="54">
        <v>-0.49165256595801599</v>
      </c>
      <c r="N41" s="52">
        <v>8536017.9249000009</v>
      </c>
      <c r="O41" s="52">
        <v>8536017.9249000009</v>
      </c>
      <c r="P41" s="52">
        <v>2095</v>
      </c>
      <c r="Q41" s="52">
        <v>2005</v>
      </c>
      <c r="R41" s="54">
        <v>4.4887780548628502</v>
      </c>
      <c r="S41" s="52">
        <v>205.702623961814</v>
      </c>
      <c r="T41" s="52">
        <v>203.668163890274</v>
      </c>
      <c r="U41" s="55">
        <v>0.98902971306635201</v>
      </c>
    </row>
    <row r="42" spans="1:21" ht="12" thickBot="1">
      <c r="A42" s="76"/>
      <c r="B42" s="65" t="s">
        <v>38</v>
      </c>
      <c r="C42" s="66"/>
      <c r="D42" s="52">
        <v>105264.12</v>
      </c>
      <c r="E42" s="53"/>
      <c r="F42" s="53"/>
      <c r="G42" s="52">
        <v>121584.68</v>
      </c>
      <c r="H42" s="54">
        <v>-13.4232043050161</v>
      </c>
      <c r="I42" s="52">
        <v>-4795.8100000000004</v>
      </c>
      <c r="J42" s="54">
        <v>-4.5559778583623798</v>
      </c>
      <c r="K42" s="52">
        <v>-15739.28</v>
      </c>
      <c r="L42" s="54">
        <v>-12.945117756612101</v>
      </c>
      <c r="M42" s="54">
        <v>-0.69529673530174196</v>
      </c>
      <c r="N42" s="52">
        <v>5585170.2300000004</v>
      </c>
      <c r="O42" s="52">
        <v>5585170.2300000004</v>
      </c>
      <c r="P42" s="52">
        <v>73</v>
      </c>
      <c r="Q42" s="52">
        <v>84</v>
      </c>
      <c r="R42" s="54">
        <v>-13.0952380952381</v>
      </c>
      <c r="S42" s="52">
        <v>1441.97424657534</v>
      </c>
      <c r="T42" s="52">
        <v>1409.12738095238</v>
      </c>
      <c r="U42" s="55">
        <v>2.27790931086128</v>
      </c>
    </row>
    <row r="43" spans="1:21" ht="12" thickBot="1">
      <c r="A43" s="76"/>
      <c r="B43" s="65" t="s">
        <v>39</v>
      </c>
      <c r="C43" s="66"/>
      <c r="D43" s="52">
        <v>72395.77</v>
      </c>
      <c r="E43" s="53"/>
      <c r="F43" s="53"/>
      <c r="G43" s="52">
        <v>82271.039999999994</v>
      </c>
      <c r="H43" s="54">
        <v>-12.003336775613899</v>
      </c>
      <c r="I43" s="52">
        <v>9923.07</v>
      </c>
      <c r="J43" s="54">
        <v>13.7066986096011</v>
      </c>
      <c r="K43" s="52">
        <v>11100.04</v>
      </c>
      <c r="L43" s="54">
        <v>13.4920380245588</v>
      </c>
      <c r="M43" s="54">
        <v>-0.106032951232608</v>
      </c>
      <c r="N43" s="52">
        <v>2053414.55</v>
      </c>
      <c r="O43" s="52">
        <v>2053414.55</v>
      </c>
      <c r="P43" s="52">
        <v>62</v>
      </c>
      <c r="Q43" s="52">
        <v>54</v>
      </c>
      <c r="R43" s="54">
        <v>14.814814814814801</v>
      </c>
      <c r="S43" s="52">
        <v>1167.67370967742</v>
      </c>
      <c r="T43" s="52">
        <v>1313.1537037037001</v>
      </c>
      <c r="U43" s="55">
        <v>-12.4589594525062</v>
      </c>
    </row>
    <row r="44" spans="1:21" ht="12" thickBot="1">
      <c r="A44" s="76"/>
      <c r="B44" s="65" t="s">
        <v>73</v>
      </c>
      <c r="C44" s="66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2">
        <v>-1523.9315999999999</v>
      </c>
      <c r="O44" s="52">
        <v>-1523.9315999999999</v>
      </c>
      <c r="P44" s="53"/>
      <c r="Q44" s="53"/>
      <c r="R44" s="53"/>
      <c r="S44" s="53"/>
      <c r="T44" s="53"/>
      <c r="U44" s="56"/>
    </row>
    <row r="45" spans="1:21" ht="12" thickBot="1">
      <c r="A45" s="77"/>
      <c r="B45" s="65" t="s">
        <v>34</v>
      </c>
      <c r="C45" s="66"/>
      <c r="D45" s="57">
        <v>4541.9712</v>
      </c>
      <c r="E45" s="58"/>
      <c r="F45" s="58"/>
      <c r="G45" s="57">
        <v>5708.7272000000003</v>
      </c>
      <c r="H45" s="59">
        <v>-20.4381109680631</v>
      </c>
      <c r="I45" s="57">
        <v>332.77210000000002</v>
      </c>
      <c r="J45" s="59">
        <v>7.32660083797977</v>
      </c>
      <c r="K45" s="57">
        <v>721.10329999999999</v>
      </c>
      <c r="L45" s="59">
        <v>12.6315950077278</v>
      </c>
      <c r="M45" s="59">
        <v>-0.53852367615014396</v>
      </c>
      <c r="N45" s="57">
        <v>269715.7267</v>
      </c>
      <c r="O45" s="57">
        <v>269715.7267</v>
      </c>
      <c r="P45" s="57">
        <v>15</v>
      </c>
      <c r="Q45" s="57">
        <v>8</v>
      </c>
      <c r="R45" s="59">
        <v>87.5</v>
      </c>
      <c r="S45" s="57">
        <v>302.79808000000003</v>
      </c>
      <c r="T45" s="57">
        <v>851.63187500000004</v>
      </c>
      <c r="U45" s="60">
        <v>-181.254053856616</v>
      </c>
    </row>
  </sheetData>
  <mergeCells count="43">
    <mergeCell ref="B34:C34"/>
    <mergeCell ref="B27:C27"/>
    <mergeCell ref="B28:C28"/>
    <mergeCell ref="B43:C43"/>
    <mergeCell ref="B44:C44"/>
    <mergeCell ref="B45:C45"/>
    <mergeCell ref="B37:C37"/>
    <mergeCell ref="B31:C31"/>
    <mergeCell ref="B32:C32"/>
    <mergeCell ref="B33:C33"/>
    <mergeCell ref="B38:C38"/>
    <mergeCell ref="B39:C39"/>
    <mergeCell ref="B40:C40"/>
    <mergeCell ref="B41:C41"/>
    <mergeCell ref="B42:C42"/>
    <mergeCell ref="B35:C35"/>
    <mergeCell ref="B36:C36"/>
    <mergeCell ref="B18:C18"/>
    <mergeCell ref="B24:C24"/>
    <mergeCell ref="B23:C23"/>
    <mergeCell ref="B25:C25"/>
    <mergeCell ref="B26:C26"/>
    <mergeCell ref="B13:C13"/>
    <mergeCell ref="B14:C14"/>
    <mergeCell ref="B15:C15"/>
    <mergeCell ref="B16:C16"/>
    <mergeCell ref="B17:C17"/>
    <mergeCell ref="B30:C30"/>
    <mergeCell ref="A1:U4"/>
    <mergeCell ref="W1:W4"/>
    <mergeCell ref="B6:C6"/>
    <mergeCell ref="A7:C7"/>
    <mergeCell ref="A8:A45"/>
    <mergeCell ref="B8:C8"/>
    <mergeCell ref="B9:C9"/>
    <mergeCell ref="B10:C10"/>
    <mergeCell ref="B11:C11"/>
    <mergeCell ref="B12:C12"/>
    <mergeCell ref="B19:C19"/>
    <mergeCell ref="B20:C20"/>
    <mergeCell ref="B21:C21"/>
    <mergeCell ref="B22:C22"/>
    <mergeCell ref="B29:C29"/>
  </mergeCells>
  <phoneticPr fontId="18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H62"/>
  <sheetViews>
    <sheetView topLeftCell="A19" workbookViewId="0">
      <selection activeCell="B32" sqref="B32:E38"/>
    </sheetView>
  </sheetViews>
  <sheetFormatPr defaultRowHeight="12.75"/>
  <cols>
    <col min="1" max="1" width="3.140625" style="28" customWidth="1"/>
    <col min="2" max="2" width="5.28515625" style="29" customWidth="1"/>
    <col min="3" max="3" width="9.140625" style="28"/>
    <col min="4" max="7" width="9.85546875" style="28" customWidth="1"/>
    <col min="8" max="8" width="11.140625" style="28" customWidth="1"/>
    <col min="9" max="16384" width="9.140625" style="3"/>
  </cols>
  <sheetData>
    <row r="1" spans="1:8">
      <c r="A1" s="38" t="s">
        <v>72</v>
      </c>
      <c r="B1" s="38" t="s">
        <v>62</v>
      </c>
      <c r="C1" s="38" t="s">
        <v>63</v>
      </c>
      <c r="D1" s="38" t="s">
        <v>64</v>
      </c>
      <c r="E1" s="38" t="s">
        <v>65</v>
      </c>
      <c r="F1" s="38" t="s">
        <v>66</v>
      </c>
      <c r="G1" s="38" t="s">
        <v>65</v>
      </c>
      <c r="H1" s="38" t="s">
        <v>67</v>
      </c>
    </row>
    <row r="2" spans="1:8">
      <c r="A2" s="37">
        <v>1</v>
      </c>
      <c r="B2" s="37">
        <v>12</v>
      </c>
      <c r="C2" s="37">
        <v>69095</v>
      </c>
      <c r="D2" s="37">
        <v>624657.118832479</v>
      </c>
      <c r="E2" s="37">
        <v>476305.98081367498</v>
      </c>
      <c r="F2" s="37">
        <v>148351.138018803</v>
      </c>
      <c r="G2" s="37">
        <v>476305.98081367498</v>
      </c>
      <c r="H2" s="37">
        <v>0.23749211134595</v>
      </c>
    </row>
    <row r="3" spans="1:8">
      <c r="A3" s="37">
        <v>2</v>
      </c>
      <c r="B3" s="37">
        <v>13</v>
      </c>
      <c r="C3" s="37">
        <v>7007</v>
      </c>
      <c r="D3" s="37">
        <v>61117.810862393198</v>
      </c>
      <c r="E3" s="37">
        <v>45928.522567521402</v>
      </c>
      <c r="F3" s="37">
        <v>15189.2882948718</v>
      </c>
      <c r="G3" s="37">
        <v>45928.522567521402</v>
      </c>
      <c r="H3" s="37">
        <v>0.248524743941999</v>
      </c>
    </row>
    <row r="4" spans="1:8">
      <c r="A4" s="37">
        <v>3</v>
      </c>
      <c r="B4" s="37">
        <v>14</v>
      </c>
      <c r="C4" s="37">
        <v>88901</v>
      </c>
      <c r="D4" s="37">
        <v>90449.138846010101</v>
      </c>
      <c r="E4" s="37">
        <v>67057.727664600898</v>
      </c>
      <c r="F4" s="37">
        <v>23391.411181409199</v>
      </c>
      <c r="G4" s="37">
        <v>67057.727664600898</v>
      </c>
      <c r="H4" s="37">
        <v>0.258613973331832</v>
      </c>
    </row>
    <row r="5" spans="1:8">
      <c r="A5" s="37">
        <v>4</v>
      </c>
      <c r="B5" s="37">
        <v>15</v>
      </c>
      <c r="C5" s="37">
        <v>4299</v>
      </c>
      <c r="D5" s="37">
        <v>78655.003946978293</v>
      </c>
      <c r="E5" s="37">
        <v>61321.871479804897</v>
      </c>
      <c r="F5" s="37">
        <v>17333.1324671734</v>
      </c>
      <c r="G5" s="37">
        <v>61321.871479804897</v>
      </c>
      <c r="H5" s="37">
        <v>0.22036910046890101</v>
      </c>
    </row>
    <row r="6" spans="1:8">
      <c r="A6" s="37">
        <v>5</v>
      </c>
      <c r="B6" s="37">
        <v>16</v>
      </c>
      <c r="C6" s="37">
        <v>3347</v>
      </c>
      <c r="D6" s="37">
        <v>242690.778066667</v>
      </c>
      <c r="E6" s="37">
        <v>213603.79453333301</v>
      </c>
      <c r="F6" s="37">
        <v>29086.983533333299</v>
      </c>
      <c r="G6" s="37">
        <v>213603.79453333301</v>
      </c>
      <c r="H6" s="37">
        <v>0.119852034613953</v>
      </c>
    </row>
    <row r="7" spans="1:8">
      <c r="A7" s="37">
        <v>6</v>
      </c>
      <c r="B7" s="37">
        <v>17</v>
      </c>
      <c r="C7" s="37">
        <v>14164</v>
      </c>
      <c r="D7" s="37">
        <v>236008.774636752</v>
      </c>
      <c r="E7" s="37">
        <v>172619.95678547001</v>
      </c>
      <c r="F7" s="37">
        <v>63388.817851282103</v>
      </c>
      <c r="G7" s="37">
        <v>172619.95678547001</v>
      </c>
      <c r="H7" s="37">
        <v>0.26858669957863002</v>
      </c>
    </row>
    <row r="8" spans="1:8">
      <c r="A8" s="37">
        <v>7</v>
      </c>
      <c r="B8" s="37">
        <v>18</v>
      </c>
      <c r="C8" s="37">
        <v>73201</v>
      </c>
      <c r="D8" s="37">
        <v>136177.93552735</v>
      </c>
      <c r="E8" s="37">
        <v>110456.066503419</v>
      </c>
      <c r="F8" s="37">
        <v>25721.869023931598</v>
      </c>
      <c r="G8" s="37">
        <v>110456.066503419</v>
      </c>
      <c r="H8" s="37">
        <v>0.18888426325691801</v>
      </c>
    </row>
    <row r="9" spans="1:8">
      <c r="A9" s="37">
        <v>8</v>
      </c>
      <c r="B9" s="37">
        <v>19</v>
      </c>
      <c r="C9" s="37">
        <v>16383</v>
      </c>
      <c r="D9" s="37">
        <v>144534.614213675</v>
      </c>
      <c r="E9" s="37">
        <v>138636.10052991399</v>
      </c>
      <c r="F9" s="37">
        <v>5898.5136837606797</v>
      </c>
      <c r="G9" s="37">
        <v>138636.10052991399</v>
      </c>
      <c r="H9" s="37">
        <v>4.08103879880325E-2</v>
      </c>
    </row>
    <row r="10" spans="1:8">
      <c r="A10" s="37">
        <v>9</v>
      </c>
      <c r="B10" s="37">
        <v>21</v>
      </c>
      <c r="C10" s="37">
        <v>159959</v>
      </c>
      <c r="D10" s="37">
        <v>564788.02430854703</v>
      </c>
      <c r="E10" s="37">
        <v>546046.01483675197</v>
      </c>
      <c r="F10" s="37">
        <v>18742.0094717949</v>
      </c>
      <c r="G10" s="37">
        <v>546046.01483675197</v>
      </c>
      <c r="H10" s="37">
        <v>3.3184148149635703E-2</v>
      </c>
    </row>
    <row r="11" spans="1:8">
      <c r="A11" s="37">
        <v>10</v>
      </c>
      <c r="B11" s="37">
        <v>22</v>
      </c>
      <c r="C11" s="37">
        <v>36248</v>
      </c>
      <c r="D11" s="37">
        <v>617247.13635470101</v>
      </c>
      <c r="E11" s="37">
        <v>562934.38958717894</v>
      </c>
      <c r="F11" s="37">
        <v>54312.746767521399</v>
      </c>
      <c r="G11" s="37">
        <v>562934.38958717894</v>
      </c>
      <c r="H11" s="37">
        <v>8.7991897521433896E-2</v>
      </c>
    </row>
    <row r="12" spans="1:8">
      <c r="A12" s="37">
        <v>11</v>
      </c>
      <c r="B12" s="37">
        <v>23</v>
      </c>
      <c r="C12" s="37">
        <v>123182.06299999999</v>
      </c>
      <c r="D12" s="37">
        <v>1472547.0602478599</v>
      </c>
      <c r="E12" s="37">
        <v>1236223.8761692301</v>
      </c>
      <c r="F12" s="37">
        <v>236323.18407863201</v>
      </c>
      <c r="G12" s="37">
        <v>1236223.8761692301</v>
      </c>
      <c r="H12" s="37">
        <v>0.16048599766913699</v>
      </c>
    </row>
    <row r="13" spans="1:8">
      <c r="A13" s="37">
        <v>12</v>
      </c>
      <c r="B13" s="37">
        <v>24</v>
      </c>
      <c r="C13" s="37">
        <v>24591</v>
      </c>
      <c r="D13" s="37">
        <v>532818.42390085501</v>
      </c>
      <c r="E13" s="37">
        <v>488304.28767692298</v>
      </c>
      <c r="F13" s="37">
        <v>44514.1362239316</v>
      </c>
      <c r="G13" s="37">
        <v>488304.28767692298</v>
      </c>
      <c r="H13" s="37">
        <v>8.3544664049032005E-2</v>
      </c>
    </row>
    <row r="14" spans="1:8">
      <c r="A14" s="37">
        <v>13</v>
      </c>
      <c r="B14" s="37">
        <v>25</v>
      </c>
      <c r="C14" s="37">
        <v>116515</v>
      </c>
      <c r="D14" s="37">
        <v>1171405.0595</v>
      </c>
      <c r="E14" s="37">
        <v>1087022.5031999999</v>
      </c>
      <c r="F14" s="37">
        <v>84382.556299999997</v>
      </c>
      <c r="G14" s="37">
        <v>1087022.5031999999</v>
      </c>
      <c r="H14" s="37">
        <v>7.20353353570264E-2</v>
      </c>
    </row>
    <row r="15" spans="1:8">
      <c r="A15" s="37">
        <v>14</v>
      </c>
      <c r="B15" s="37">
        <v>26</v>
      </c>
      <c r="C15" s="37">
        <v>53071</v>
      </c>
      <c r="D15" s="37">
        <v>313874.61275168299</v>
      </c>
      <c r="E15" s="37">
        <v>270379.56256376201</v>
      </c>
      <c r="F15" s="37">
        <v>43495.0501879207</v>
      </c>
      <c r="G15" s="37">
        <v>270379.56256376201</v>
      </c>
      <c r="H15" s="37">
        <v>0.138574604064366</v>
      </c>
    </row>
    <row r="16" spans="1:8">
      <c r="A16" s="37">
        <v>15</v>
      </c>
      <c r="B16" s="37">
        <v>27</v>
      </c>
      <c r="C16" s="37">
        <v>114120.322</v>
      </c>
      <c r="D16" s="37">
        <v>986442.04410000006</v>
      </c>
      <c r="E16" s="37">
        <v>914580.2023</v>
      </c>
      <c r="F16" s="37">
        <v>71861.841799999995</v>
      </c>
      <c r="G16" s="37">
        <v>914580.2023</v>
      </c>
      <c r="H16" s="37">
        <v>7.28495325496437E-2</v>
      </c>
    </row>
    <row r="17" spans="1:8">
      <c r="A17" s="37">
        <v>16</v>
      </c>
      <c r="B17" s="37">
        <v>29</v>
      </c>
      <c r="C17" s="37">
        <v>144909</v>
      </c>
      <c r="D17" s="37">
        <v>2049007.8112820501</v>
      </c>
      <c r="E17" s="37">
        <v>1835424.96951795</v>
      </c>
      <c r="F17" s="37">
        <v>213582.84176410301</v>
      </c>
      <c r="G17" s="37">
        <v>1835424.96951795</v>
      </c>
      <c r="H17" s="37">
        <v>0.104237202312306</v>
      </c>
    </row>
    <row r="18" spans="1:8">
      <c r="A18" s="37">
        <v>17</v>
      </c>
      <c r="B18" s="37">
        <v>31</v>
      </c>
      <c r="C18" s="37">
        <v>24979.441999999999</v>
      </c>
      <c r="D18" s="37">
        <v>290367.05284090497</v>
      </c>
      <c r="E18" s="37">
        <v>248494.37642714201</v>
      </c>
      <c r="F18" s="37">
        <v>41872.676413763002</v>
      </c>
      <c r="G18" s="37">
        <v>248494.37642714201</v>
      </c>
      <c r="H18" s="37">
        <v>0.144206017880085</v>
      </c>
    </row>
    <row r="19" spans="1:8">
      <c r="A19" s="37">
        <v>18</v>
      </c>
      <c r="B19" s="37">
        <v>32</v>
      </c>
      <c r="C19" s="37">
        <v>45416.928</v>
      </c>
      <c r="D19" s="37">
        <v>589653.90471205697</v>
      </c>
      <c r="E19" s="37">
        <v>583225.31207610003</v>
      </c>
      <c r="F19" s="37">
        <v>6428.5926359564301</v>
      </c>
      <c r="G19" s="37">
        <v>583225.31207610003</v>
      </c>
      <c r="H19" s="37">
        <v>1.0902315043764E-2</v>
      </c>
    </row>
    <row r="20" spans="1:8">
      <c r="A20" s="37">
        <v>19</v>
      </c>
      <c r="B20" s="37">
        <v>33</v>
      </c>
      <c r="C20" s="37">
        <v>41619.902000000002</v>
      </c>
      <c r="D20" s="37">
        <v>694500.393742727</v>
      </c>
      <c r="E20" s="37">
        <v>558032.00802139298</v>
      </c>
      <c r="F20" s="37">
        <v>136468.38572133399</v>
      </c>
      <c r="G20" s="37">
        <v>558032.00802139298</v>
      </c>
      <c r="H20" s="37">
        <v>0.19649864413451701</v>
      </c>
    </row>
    <row r="21" spans="1:8">
      <c r="A21" s="37">
        <v>20</v>
      </c>
      <c r="B21" s="37">
        <v>34</v>
      </c>
      <c r="C21" s="37">
        <v>33753.599999999999</v>
      </c>
      <c r="D21" s="37">
        <v>230877.61341834199</v>
      </c>
      <c r="E21" s="37">
        <v>170322.18778698699</v>
      </c>
      <c r="F21" s="37">
        <v>60555.425631355101</v>
      </c>
      <c r="G21" s="37">
        <v>170322.18778698699</v>
      </c>
      <c r="H21" s="37">
        <v>0.26228366074466802</v>
      </c>
    </row>
    <row r="22" spans="1:8">
      <c r="A22" s="37">
        <v>21</v>
      </c>
      <c r="B22" s="37">
        <v>35</v>
      </c>
      <c r="C22" s="37">
        <v>92411.638999999996</v>
      </c>
      <c r="D22" s="37">
        <v>2248064.4776238902</v>
      </c>
      <c r="E22" s="37">
        <v>2411470.14672832</v>
      </c>
      <c r="F22" s="37">
        <v>-163405.669104425</v>
      </c>
      <c r="G22" s="37">
        <v>2411470.14672832</v>
      </c>
      <c r="H22" s="37">
        <v>-7.2687269751772199E-2</v>
      </c>
    </row>
    <row r="23" spans="1:8">
      <c r="A23" s="37">
        <v>22</v>
      </c>
      <c r="B23" s="37">
        <v>36</v>
      </c>
      <c r="C23" s="37">
        <v>168088.36499999999</v>
      </c>
      <c r="D23" s="37">
        <v>736329.60037168104</v>
      </c>
      <c r="E23" s="37">
        <v>617384.59333363501</v>
      </c>
      <c r="F23" s="37">
        <v>118945.00703804599</v>
      </c>
      <c r="G23" s="37">
        <v>617384.59333363501</v>
      </c>
      <c r="H23" s="37">
        <v>0.16153772302241501</v>
      </c>
    </row>
    <row r="24" spans="1:8">
      <c r="A24" s="37">
        <v>23</v>
      </c>
      <c r="B24" s="37">
        <v>37</v>
      </c>
      <c r="C24" s="37">
        <v>94317.748999999996</v>
      </c>
      <c r="D24" s="37">
        <v>739916.21836371697</v>
      </c>
      <c r="E24" s="37">
        <v>663698.84298055305</v>
      </c>
      <c r="F24" s="37">
        <v>76217.375383164093</v>
      </c>
      <c r="G24" s="37">
        <v>663698.84298055305</v>
      </c>
      <c r="H24" s="37">
        <v>0.103008115637355</v>
      </c>
    </row>
    <row r="25" spans="1:8">
      <c r="A25" s="37">
        <v>24</v>
      </c>
      <c r="B25" s="37">
        <v>38</v>
      </c>
      <c r="C25" s="37">
        <v>106118.769</v>
      </c>
      <c r="D25" s="37">
        <v>552295.84714424796</v>
      </c>
      <c r="E25" s="37">
        <v>519620.44861415902</v>
      </c>
      <c r="F25" s="37">
        <v>32675.3985300885</v>
      </c>
      <c r="G25" s="37">
        <v>519620.44861415902</v>
      </c>
      <c r="H25" s="37">
        <v>5.9162853928819002E-2</v>
      </c>
    </row>
    <row r="26" spans="1:8">
      <c r="A26" s="37">
        <v>25</v>
      </c>
      <c r="B26" s="37">
        <v>39</v>
      </c>
      <c r="C26" s="37">
        <v>64772.523000000001</v>
      </c>
      <c r="D26" s="37">
        <v>95367.091921654894</v>
      </c>
      <c r="E26" s="37">
        <v>70203.662990665107</v>
      </c>
      <c r="F26" s="37">
        <v>25163.4289309899</v>
      </c>
      <c r="G26" s="37">
        <v>70203.662990665107</v>
      </c>
      <c r="H26" s="37">
        <v>0.26385861646763697</v>
      </c>
    </row>
    <row r="27" spans="1:8">
      <c r="A27" s="37">
        <v>26</v>
      </c>
      <c r="B27" s="37">
        <v>40</v>
      </c>
      <c r="C27" s="37">
        <v>1</v>
      </c>
      <c r="D27" s="37">
        <v>2.2124000000000001</v>
      </c>
      <c r="E27" s="37">
        <v>2.2124000000000001</v>
      </c>
      <c r="F27" s="37">
        <v>0</v>
      </c>
      <c r="G27" s="37">
        <v>2.2124000000000001</v>
      </c>
      <c r="H27" s="37">
        <v>0</v>
      </c>
    </row>
    <row r="28" spans="1:8">
      <c r="A28" s="37">
        <v>27</v>
      </c>
      <c r="B28" s="37">
        <v>42</v>
      </c>
      <c r="C28" s="37">
        <v>24121.338</v>
      </c>
      <c r="D28" s="37">
        <v>359448.04369999998</v>
      </c>
      <c r="E28" s="37">
        <v>358348.25449999998</v>
      </c>
      <c r="F28" s="37">
        <v>1099.7891999999999</v>
      </c>
      <c r="G28" s="37">
        <v>358348.25449999998</v>
      </c>
      <c r="H28" s="37">
        <v>3.0596611089582101E-3</v>
      </c>
    </row>
    <row r="29" spans="1:8">
      <c r="A29" s="37">
        <v>28</v>
      </c>
      <c r="B29" s="37">
        <v>75</v>
      </c>
      <c r="C29" s="37">
        <v>132</v>
      </c>
      <c r="D29" s="37">
        <v>43888.888888888898</v>
      </c>
      <c r="E29" s="37">
        <v>41774.564102564102</v>
      </c>
      <c r="F29" s="37">
        <v>2114.3247863247898</v>
      </c>
      <c r="G29" s="37">
        <v>41774.564102564102</v>
      </c>
      <c r="H29" s="37">
        <v>4.81744888023369E-2</v>
      </c>
    </row>
    <row r="30" spans="1:8">
      <c r="A30" s="37">
        <v>29</v>
      </c>
      <c r="B30" s="37">
        <v>76</v>
      </c>
      <c r="C30" s="37">
        <v>2170</v>
      </c>
      <c r="D30" s="37">
        <v>430946.98881025601</v>
      </c>
      <c r="E30" s="37">
        <v>415580.65398888901</v>
      </c>
      <c r="F30" s="37">
        <v>15366.3348213675</v>
      </c>
      <c r="G30" s="37">
        <v>415580.65398888901</v>
      </c>
      <c r="H30" s="37">
        <v>3.5657134683294497E-2</v>
      </c>
    </row>
    <row r="31" spans="1:8">
      <c r="A31" s="30">
        <v>30</v>
      </c>
      <c r="B31" s="31">
        <v>99</v>
      </c>
      <c r="C31" s="30">
        <v>15</v>
      </c>
      <c r="D31" s="30">
        <v>4541.9711065728798</v>
      </c>
      <c r="E31" s="30">
        <v>4209.1992133726599</v>
      </c>
      <c r="F31" s="30">
        <v>332.77189320021199</v>
      </c>
      <c r="G31" s="30">
        <v>4209.1992133726599</v>
      </c>
      <c r="H31" s="30">
        <v>7.3265964356013499E-2</v>
      </c>
    </row>
    <row r="32" spans="1:8">
      <c r="A32" s="30"/>
      <c r="B32" s="33">
        <v>70</v>
      </c>
      <c r="C32" s="34">
        <v>48</v>
      </c>
      <c r="D32" s="34">
        <v>85947.93</v>
      </c>
      <c r="E32" s="34">
        <v>84525.31</v>
      </c>
      <c r="F32" s="30"/>
      <c r="G32" s="30"/>
      <c r="H32" s="30"/>
    </row>
    <row r="33" spans="1:8">
      <c r="A33" s="30"/>
      <c r="B33" s="33">
        <v>71</v>
      </c>
      <c r="C33" s="34">
        <v>105</v>
      </c>
      <c r="D33" s="34">
        <v>286009.46999999997</v>
      </c>
      <c r="E33" s="34">
        <v>320323.15000000002</v>
      </c>
      <c r="F33" s="30"/>
      <c r="G33" s="30"/>
      <c r="H33" s="30"/>
    </row>
    <row r="34" spans="1:8">
      <c r="A34" s="30"/>
      <c r="B34" s="33">
        <v>72</v>
      </c>
      <c r="C34" s="34">
        <v>23</v>
      </c>
      <c r="D34" s="34">
        <v>69217.11</v>
      </c>
      <c r="E34" s="34">
        <v>71770.100000000006</v>
      </c>
      <c r="F34" s="30"/>
      <c r="G34" s="30"/>
      <c r="H34" s="30"/>
    </row>
    <row r="35" spans="1:8">
      <c r="A35" s="30"/>
      <c r="B35" s="33">
        <v>73</v>
      </c>
      <c r="C35" s="34">
        <v>53</v>
      </c>
      <c r="D35" s="34">
        <v>97762.89</v>
      </c>
      <c r="E35" s="34">
        <v>107203.55</v>
      </c>
      <c r="F35" s="30"/>
      <c r="G35" s="30"/>
      <c r="H35" s="30"/>
    </row>
    <row r="36" spans="1:8">
      <c r="A36" s="30"/>
      <c r="B36" s="33">
        <v>74</v>
      </c>
      <c r="C36" s="34">
        <v>2</v>
      </c>
      <c r="D36" s="34">
        <v>17.13</v>
      </c>
      <c r="E36" s="34">
        <v>17.100000000000001</v>
      </c>
      <c r="F36" s="30"/>
      <c r="G36" s="30"/>
      <c r="H36" s="30"/>
    </row>
    <row r="37" spans="1:8">
      <c r="A37" s="30"/>
      <c r="B37" s="33">
        <v>77</v>
      </c>
      <c r="C37" s="34">
        <v>67</v>
      </c>
      <c r="D37" s="34">
        <v>105264.12</v>
      </c>
      <c r="E37" s="34">
        <v>110059.93</v>
      </c>
      <c r="F37" s="30"/>
      <c r="G37" s="30"/>
      <c r="H37" s="30"/>
    </row>
    <row r="38" spans="1:8">
      <c r="A38" s="30"/>
      <c r="B38" s="33">
        <v>78</v>
      </c>
      <c r="C38" s="34">
        <v>54</v>
      </c>
      <c r="D38" s="34">
        <v>72395.77</v>
      </c>
      <c r="E38" s="34">
        <v>62472.7</v>
      </c>
      <c r="F38" s="34"/>
      <c r="G38" s="30"/>
      <c r="H38" s="30"/>
    </row>
    <row r="39" spans="1:8">
      <c r="A39" s="30"/>
      <c r="B39" s="31"/>
      <c r="C39" s="30"/>
      <c r="D39" s="30"/>
      <c r="E39" s="30"/>
      <c r="F39" s="30"/>
      <c r="G39" s="30"/>
      <c r="H39" s="30"/>
    </row>
    <row r="40" spans="1:8">
      <c r="A40" s="30"/>
      <c r="B40" s="31"/>
      <c r="C40" s="30"/>
      <c r="D40" s="30"/>
      <c r="E40" s="30"/>
      <c r="F40" s="30"/>
      <c r="G40" s="30"/>
      <c r="H40" s="30"/>
    </row>
    <row r="41" spans="1:8">
      <c r="A41" s="30"/>
      <c r="B41" s="31"/>
      <c r="C41" s="30"/>
      <c r="D41" s="30"/>
      <c r="E41" s="30"/>
      <c r="F41" s="30"/>
      <c r="G41" s="30"/>
      <c r="H41" s="30"/>
    </row>
    <row r="42" spans="1:8">
      <c r="A42" s="30"/>
      <c r="B42" s="31"/>
      <c r="C42" s="31"/>
      <c r="D42" s="31"/>
      <c r="E42" s="31"/>
      <c r="F42" s="31"/>
      <c r="G42" s="31"/>
      <c r="H42" s="31"/>
    </row>
    <row r="43" spans="1:8">
      <c r="A43" s="30"/>
      <c r="B43" s="31"/>
      <c r="C43" s="31"/>
      <c r="D43" s="31"/>
      <c r="E43" s="31"/>
      <c r="F43" s="31"/>
      <c r="G43" s="31"/>
      <c r="H43" s="31"/>
    </row>
    <row r="44" spans="1:8">
      <c r="A44" s="30"/>
      <c r="B44" s="31"/>
      <c r="C44" s="30"/>
      <c r="D44" s="30"/>
      <c r="E44" s="30"/>
      <c r="F44" s="30"/>
      <c r="G44" s="30"/>
      <c r="H44" s="30"/>
    </row>
    <row r="45" spans="1:8">
      <c r="A45" s="30"/>
      <c r="B45" s="31"/>
      <c r="C45" s="30"/>
      <c r="D45" s="30"/>
      <c r="E45" s="30"/>
      <c r="F45" s="30"/>
      <c r="G45" s="30"/>
      <c r="H45" s="30"/>
    </row>
    <row r="46" spans="1:8">
      <c r="A46" s="30"/>
      <c r="B46" s="31"/>
      <c r="C46" s="30"/>
      <c r="D46" s="30"/>
      <c r="E46" s="30"/>
      <c r="F46" s="30"/>
      <c r="G46" s="30"/>
      <c r="H46" s="30"/>
    </row>
    <row r="47" spans="1:8">
      <c r="A47" s="30"/>
      <c r="B47" s="31"/>
      <c r="C47" s="30"/>
      <c r="D47" s="30"/>
      <c r="E47" s="30"/>
      <c r="F47" s="30"/>
      <c r="G47" s="30"/>
      <c r="H47" s="30"/>
    </row>
    <row r="48" spans="1:8">
      <c r="A48" s="30"/>
      <c r="B48" s="31"/>
      <c r="C48" s="30"/>
      <c r="D48" s="30"/>
      <c r="E48" s="30"/>
      <c r="F48" s="30"/>
      <c r="G48" s="30"/>
      <c r="H48" s="30"/>
    </row>
    <row r="49" spans="1:8">
      <c r="A49" s="30"/>
      <c r="B49" s="31"/>
      <c r="C49" s="30"/>
      <c r="D49" s="30"/>
      <c r="E49" s="30"/>
      <c r="F49" s="30"/>
      <c r="G49" s="30"/>
      <c r="H49" s="30"/>
    </row>
    <row r="50" spans="1:8">
      <c r="A50" s="30"/>
      <c r="B50" s="31"/>
      <c r="C50" s="30"/>
      <c r="D50" s="30"/>
      <c r="E50" s="30"/>
      <c r="F50" s="30"/>
      <c r="G50" s="30"/>
      <c r="H50" s="30"/>
    </row>
    <row r="51" spans="1:8">
      <c r="A51" s="30"/>
      <c r="B51" s="31"/>
      <c r="C51" s="30"/>
      <c r="D51" s="30"/>
      <c r="E51" s="30"/>
      <c r="F51" s="30"/>
      <c r="G51" s="30"/>
      <c r="H51" s="30"/>
    </row>
    <row r="52" spans="1:8">
      <c r="A52" s="30"/>
      <c r="B52" s="31"/>
      <c r="C52" s="30"/>
      <c r="D52" s="30"/>
      <c r="E52" s="30"/>
      <c r="F52" s="30"/>
      <c r="G52" s="30"/>
      <c r="H52" s="30"/>
    </row>
    <row r="53" spans="1:8">
      <c r="A53" s="30"/>
      <c r="B53" s="31"/>
      <c r="C53" s="30"/>
      <c r="D53" s="30"/>
      <c r="E53" s="30"/>
      <c r="F53" s="30"/>
      <c r="G53" s="30"/>
      <c r="H53" s="30"/>
    </row>
    <row r="54" spans="1:8">
      <c r="A54" s="30"/>
      <c r="B54" s="31"/>
      <c r="C54" s="30"/>
      <c r="D54" s="30"/>
      <c r="E54" s="30"/>
      <c r="F54" s="30"/>
      <c r="G54" s="30"/>
      <c r="H54" s="30"/>
    </row>
    <row r="55" spans="1:8">
      <c r="A55" s="30"/>
      <c r="B55" s="31"/>
      <c r="C55" s="30"/>
      <c r="D55" s="30"/>
      <c r="E55" s="30"/>
      <c r="F55" s="30"/>
      <c r="G55" s="30"/>
      <c r="H55" s="30"/>
    </row>
    <row r="56" spans="1:8">
      <c r="A56" s="30"/>
      <c r="B56" s="31"/>
      <c r="C56" s="30"/>
      <c r="D56" s="30"/>
      <c r="E56" s="30"/>
      <c r="F56" s="30"/>
      <c r="G56" s="30"/>
      <c r="H56" s="30"/>
    </row>
    <row r="57" spans="1:8">
      <c r="A57" s="30"/>
      <c r="B57" s="31"/>
      <c r="C57" s="30"/>
      <c r="D57" s="30"/>
      <c r="E57" s="30"/>
      <c r="F57" s="30"/>
      <c r="G57" s="30"/>
      <c r="H57" s="30"/>
    </row>
    <row r="58" spans="1:8">
      <c r="A58" s="30"/>
      <c r="B58" s="31"/>
      <c r="C58" s="30"/>
      <c r="D58" s="30"/>
      <c r="E58" s="30"/>
      <c r="F58" s="30"/>
      <c r="G58" s="30"/>
      <c r="H58" s="30"/>
    </row>
    <row r="59" spans="1:8">
      <c r="A59" s="30"/>
      <c r="B59" s="31"/>
      <c r="C59" s="30"/>
      <c r="D59" s="30"/>
      <c r="E59" s="30"/>
      <c r="F59" s="30"/>
      <c r="G59" s="30"/>
      <c r="H59" s="30"/>
    </row>
    <row r="60" spans="1:8">
      <c r="A60" s="30"/>
      <c r="B60" s="31"/>
      <c r="C60" s="30"/>
      <c r="D60" s="30"/>
      <c r="E60" s="30"/>
      <c r="F60" s="30"/>
      <c r="G60" s="30"/>
      <c r="H60" s="30"/>
    </row>
    <row r="61" spans="1:8">
      <c r="A61" s="30"/>
      <c r="B61" s="31"/>
      <c r="C61" s="30"/>
      <c r="D61" s="30"/>
      <c r="E61" s="30"/>
      <c r="F61" s="30"/>
      <c r="G61" s="30"/>
      <c r="H61" s="30"/>
    </row>
    <row r="62" spans="1:8">
      <c r="A62" s="30"/>
      <c r="B62" s="31"/>
      <c r="C62" s="30"/>
      <c r="D62" s="30"/>
      <c r="E62" s="30"/>
      <c r="F62" s="30"/>
      <c r="G62" s="30"/>
      <c r="H62" s="30"/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yangjin</cp:lastModifiedBy>
  <dcterms:created xsi:type="dcterms:W3CDTF">2013-06-21T00:28:37Z</dcterms:created>
  <dcterms:modified xsi:type="dcterms:W3CDTF">2016-01-15T00:28:43Z</dcterms:modified>
</cp:coreProperties>
</file>