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<sst xmlns="http://schemas.openxmlformats.org/spreadsheetml/2006/main" count="118" uniqueCount="76">
  <si>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</si>
  <si>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</si>
  <si>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</si>
  <si>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</si>
  <si>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</si>
  <si>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</si>
  <si>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</si>
  <si>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</si>
  <si>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</si>
  <si>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</si>
  <si>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</si>
  <si>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</si>
  <si>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</si>
  <si>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</si>
  <si>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</si>
  <si>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</si>
  <si>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</si>
  <si>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</si>
  <si>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</si>
  <si>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</si>
  <si>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</si>
  <si>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</si>
  <si>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</si>
  <si>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</si>
  <si>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</si>
  <si>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</si>
  <si>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</si>
  <si>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</si>
  <si>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</si>
  <si>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</si>
  <si>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</si>
  <si>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</si>
  <si>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</si>
  <si>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</si>
  <si>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</si>
  <si>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</si>
  <si>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</si>
  <si>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</si>
  <si>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</si>
  <si>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</si>
  <si>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</si>
  <si>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5" type="noConversion"/>
  </si>
  <si>
    <t>COST</t>
    <phoneticPr fontId="5" type="noConversion"/>
  </si>
  <si>
    <t>成本</t>
    <phoneticPr fontId="5" type="noConversion"/>
  </si>
  <si>
    <t>销售金额差异</t>
    <phoneticPr fontId="5" type="noConversion"/>
  </si>
  <si>
    <t>销售成本差异</t>
    <phoneticPr fontId="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</si>
  <si>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</si>
  <si>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</si>
  <si>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</si>
  <si>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</si>
  <si>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</si>
  <si>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</si>
  <si>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</si>
  <si>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</si>
  <si>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</si>
  <si>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</si>
  <si>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</si>
  <si>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</si>
  <si>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</si>
  <si>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</si>
  <si>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</si>
  <si>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</si>
  <si>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</si>
  <si>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</si>
  <si>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</si>
  <si>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</si>
  <si>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</si>
  <si>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</si>
  <si>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</si>
  <si>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</si>
  <si>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</si>
  <si>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</si>
  <si>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</si>
  <si>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5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</si>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</sst>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1">
    <font>
      <sz val="10"/>
      <name val="Arial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5">
    <xf numFmtId="0" fontId="0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4" fillId="3" borderId="0" applyNumberFormat="0" applyBorder="0" applyAlignment="0" applyProtection="0"/>
    <xf numFmtId="0" fontId="33" fillId="4" borderId="0" applyNumberFormat="0" applyBorder="0" applyAlignment="0" applyProtection="0"/>
    <xf numFmtId="0" fontId="35" fillId="5" borderId="4" applyNumberFormat="0" applyAlignment="0" applyProtection="0"/>
    <xf numFmtId="0" fontId="34" fillId="6" borderId="5" applyNumberFormat="0" applyAlignment="0" applyProtection="0"/>
    <xf numFmtId="0" fontId="28" fillId="6" borderId="4" applyNumberFormat="0" applyAlignment="0" applyProtection="0"/>
    <xf numFmtId="0" fontId="32" fillId="0" borderId="6" applyNumberFormat="0" applyFill="0" applyAlignment="0" applyProtection="0"/>
    <xf numFmtId="0" fontId="29" fillId="7" borderId="7" applyNumberFormat="0" applyAlignment="0" applyProtection="0"/>
    <xf numFmtId="0" fontId="31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18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8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4" fillId="3" borderId="0" applyNumberFormat="0" applyBorder="0" applyAlignment="0" applyProtection="0"/>
    <xf numFmtId="0" fontId="33" fillId="4" borderId="0" applyNumberFormat="0" applyBorder="0" applyAlignment="0" applyProtection="0"/>
    <xf numFmtId="0" fontId="35" fillId="5" borderId="4" applyNumberFormat="0" applyAlignment="0" applyProtection="0"/>
    <xf numFmtId="0" fontId="34" fillId="6" borderId="5" applyNumberFormat="0" applyAlignment="0" applyProtection="0"/>
    <xf numFmtId="0" fontId="28" fillId="6" borderId="4" applyNumberFormat="0" applyAlignment="0" applyProtection="0"/>
    <xf numFmtId="0" fontId="32" fillId="0" borderId="6" applyNumberFormat="0" applyFill="0" applyAlignment="0" applyProtection="0"/>
    <xf numFmtId="0" fontId="29" fillId="7" borderId="7" applyNumberFormat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18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8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19" fillId="38" borderId="21">
      <alignment vertical="center"/>
    </xf>
    <xf numFmtId="0" fontId="38" fillId="0" borderId="0"/>
    <xf numFmtId="180" fontId="40" fillId="0" borderId="0" applyFont="0" applyFill="0" applyBorder="0" applyAlignment="0" applyProtection="0"/>
    <xf numFmtId="18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77" fontId="2" fillId="0" borderId="0" xfId="0" applyNumberFormat="1" applyFont="1"/>
    <xf numFmtId="0" fontId="0" fillId="0" borderId="0" xfId="0" applyAlignment="1"/>
    <xf numFmtId="0" fontId="2" fillId="0" borderId="0" xfId="0" applyNumberFormat="1" applyFont="1"/>
    <xf numFmtId="0" fontId="3" fillId="0" borderId="18" xfId="0" applyFont="1" applyBorder="1" applyAlignment="1">
      <alignment wrapText="1"/>
    </xf>
    <xf numFmtId="0" fontId="3" fillId="0" borderId="18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right" vertical="center" wrapText="1"/>
    </xf>
    <xf numFmtId="49" fontId="3" fillId="36" borderId="18" xfId="0" applyNumberFormat="1" applyFont="1" applyFill="1" applyBorder="1" applyAlignment="1">
      <alignment vertical="center" wrapText="1"/>
    </xf>
    <xf numFmtId="49" fontId="6" fillId="37" borderId="18" xfId="0" applyNumberFormat="1" applyFont="1" applyFill="1" applyBorder="1" applyAlignment="1">
      <alignment horizontal="center" vertical="center" wrapText="1"/>
    </xf>
    <xf numFmtId="0" fontId="3" fillId="33" borderId="18" xfId="0" applyFont="1" applyFill="1" applyBorder="1" applyAlignment="1">
      <alignment vertical="center" wrapText="1"/>
    </xf>
    <xf numFmtId="0" fontId="3" fillId="33" borderId="18" xfId="0" applyNumberFormat="1" applyFont="1" applyFill="1" applyBorder="1" applyAlignment="1">
      <alignment vertical="center" wrapText="1"/>
    </xf>
    <xf numFmtId="0" fontId="3" fillId="36" borderId="18" xfId="0" applyFont="1" applyFill="1" applyBorder="1" applyAlignment="1">
      <alignment vertical="center" wrapText="1"/>
    </xf>
    <xf numFmtId="0" fontId="3" fillId="37" borderId="18" xfId="0" applyFont="1" applyFill="1" applyBorder="1" applyAlignment="1">
      <alignment vertical="center" wrapText="1"/>
    </xf>
    <xf numFmtId="4" fontId="3" fillId="36" borderId="18" xfId="0" applyNumberFormat="1" applyFont="1" applyFill="1" applyBorder="1" applyAlignment="1">
      <alignment horizontal="right" vertical="top" wrapText="1"/>
    </xf>
    <xf numFmtId="4" fontId="3" fillId="37" borderId="18" xfId="0" applyNumberFormat="1" applyFont="1" applyFill="1" applyBorder="1" applyAlignment="1">
      <alignment horizontal="right" vertical="top" wrapText="1"/>
    </xf>
    <xf numFmtId="177" fontId="2" fillId="36" borderId="18" xfId="0" applyNumberFormat="1" applyFont="1" applyFill="1" applyBorder="1" applyAlignment="1">
      <alignment horizontal="center" vertical="center"/>
    </xf>
    <xf numFmtId="177" fontId="2" fillId="37" borderId="18" xfId="0" applyNumberFormat="1" applyFont="1" applyFill="1" applyBorder="1" applyAlignment="1">
      <alignment horizontal="center" vertical="center"/>
    </xf>
    <xf numFmtId="177" fontId="7" fillId="0" borderId="18" xfId="0" applyNumberFormat="1" applyFont="1" applyBorder="1"/>
    <xf numFmtId="177" fontId="2" fillId="36" borderId="18" xfId="0" applyNumberFormat="1" applyFont="1" applyFill="1" applyBorder="1"/>
    <xf numFmtId="177" fontId="2" fillId="37" borderId="18" xfId="0" applyNumberFormat="1" applyFont="1" applyFill="1" applyBorder="1"/>
    <xf numFmtId="177" fontId="2" fillId="0" borderId="18" xfId="0" applyNumberFormat="1" applyFont="1" applyBorder="1"/>
    <xf numFmtId="49" fontId="3" fillId="0" borderId="18" xfId="0" applyNumberFormat="1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4" fontId="3" fillId="0" borderId="18" xfId="0" applyNumberFormat="1" applyFont="1" applyFill="1" applyBorder="1" applyAlignment="1">
      <alignment horizontal="right" vertical="top" wrapText="1"/>
    </xf>
    <xf numFmtId="0" fontId="2" fillId="0" borderId="0" xfId="0" applyFont="1" applyFill="1"/>
    <xf numFmtId="176" fontId="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3" fillId="0" borderId="0" xfId="0" applyNumberFormat="1" applyFont="1" applyAlignment="1"/>
    <xf numFmtId="1" fontId="13" fillId="0" borderId="0" xfId="0" applyNumberFormat="1" applyFont="1" applyAlignment="1"/>
    <xf numFmtId="0" fontId="2" fillId="0" borderId="0" xfId="0" applyFont="1"/>
    <xf numFmtId="1" fontId="37" fillId="0" borderId="0" xfId="0" applyNumberFormat="1" applyFont="1" applyAlignment="1"/>
    <xf numFmtId="0" fontId="37" fillId="0" borderId="0" xfId="0" applyNumberFormat="1" applyFont="1" applyAlignment="1"/>
    <xf numFmtId="0" fontId="2" fillId="0" borderId="0" xfId="0" applyFont="1"/>
    <xf numFmtId="0" fontId="2" fillId="0" borderId="0" xfId="0" applyFont="1"/>
    <xf numFmtId="0" fontId="38" fillId="0" borderId="0" xfId="110"/>
    <xf numFmtId="0" fontId="39" fillId="0" borderId="0" xfId="110" applyNumberFormat="1" applyFont="1"/>
    <xf numFmtId="0" fontId="8" fillId="0" borderId="0" xfId="0" applyFont="1" applyAlignment="1">
      <alignment horizontal="left" wrapText="1"/>
    </xf>
    <xf numFmtId="0" fontId="14" fillId="0" borderId="19" xfId="0" applyFont="1" applyBorder="1" applyAlignment="1">
      <alignment horizontal="left" vertical="center" wrapText="1"/>
    </xf>
    <xf numFmtId="0" fontId="3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right" vertical="center" wrapText="1"/>
    </xf>
    <xf numFmtId="49" fontId="3" fillId="33" borderId="10" xfId="0" applyNumberFormat="1" applyFont="1" applyFill="1" applyBorder="1" applyAlignment="1">
      <alignment vertical="center" wrapText="1"/>
    </xf>
    <xf numFmtId="49" fontId="3" fillId="33" borderId="12" xfId="0" applyNumberFormat="1" applyFont="1" applyFill="1" applyBorder="1" applyAlignment="1">
      <alignment vertical="center" wrapText="1"/>
    </xf>
    <xf numFmtId="0" fontId="3" fillId="33" borderId="10" xfId="0" applyFont="1" applyFill="1" applyBorder="1" applyAlignment="1">
      <alignment vertical="center" wrapText="1"/>
    </xf>
    <xf numFmtId="0" fontId="3" fillId="33" borderId="12" xfId="0" applyFont="1" applyFill="1" applyBorder="1" applyAlignment="1">
      <alignment vertical="center" wrapText="1"/>
    </xf>
    <xf numFmtId="4" fontId="4" fillId="34" borderId="10" xfId="0" applyNumberFormat="1" applyFont="1" applyFill="1" applyBorder="1" applyAlignment="1">
      <alignment horizontal="right" vertical="top" wrapText="1"/>
    </xf>
    <xf numFmtId="176" fontId="4" fillId="34" borderId="10" xfId="0" applyNumberFormat="1" applyFont="1" applyFill="1" applyBorder="1" applyAlignment="1">
      <alignment horizontal="right" vertical="top" wrapText="1"/>
    </xf>
    <xf numFmtId="176" fontId="4" fillId="34" borderId="12" xfId="0" applyNumberFormat="1" applyFont="1" applyFill="1" applyBorder="1" applyAlignment="1">
      <alignment horizontal="right" vertical="top" wrapText="1"/>
    </xf>
    <xf numFmtId="4" fontId="3" fillId="35" borderId="10" xfId="0" applyNumberFormat="1" applyFont="1" applyFill="1" applyBorder="1" applyAlignment="1">
      <alignment horizontal="right" vertical="top" wrapText="1"/>
    </xf>
    <xf numFmtId="176" fontId="3" fillId="35" borderId="10" xfId="0" applyNumberFormat="1" applyFont="1" applyFill="1" applyBorder="1" applyAlignment="1">
      <alignment horizontal="right" vertical="top" wrapText="1"/>
    </xf>
    <xf numFmtId="176" fontId="3" fillId="35" borderId="12" xfId="0" applyNumberFormat="1" applyFont="1" applyFill="1" applyBorder="1" applyAlignment="1">
      <alignment horizontal="right" vertical="top" wrapText="1"/>
    </xf>
    <xf numFmtId="0" fontId="3" fillId="35" borderId="10" xfId="0" applyFont="1" applyFill="1" applyBorder="1" applyAlignment="1">
      <alignment horizontal="right" vertical="top" wrapText="1"/>
    </xf>
    <xf numFmtId="0" fontId="3" fillId="35" borderId="12" xfId="0" applyFont="1" applyFill="1" applyBorder="1" applyAlignment="1">
      <alignment horizontal="right" vertical="top" wrapText="1"/>
    </xf>
    <xf numFmtId="4" fontId="3" fillId="35" borderId="13" xfId="0" applyNumberFormat="1" applyFont="1" applyFill="1" applyBorder="1" applyAlignment="1">
      <alignment horizontal="right" vertical="top" wrapText="1"/>
    </xf>
    <xf numFmtId="0" fontId="3" fillId="35" borderId="13" xfId="0" applyFont="1" applyFill="1" applyBorder="1" applyAlignment="1">
      <alignment horizontal="right" vertical="top" wrapText="1"/>
    </xf>
    <xf numFmtId="176" fontId="3" fillId="35" borderId="13" xfId="0" applyNumberFormat="1" applyFont="1" applyFill="1" applyBorder="1" applyAlignment="1">
      <alignment horizontal="right" vertical="top" wrapText="1"/>
    </xf>
    <xf numFmtId="176" fontId="3" fillId="35" borderId="20" xfId="0" applyNumberFormat="1" applyFont="1" applyFill="1" applyBorder="1" applyAlignment="1">
      <alignment horizontal="right" vertical="top" wrapText="1"/>
    </xf>
    <xf numFmtId="49" fontId="3" fillId="33" borderId="18" xfId="0" applyNumberFormat="1" applyFont="1" applyFill="1" applyBorder="1" applyAlignment="1">
      <alignment horizontal="left" vertical="top" wrapText="1"/>
    </xf>
    <xf numFmtId="0" fontId="3" fillId="33" borderId="18" xfId="0" applyFont="1" applyFill="1" applyBorder="1" applyAlignment="1">
      <alignment vertical="center" wrapText="1"/>
    </xf>
    <xf numFmtId="49" fontId="4" fillId="33" borderId="18" xfId="0" applyNumberFormat="1" applyFont="1" applyFill="1" applyBorder="1" applyAlignment="1">
      <alignment horizontal="left" vertical="top" wrapText="1"/>
    </xf>
    <xf numFmtId="14" fontId="3" fillId="33" borderId="18" xfId="0" applyNumberFormat="1" applyFont="1" applyFill="1" applyBorder="1" applyAlignment="1">
      <alignment vertical="center" wrapText="1"/>
    </xf>
    <xf numFmtId="49" fontId="3" fillId="33" borderId="13" xfId="0" applyNumberFormat="1" applyFont="1" applyFill="1" applyBorder="1" applyAlignment="1">
      <alignment horizontal="left" vertical="top" wrapText="1"/>
    </xf>
    <xf numFmtId="49" fontId="3" fillId="33" borderId="15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33" borderId="13" xfId="0" applyFont="1" applyFill="1" applyBorder="1" applyAlignment="1">
      <alignment vertical="center" wrapText="1"/>
    </xf>
    <xf numFmtId="0" fontId="3" fillId="33" borderId="15" xfId="0" applyFont="1" applyFill="1" applyBorder="1" applyAlignment="1">
      <alignment vertical="center" wrapText="1"/>
    </xf>
    <xf numFmtId="49" fontId="4" fillId="33" borderId="13" xfId="0" applyNumberFormat="1" applyFont="1" applyFill="1" applyBorder="1" applyAlignment="1">
      <alignment horizontal="left" vertical="top" wrapText="1"/>
    </xf>
    <xf numFmtId="49" fontId="4" fillId="33" borderId="14" xfId="0" applyNumberFormat="1" applyFont="1" applyFill="1" applyBorder="1" applyAlignment="1">
      <alignment horizontal="left" vertical="top" wrapText="1"/>
    </xf>
    <xf numFmtId="49" fontId="4" fillId="33" borderId="15" xfId="0" applyNumberFormat="1" applyFont="1" applyFill="1" applyBorder="1" applyAlignment="1">
      <alignment horizontal="left" vertical="top" wrapText="1"/>
    </xf>
    <xf numFmtId="14" fontId="3" fillId="33" borderId="12" xfId="0" applyNumberFormat="1" applyFont="1" applyFill="1" applyBorder="1" applyAlignment="1">
      <alignment vertical="center" wrapText="1"/>
    </xf>
    <xf numFmtId="14" fontId="3" fillId="33" borderId="16" xfId="0" applyNumberFormat="1" applyFont="1" applyFill="1" applyBorder="1" applyAlignment="1">
      <alignment vertical="center" wrapText="1"/>
    </xf>
    <xf numFmtId="14" fontId="3" fillId="33" borderId="17" xfId="0" applyNumberFormat="1" applyFont="1" applyFill="1" applyBorder="1" applyAlignment="1">
      <alignment vertical="center" wrapText="1"/>
    </xf>
  </cellXfs>
  <cellStyles count="11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0" sqref="M20"/>
    </sheetView>
  </sheetViews>
  <sheetFormatPr defaultRowHeight="11.25"/>
  <cols>
    <col min="1" max="1" width="7.85546875" style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14710335.332500001</v>
      </c>
      <c r="F3" s="25">
        <f>RA!I7</f>
        <v>1565675.7409999999</v>
      </c>
      <c r="G3" s="16">
        <f>SUM(G4:G40)</f>
        <v>13144232.241199998</v>
      </c>
      <c r="H3" s="27">
        <f>RA!J7</f>
        <v>10.643681407832201</v>
      </c>
      <c r="I3" s="20">
        <f>SUM(I4:I40)</f>
        <v>14710340.8143868</v>
      </c>
      <c r="J3" s="21">
        <f>SUM(J4:J40)</f>
        <v>13144232.242541308</v>
      </c>
      <c r="K3" s="22">
        <f>E3-I3</f>
        <v>-5.4818867985159159</v>
      </c>
      <c r="L3" s="22">
        <f>G3-J3</f>
        <v>-1.3413093984127045E-3</v>
      </c>
    </row>
    <row r="4" spans="1:13">
      <c r="A4" s="63">
        <f>RA!A8</f>
        <v>42348</v>
      </c>
      <c r="B4" s="12">
        <v>12</v>
      </c>
      <c r="C4" s="60" t="s">
        <v>6</v>
      </c>
      <c r="D4" s="60"/>
      <c r="E4" s="15">
        <f>VLOOKUP(C4,RA!B8:D36,3,0)</f>
        <v>547745.52260000003</v>
      </c>
      <c r="F4" s="25">
        <f>VLOOKUP(C4,RA!B8:I39,8,0)</f>
        <v>132488.03940000001</v>
      </c>
      <c r="G4" s="16">
        <f t="shared" ref="G4:G40" si="0">E4-F4</f>
        <v>415257.48320000002</v>
      </c>
      <c r="H4" s="27">
        <f>RA!J8</f>
        <v>24.187881768730001</v>
      </c>
      <c r="I4" s="20">
        <f>VLOOKUP(B4,RMS!B:D,3,FALSE)</f>
        <v>547746.23598290596</v>
      </c>
      <c r="J4" s="21">
        <f>VLOOKUP(B4,RMS!B:E,4,FALSE)</f>
        <v>415257.493681197</v>
      </c>
      <c r="K4" s="22">
        <f t="shared" ref="K4:K40" si="1">E4-I4</f>
        <v>-0.71338290593121201</v>
      </c>
      <c r="L4" s="22">
        <f t="shared" ref="L4:L40" si="2">G4-J4</f>
        <v>-1.048119697952643E-2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65877.036200000002</v>
      </c>
      <c r="F5" s="25">
        <f>VLOOKUP(C5,RA!B9:I40,8,0)</f>
        <v>15579.396000000001</v>
      </c>
      <c r="G5" s="16">
        <f t="shared" si="0"/>
        <v>50297.640200000002</v>
      </c>
      <c r="H5" s="27">
        <f>RA!J9</f>
        <v>23.649206003593701</v>
      </c>
      <c r="I5" s="20">
        <f>VLOOKUP(B5,RMS!B:D,3,FALSE)</f>
        <v>65877.079999357098</v>
      </c>
      <c r="J5" s="21">
        <f>VLOOKUP(B5,RMS!B:E,4,FALSE)</f>
        <v>50297.631799667201</v>
      </c>
      <c r="K5" s="22">
        <f t="shared" si="1"/>
        <v>-4.37993570958497E-2</v>
      </c>
      <c r="L5" s="22">
        <f t="shared" si="2"/>
        <v>8.4003328011021949E-3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86258.777900000001</v>
      </c>
      <c r="F6" s="25">
        <f>VLOOKUP(C6,RA!B10:I41,8,0)</f>
        <v>25486.606100000001</v>
      </c>
      <c r="G6" s="16">
        <f t="shared" si="0"/>
        <v>60772.171799999996</v>
      </c>
      <c r="H6" s="27">
        <f>RA!J10</f>
        <v>29.546681184779501</v>
      </c>
      <c r="I6" s="20">
        <f>VLOOKUP(B6,RMS!B:D,3,FALSE)</f>
        <v>86260.527831964297</v>
      </c>
      <c r="J6" s="21">
        <f>VLOOKUP(B6,RMS!B:E,4,FALSE)</f>
        <v>60772.172968213403</v>
      </c>
      <c r="K6" s="22">
        <f>E6-I6</f>
        <v>-1.7499319642956834</v>
      </c>
      <c r="L6" s="22">
        <f t="shared" si="2"/>
        <v>-1.1682134063448757E-3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69287.095799999996</v>
      </c>
      <c r="F7" s="25">
        <f>VLOOKUP(C7,RA!B11:I42,8,0)</f>
        <v>16269.0021</v>
      </c>
      <c r="G7" s="16">
        <f t="shared" si="0"/>
        <v>53018.093699999998</v>
      </c>
      <c r="H7" s="27">
        <f>RA!J11</f>
        <v>23.480565770805502</v>
      </c>
      <c r="I7" s="20">
        <f>VLOOKUP(B7,RMS!B:D,3,FALSE)</f>
        <v>69287.136100000003</v>
      </c>
      <c r="J7" s="21">
        <f>VLOOKUP(B7,RMS!B:E,4,FALSE)</f>
        <v>53018.0934692308</v>
      </c>
      <c r="K7" s="22">
        <f t="shared" si="1"/>
        <v>-4.0300000007846393E-2</v>
      </c>
      <c r="L7" s="22">
        <f t="shared" si="2"/>
        <v>2.3076919751474634E-4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197241.11809999999</v>
      </c>
      <c r="F8" s="25">
        <f>VLOOKUP(C8,RA!B12:I43,8,0)</f>
        <v>29550.402600000001</v>
      </c>
      <c r="G8" s="16">
        <f t="shared" si="0"/>
        <v>167690.71549999999</v>
      </c>
      <c r="H8" s="27">
        <f>RA!J12</f>
        <v>14.981867312787299</v>
      </c>
      <c r="I8" s="20">
        <f>VLOOKUP(B8,RMS!B:D,3,FALSE)</f>
        <v>197241.11869829</v>
      </c>
      <c r="J8" s="21">
        <f>VLOOKUP(B8,RMS!B:E,4,FALSE)</f>
        <v>167690.71687264999</v>
      </c>
      <c r="K8" s="22">
        <f t="shared" si="1"/>
        <v>-5.9829000383615494E-4</v>
      </c>
      <c r="L8" s="22">
        <f t="shared" si="2"/>
        <v>-1.3726500037591904E-3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269089.2402</v>
      </c>
      <c r="F9" s="25">
        <f>VLOOKUP(C9,RA!B13:I44,8,0)</f>
        <v>74485.829299999998</v>
      </c>
      <c r="G9" s="16">
        <f t="shared" si="0"/>
        <v>194603.41090000002</v>
      </c>
      <c r="H9" s="27">
        <f>RA!J13</f>
        <v>27.680716346977899</v>
      </c>
      <c r="I9" s="20">
        <f>VLOOKUP(B9,RMS!B:D,3,FALSE)</f>
        <v>269089.39545299101</v>
      </c>
      <c r="J9" s="21">
        <f>VLOOKUP(B9,RMS!B:E,4,FALSE)</f>
        <v>194603.40866153801</v>
      </c>
      <c r="K9" s="22">
        <f t="shared" si="1"/>
        <v>-0.15525299101136625</v>
      </c>
      <c r="L9" s="22">
        <f t="shared" si="2"/>
        <v>2.2384620097000152E-3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154655.89019999999</v>
      </c>
      <c r="F10" s="25">
        <f>VLOOKUP(C10,RA!B14:I44,8,0)</f>
        <v>28675.3904</v>
      </c>
      <c r="G10" s="16">
        <f t="shared" si="0"/>
        <v>125980.49979999999</v>
      </c>
      <c r="H10" s="27">
        <f>RA!J14</f>
        <v>18.5414149845293</v>
      </c>
      <c r="I10" s="20">
        <f>VLOOKUP(B10,RMS!B:D,3,FALSE)</f>
        <v>154655.88693333301</v>
      </c>
      <c r="J10" s="21">
        <f>VLOOKUP(B10,RMS!B:E,4,FALSE)</f>
        <v>125980.499623932</v>
      </c>
      <c r="K10" s="22">
        <f t="shared" si="1"/>
        <v>3.2666669867467135E-3</v>
      </c>
      <c r="L10" s="22">
        <f t="shared" si="2"/>
        <v>1.7606798792257905E-4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103739.66310000001</v>
      </c>
      <c r="F11" s="25">
        <f>VLOOKUP(C11,RA!B15:I45,8,0)</f>
        <v>16282.0942</v>
      </c>
      <c r="G11" s="16">
        <f t="shared" si="0"/>
        <v>87457.568900000013</v>
      </c>
      <c r="H11" s="27">
        <f>RA!J15</f>
        <v>15.6951485222242</v>
      </c>
      <c r="I11" s="20">
        <f>VLOOKUP(B11,RMS!B:D,3,FALSE)</f>
        <v>103739.834181197</v>
      </c>
      <c r="J11" s="21">
        <f>VLOOKUP(B11,RMS!B:E,4,FALSE)</f>
        <v>87457.569026495694</v>
      </c>
      <c r="K11" s="22">
        <f t="shared" si="1"/>
        <v>-0.17108119699696545</v>
      </c>
      <c r="L11" s="22">
        <f t="shared" si="2"/>
        <v>-1.2649568088818341E-4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435566.34869999997</v>
      </c>
      <c r="F12" s="25">
        <f>VLOOKUP(C12,RA!B16:I46,8,0)</f>
        <v>14962.930399999999</v>
      </c>
      <c r="G12" s="16">
        <f t="shared" si="0"/>
        <v>420603.41829999996</v>
      </c>
      <c r="H12" s="27">
        <f>RA!J16</f>
        <v>3.4352815465792199</v>
      </c>
      <c r="I12" s="20">
        <f>VLOOKUP(B12,RMS!B:D,3,FALSE)</f>
        <v>435566.062088034</v>
      </c>
      <c r="J12" s="21">
        <f>VLOOKUP(B12,RMS!B:E,4,FALSE)</f>
        <v>420603.418308547</v>
      </c>
      <c r="K12" s="22">
        <f t="shared" si="1"/>
        <v>0.28661196597386152</v>
      </c>
      <c r="L12" s="22">
        <f t="shared" si="2"/>
        <v>-8.5470383055508137E-6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531825.57960000006</v>
      </c>
      <c r="F13" s="25">
        <f>VLOOKUP(C13,RA!B17:I47,8,0)</f>
        <v>49191.342900000003</v>
      </c>
      <c r="G13" s="16">
        <f t="shared" si="0"/>
        <v>482634.23670000007</v>
      </c>
      <c r="H13" s="27">
        <f>RA!J17</f>
        <v>9.2495255562919905</v>
      </c>
      <c r="I13" s="20">
        <f>VLOOKUP(B13,RMS!B:D,3,FALSE)</f>
        <v>531825.54897008499</v>
      </c>
      <c r="J13" s="21">
        <f>VLOOKUP(B13,RMS!B:E,4,FALSE)</f>
        <v>482634.23698717903</v>
      </c>
      <c r="K13" s="22">
        <f t="shared" si="1"/>
        <v>3.0629915068857372E-2</v>
      </c>
      <c r="L13" s="22">
        <f t="shared" si="2"/>
        <v>-2.8717896202579141E-4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1197322.0266</v>
      </c>
      <c r="F14" s="25">
        <f>VLOOKUP(C14,RA!B18:I48,8,0)</f>
        <v>191434.40919999999</v>
      </c>
      <c r="G14" s="16">
        <f t="shared" si="0"/>
        <v>1005887.6174</v>
      </c>
      <c r="H14" s="27">
        <f>RA!J18</f>
        <v>15.9885481889622</v>
      </c>
      <c r="I14" s="20">
        <f>VLOOKUP(B14,RMS!B:D,3,FALSE)</f>
        <v>1197322.0374923099</v>
      </c>
      <c r="J14" s="21">
        <f>VLOOKUP(B14,RMS!B:E,4,FALSE)</f>
        <v>1005887.61655214</v>
      </c>
      <c r="K14" s="22">
        <f t="shared" si="1"/>
        <v>-1.0892309946939349E-2</v>
      </c>
      <c r="L14" s="22">
        <f t="shared" si="2"/>
        <v>8.4786000661551952E-4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506275.17019999999</v>
      </c>
      <c r="F15" s="25">
        <f>VLOOKUP(C15,RA!B19:I49,8,0)</f>
        <v>42347.574999999997</v>
      </c>
      <c r="G15" s="16">
        <f t="shared" si="0"/>
        <v>463927.59519999998</v>
      </c>
      <c r="H15" s="27">
        <f>RA!J19</f>
        <v>8.3645372107170406</v>
      </c>
      <c r="I15" s="20">
        <f>VLOOKUP(B15,RMS!B:D,3,FALSE)</f>
        <v>506275.16409316199</v>
      </c>
      <c r="J15" s="21">
        <f>VLOOKUP(B15,RMS!B:E,4,FALSE)</f>
        <v>463927.59507350402</v>
      </c>
      <c r="K15" s="22">
        <f t="shared" si="1"/>
        <v>6.1068380018696189E-3</v>
      </c>
      <c r="L15" s="22">
        <f t="shared" si="2"/>
        <v>1.2649595737457275E-4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1066005.7331999999</v>
      </c>
      <c r="F16" s="25">
        <f>VLOOKUP(C16,RA!B20:I50,8,0)</f>
        <v>68509.958100000003</v>
      </c>
      <c r="G16" s="16">
        <f t="shared" si="0"/>
        <v>997495.77509999985</v>
      </c>
      <c r="H16" s="27">
        <f>RA!J20</f>
        <v>6.4267907729110103</v>
      </c>
      <c r="I16" s="20">
        <f>VLOOKUP(B16,RMS!B:D,3,FALSE)</f>
        <v>1066005.8064999999</v>
      </c>
      <c r="J16" s="21">
        <f>VLOOKUP(B16,RMS!B:E,4,FALSE)</f>
        <v>997495.77509999997</v>
      </c>
      <c r="K16" s="22">
        <f t="shared" si="1"/>
        <v>-7.3300000047311187E-2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358095.46850000002</v>
      </c>
      <c r="F17" s="25">
        <f>VLOOKUP(C17,RA!B21:I51,8,0)</f>
        <v>1221.7493999999999</v>
      </c>
      <c r="G17" s="16">
        <f t="shared" si="0"/>
        <v>356873.71910000005</v>
      </c>
      <c r="H17" s="27">
        <f>RA!J21</f>
        <v>0.34117979909594998</v>
      </c>
      <c r="I17" s="20">
        <f>VLOOKUP(B17,RMS!B:D,3,FALSE)</f>
        <v>358096.07773586002</v>
      </c>
      <c r="J17" s="21">
        <f>VLOOKUP(B17,RMS!B:E,4,FALSE)</f>
        <v>356873.71895189502</v>
      </c>
      <c r="K17" s="22">
        <f t="shared" si="1"/>
        <v>-0.60923585999989882</v>
      </c>
      <c r="L17" s="22">
        <f t="shared" si="2"/>
        <v>1.4810502761974931E-4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926128.50899999996</v>
      </c>
      <c r="F18" s="25">
        <f>VLOOKUP(C18,RA!B22:I52,8,0)</f>
        <v>97636.267000000007</v>
      </c>
      <c r="G18" s="16">
        <f t="shared" si="0"/>
        <v>828492.24199999997</v>
      </c>
      <c r="H18" s="27">
        <f>RA!J22</f>
        <v>10.54241026501</v>
      </c>
      <c r="I18" s="20">
        <f>VLOOKUP(B18,RMS!B:D,3,FALSE)</f>
        <v>926129.42330000002</v>
      </c>
      <c r="J18" s="21">
        <f>VLOOKUP(B18,RMS!B:E,4,FALSE)</f>
        <v>828492.24309999996</v>
      </c>
      <c r="K18" s="22">
        <f t="shared" si="1"/>
        <v>-0.91430000006221235</v>
      </c>
      <c r="L18" s="22">
        <f t="shared" si="2"/>
        <v>-1.0999999940395355E-3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2137273.2450000001</v>
      </c>
      <c r="F19" s="25">
        <f>VLOOKUP(C19,RA!B23:I53,8,0)</f>
        <v>196741.7653</v>
      </c>
      <c r="G19" s="16">
        <f t="shared" si="0"/>
        <v>1940531.4797</v>
      </c>
      <c r="H19" s="27">
        <f>RA!J23</f>
        <v>9.2052696472135001</v>
      </c>
      <c r="I19" s="20">
        <f>VLOOKUP(B19,RMS!B:D,3,FALSE)</f>
        <v>2137274.77146581</v>
      </c>
      <c r="J19" s="21">
        <f>VLOOKUP(B19,RMS!B:E,4,FALSE)</f>
        <v>1940531.50074274</v>
      </c>
      <c r="K19" s="22">
        <f t="shared" si="1"/>
        <v>-1.5264658099040389</v>
      </c>
      <c r="L19" s="22">
        <f t="shared" si="2"/>
        <v>-2.1042739972472191E-2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255553.75709999999</v>
      </c>
      <c r="F20" s="25">
        <f>VLOOKUP(C20,RA!B24:I54,8,0)</f>
        <v>20284.165700000001</v>
      </c>
      <c r="G20" s="16">
        <f t="shared" si="0"/>
        <v>235269.59139999998</v>
      </c>
      <c r="H20" s="27">
        <f>RA!J24</f>
        <v>7.93733808893393</v>
      </c>
      <c r="I20" s="20">
        <f>VLOOKUP(B20,RMS!B:D,3,FALSE)</f>
        <v>255553.834239346</v>
      </c>
      <c r="J20" s="21">
        <f>VLOOKUP(B20,RMS!B:E,4,FALSE)</f>
        <v>235269.57988042699</v>
      </c>
      <c r="K20" s="22">
        <f t="shared" si="1"/>
        <v>-7.7139346016338095E-2</v>
      </c>
      <c r="L20" s="22">
        <f t="shared" si="2"/>
        <v>1.1519572988618165E-2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377062.52730000002</v>
      </c>
      <c r="F21" s="25">
        <f>VLOOKUP(C21,RA!B25:I55,8,0)</f>
        <v>24538.583699999999</v>
      </c>
      <c r="G21" s="16">
        <f t="shared" si="0"/>
        <v>352523.9436</v>
      </c>
      <c r="H21" s="27">
        <f>RA!J25</f>
        <v>6.5078287878966297</v>
      </c>
      <c r="I21" s="20">
        <f>VLOOKUP(B21,RMS!B:D,3,FALSE)</f>
        <v>377062.52960081701</v>
      </c>
      <c r="J21" s="21">
        <f>VLOOKUP(B21,RMS!B:E,4,FALSE)</f>
        <v>352523.91755465203</v>
      </c>
      <c r="K21" s="22">
        <f t="shared" si="1"/>
        <v>-2.3008169955573976E-3</v>
      </c>
      <c r="L21" s="22">
        <f t="shared" si="2"/>
        <v>2.6045347971376032E-2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511034.82640000002</v>
      </c>
      <c r="F22" s="25">
        <f>VLOOKUP(C22,RA!B26:I56,8,0)</f>
        <v>124698.6082</v>
      </c>
      <c r="G22" s="16">
        <f t="shared" si="0"/>
        <v>386336.2182</v>
      </c>
      <c r="H22" s="27">
        <f>RA!J26</f>
        <v>24.401195722499601</v>
      </c>
      <c r="I22" s="20">
        <f>VLOOKUP(B22,RMS!B:D,3,FALSE)</f>
        <v>511034.79346792202</v>
      </c>
      <c r="J22" s="21">
        <f>VLOOKUP(B22,RMS!B:E,4,FALSE)</f>
        <v>386336.206360785</v>
      </c>
      <c r="K22" s="22">
        <f t="shared" si="1"/>
        <v>3.2932078000158072E-2</v>
      </c>
      <c r="L22" s="22">
        <f t="shared" si="2"/>
        <v>1.1839215003419667E-2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223778.00570000001</v>
      </c>
      <c r="F23" s="25">
        <f>VLOOKUP(C23,RA!B27:I57,8,0)</f>
        <v>59665.267800000001</v>
      </c>
      <c r="G23" s="16">
        <f t="shared" si="0"/>
        <v>164112.73790000001</v>
      </c>
      <c r="H23" s="27">
        <f>RA!J27</f>
        <v>26.662704233761101</v>
      </c>
      <c r="I23" s="20">
        <f>VLOOKUP(B23,RMS!B:D,3,FALSE)</f>
        <v>223777.879776621</v>
      </c>
      <c r="J23" s="21">
        <f>VLOOKUP(B23,RMS!B:E,4,FALSE)</f>
        <v>164112.747227844</v>
      </c>
      <c r="K23" s="22">
        <f t="shared" si="1"/>
        <v>0.12592337900423445</v>
      </c>
      <c r="L23" s="22">
        <f t="shared" si="2"/>
        <v>-9.3278439890127629E-3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1134167.49</v>
      </c>
      <c r="F24" s="25">
        <f>VLOOKUP(C24,RA!B28:I58,8,0)</f>
        <v>50465.225100000003</v>
      </c>
      <c r="G24" s="16">
        <f t="shared" si="0"/>
        <v>1083702.2649000001</v>
      </c>
      <c r="H24" s="27">
        <f>RA!J28</f>
        <v>4.4495390270796804</v>
      </c>
      <c r="I24" s="20">
        <f>VLOOKUP(B24,RMS!B:D,3,FALSE)</f>
        <v>1134167.49442743</v>
      </c>
      <c r="J24" s="21">
        <f>VLOOKUP(B24,RMS!B:E,4,FALSE)</f>
        <v>1083702.2874141601</v>
      </c>
      <c r="K24" s="22">
        <f t="shared" si="1"/>
        <v>-4.4274299871176481E-3</v>
      </c>
      <c r="L24" s="22">
        <f t="shared" si="2"/>
        <v>-2.2514160024002194E-2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733260.73389999999</v>
      </c>
      <c r="F25" s="25">
        <f>VLOOKUP(C25,RA!B29:I59,8,0)</f>
        <v>110939.0769</v>
      </c>
      <c r="G25" s="16">
        <f t="shared" si="0"/>
        <v>622321.65700000001</v>
      </c>
      <c r="H25" s="27">
        <f>RA!J29</f>
        <v>15.129553755039799</v>
      </c>
      <c r="I25" s="20">
        <f>VLOOKUP(B25,RMS!B:D,3,FALSE)</f>
        <v>733260.73237256601</v>
      </c>
      <c r="J25" s="21">
        <f>VLOOKUP(B25,RMS!B:E,4,FALSE)</f>
        <v>622321.66120187903</v>
      </c>
      <c r="K25" s="22">
        <f t="shared" si="1"/>
        <v>1.5274339821189642E-3</v>
      </c>
      <c r="L25" s="22">
        <f t="shared" si="2"/>
        <v>-4.2018790263682604E-3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738205.66269999999</v>
      </c>
      <c r="F26" s="25">
        <f>VLOOKUP(C26,RA!B30:I60,8,0)</f>
        <v>102682.246</v>
      </c>
      <c r="G26" s="16">
        <f t="shared" si="0"/>
        <v>635523.41669999994</v>
      </c>
      <c r="H26" s="27">
        <f>RA!J30</f>
        <v>13.9097071708225</v>
      </c>
      <c r="I26" s="20">
        <f>VLOOKUP(B26,RMS!B:D,3,FALSE)</f>
        <v>738205.65104618401</v>
      </c>
      <c r="J26" s="21">
        <f>VLOOKUP(B26,RMS!B:E,4,FALSE)</f>
        <v>635523.41107035999</v>
      </c>
      <c r="K26" s="22">
        <f t="shared" si="1"/>
        <v>1.1653815978206694E-2</v>
      </c>
      <c r="L26" s="22">
        <f t="shared" si="2"/>
        <v>5.6296399561688304E-3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786784.66119999997</v>
      </c>
      <c r="F27" s="25">
        <f>VLOOKUP(C27,RA!B31:I61,8,0)</f>
        <v>33388.136500000001</v>
      </c>
      <c r="G27" s="16">
        <f t="shared" si="0"/>
        <v>753396.52469999995</v>
      </c>
      <c r="H27" s="27">
        <f>RA!J31</f>
        <v>4.2436181266010697</v>
      </c>
      <c r="I27" s="20">
        <f>VLOOKUP(B27,RMS!B:D,3,FALSE)</f>
        <v>786784.55595044198</v>
      </c>
      <c r="J27" s="21">
        <f>VLOOKUP(B27,RMS!B:E,4,FALSE)</f>
        <v>753396.52033362805</v>
      </c>
      <c r="K27" s="22">
        <f t="shared" si="1"/>
        <v>0.10524955799337476</v>
      </c>
      <c r="L27" s="22">
        <f t="shared" si="2"/>
        <v>4.3663718970492482E-3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106351.6278</v>
      </c>
      <c r="F28" s="25">
        <f>VLOOKUP(C28,RA!B32:I62,8,0)</f>
        <v>28075.278699999999</v>
      </c>
      <c r="G28" s="16">
        <f t="shared" si="0"/>
        <v>78276.349100000007</v>
      </c>
      <c r="H28" s="27">
        <f>RA!J32</f>
        <v>26.3985415933615</v>
      </c>
      <c r="I28" s="20">
        <f>VLOOKUP(B28,RMS!B:D,3,FALSE)</f>
        <v>106351.630787006</v>
      </c>
      <c r="J28" s="21">
        <f>VLOOKUP(B28,RMS!B:E,4,FALSE)</f>
        <v>78276.350408559505</v>
      </c>
      <c r="K28" s="22">
        <f t="shared" si="1"/>
        <v>-2.9870059952372685E-3</v>
      </c>
      <c r="L28" s="22">
        <f t="shared" si="2"/>
        <v>-1.3085594982840121E-3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217597.03400000001</v>
      </c>
      <c r="F30" s="25">
        <f>VLOOKUP(C30,RA!B34:I65,8,0)</f>
        <v>12533.927900000001</v>
      </c>
      <c r="G30" s="16">
        <f t="shared" si="0"/>
        <v>205063.1061</v>
      </c>
      <c r="H30" s="27">
        <f>RA!J34</f>
        <v>0</v>
      </c>
      <c r="I30" s="20">
        <f>VLOOKUP(B30,RMS!B:D,3,FALSE)</f>
        <v>217597.03409999999</v>
      </c>
      <c r="J30" s="21">
        <f>VLOOKUP(B30,RMS!B:E,4,FALSE)</f>
        <v>205063.10389999999</v>
      </c>
      <c r="K30" s="22">
        <f t="shared" si="1"/>
        <v>-9.9999975645914674E-5</v>
      </c>
      <c r="L30" s="22">
        <f t="shared" si="2"/>
        <v>2.2000000171829015E-3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44507.72</v>
      </c>
      <c r="F31" s="25">
        <f>VLOOKUP(C31,RA!B35:I66,8,0)</f>
        <v>1939.23</v>
      </c>
      <c r="G31" s="16">
        <f t="shared" si="0"/>
        <v>42568.49</v>
      </c>
      <c r="H31" s="27">
        <f>RA!J35</f>
        <v>5.7601556738130899</v>
      </c>
      <c r="I31" s="20">
        <f>VLOOKUP(B31,RMS!B:D,3,FALSE)</f>
        <v>44507.72</v>
      </c>
      <c r="J31" s="21">
        <f>VLOOKUP(B31,RMS!B:E,4,FALSE)</f>
        <v>42568.49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198370.17</v>
      </c>
      <c r="F32" s="25">
        <f>VLOOKUP(C32,RA!B34:I66,8,0)</f>
        <v>-20042.77</v>
      </c>
      <c r="G32" s="16">
        <f t="shared" si="0"/>
        <v>218412.94</v>
      </c>
      <c r="H32" s="27">
        <f>RA!J35</f>
        <v>5.7601556738130899</v>
      </c>
      <c r="I32" s="20">
        <f>VLOOKUP(B32,RMS!B:D,3,FALSE)</f>
        <v>198370.17</v>
      </c>
      <c r="J32" s="21">
        <f>VLOOKUP(B32,RMS!B:E,4,FALSE)</f>
        <v>218412.94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72695</v>
      </c>
      <c r="F33" s="25">
        <f>VLOOKUP(C33,RA!B34:I67,8,0)</f>
        <v>-5912.7</v>
      </c>
      <c r="G33" s="16">
        <f t="shared" si="0"/>
        <v>78607.7</v>
      </c>
      <c r="H33" s="27">
        <f>RA!J34</f>
        <v>0</v>
      </c>
      <c r="I33" s="20">
        <f>VLOOKUP(B33,RMS!B:D,3,FALSE)</f>
        <v>72695</v>
      </c>
      <c r="J33" s="21">
        <f>VLOOKUP(B33,RMS!B:E,4,FALSE)</f>
        <v>78607.7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51001.73</v>
      </c>
      <c r="F34" s="25">
        <f>VLOOKUP(C34,RA!B35:I68,8,0)</f>
        <v>-9959.83</v>
      </c>
      <c r="G34" s="16">
        <f t="shared" si="0"/>
        <v>60961.560000000005</v>
      </c>
      <c r="H34" s="27">
        <f>RA!J35</f>
        <v>5.7601556738130899</v>
      </c>
      <c r="I34" s="20">
        <f>VLOOKUP(B34,RMS!B:D,3,FALSE)</f>
        <v>51001.73</v>
      </c>
      <c r="J34" s="21">
        <f>VLOOKUP(B34,RMS!B:E,4,FALSE)</f>
        <v>60961.56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4.35706434748848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108576.9228</v>
      </c>
      <c r="F36" s="25">
        <f>VLOOKUP(C36,RA!B8:I69,8,0)</f>
        <v>4900.6423999999997</v>
      </c>
      <c r="G36" s="16">
        <f t="shared" si="0"/>
        <v>103676.2804</v>
      </c>
      <c r="H36" s="27">
        <f>RA!J36</f>
        <v>4.35706434748848</v>
      </c>
      <c r="I36" s="20">
        <f>VLOOKUP(B36,RMS!B:D,3,FALSE)</f>
        <v>108576.92307692301</v>
      </c>
      <c r="J36" s="21">
        <f>VLOOKUP(B36,RMS!B:E,4,FALSE)</f>
        <v>103676.282051282</v>
      </c>
      <c r="K36" s="22">
        <f t="shared" si="1"/>
        <v>-2.769230050034821E-4</v>
      </c>
      <c r="L36" s="22">
        <f t="shared" si="2"/>
        <v>-1.6512820002390072E-3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351212.92009999999</v>
      </c>
      <c r="F37" s="25">
        <f>VLOOKUP(C37,RA!B8:I70,8,0)</f>
        <v>23439.215499999998</v>
      </c>
      <c r="G37" s="16">
        <f t="shared" si="0"/>
        <v>327773.7046</v>
      </c>
      <c r="H37" s="27">
        <f>RA!J37</f>
        <v>-10.1037217440505</v>
      </c>
      <c r="I37" s="20">
        <f>VLOOKUP(B37,RMS!B:D,3,FALSE)</f>
        <v>351212.91016923101</v>
      </c>
      <c r="J37" s="21">
        <f>VLOOKUP(B37,RMS!B:E,4,FALSE)</f>
        <v>327773.70507350401</v>
      </c>
      <c r="K37" s="22">
        <f t="shared" si="1"/>
        <v>9.9307689815759659E-3</v>
      </c>
      <c r="L37" s="22">
        <f t="shared" si="2"/>
        <v>-4.7350401291623712E-4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85007.73</v>
      </c>
      <c r="F38" s="25">
        <f>VLOOKUP(C38,RA!B9:I71,8,0)</f>
        <v>-4223.53</v>
      </c>
      <c r="G38" s="16">
        <f t="shared" si="0"/>
        <v>89231.26</v>
      </c>
      <c r="H38" s="27">
        <f>RA!J38</f>
        <v>-8.1335717724740402</v>
      </c>
      <c r="I38" s="20">
        <f>VLOOKUP(B38,RMS!B:D,3,FALSE)</f>
        <v>85007.73</v>
      </c>
      <c r="J38" s="21">
        <f>VLOOKUP(B38,RMS!B:E,4,FALSE)</f>
        <v>89231.26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55633.38</v>
      </c>
      <c r="F39" s="25">
        <f>VLOOKUP(C39,RA!B10:I72,8,0)</f>
        <v>7343.45</v>
      </c>
      <c r="G39" s="16">
        <f t="shared" si="0"/>
        <v>48289.93</v>
      </c>
      <c r="H39" s="27">
        <f>RA!J39</f>
        <v>-19.5284159968691</v>
      </c>
      <c r="I39" s="20">
        <f>VLOOKUP(B39,RMS!B:D,3,FALSE)</f>
        <v>55633.38</v>
      </c>
      <c r="J39" s="21">
        <f>VLOOKUP(B39,RMS!B:E,4,FALSE)</f>
        <v>48289.93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7147.0086000000001</v>
      </c>
      <c r="F40" s="25">
        <f>VLOOKUP(C40,RA!B8:I73,8,0)</f>
        <v>486.10950000000003</v>
      </c>
      <c r="G40" s="16">
        <f t="shared" si="0"/>
        <v>6660.8991000000005</v>
      </c>
      <c r="H40" s="27">
        <f>RA!J40</f>
        <v>0</v>
      </c>
      <c r="I40" s="20">
        <f>VLOOKUP(B40,RMS!B:D,3,FALSE)</f>
        <v>7147.0085470085496</v>
      </c>
      <c r="J40" s="21">
        <f>VLOOKUP(B40,RMS!B:E,4,FALSE)</f>
        <v>6660.8991452991404</v>
      </c>
      <c r="K40" s="22">
        <f t="shared" si="1"/>
        <v>5.299145050230436E-5</v>
      </c>
      <c r="L40" s="22">
        <f t="shared" si="2"/>
        <v>-4.5299139856069814E-5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topLeftCell="A4"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14709907.982100001</v>
      </c>
      <c r="E7" s="48">
        <v>17451941.355500001</v>
      </c>
      <c r="F7" s="49">
        <v>84.288089688452601</v>
      </c>
      <c r="G7" s="48">
        <v>15184242.082599999</v>
      </c>
      <c r="H7" s="49">
        <v>-3.1238576013191599</v>
      </c>
      <c r="I7" s="48">
        <v>1565675.7409999999</v>
      </c>
      <c r="J7" s="49">
        <v>10.643681407832201</v>
      </c>
      <c r="K7" s="48">
        <v>1661135.4561000001</v>
      </c>
      <c r="L7" s="49">
        <v>10.9398641503716</v>
      </c>
      <c r="M7" s="49">
        <v>-5.7466544795883E-2</v>
      </c>
      <c r="N7" s="48">
        <v>154955838.86919999</v>
      </c>
      <c r="O7" s="48">
        <v>7438091258.7336998</v>
      </c>
      <c r="P7" s="48">
        <v>824496</v>
      </c>
      <c r="Q7" s="48">
        <v>750690</v>
      </c>
      <c r="R7" s="49">
        <v>9.8317547855972602</v>
      </c>
      <c r="S7" s="48">
        <v>17.841090778002599</v>
      </c>
      <c r="T7" s="48">
        <v>17.663281357950702</v>
      </c>
      <c r="U7" s="50">
        <v>0.99662863814979696</v>
      </c>
    </row>
    <row r="8" spans="1:23" ht="12" thickBot="1">
      <c r="A8" s="74">
        <v>42348</v>
      </c>
      <c r="B8" s="64" t="s">
        <v>6</v>
      </c>
      <c r="C8" s="65"/>
      <c r="D8" s="51">
        <v>547745.52260000003</v>
      </c>
      <c r="E8" s="51">
        <v>686468.79180000001</v>
      </c>
      <c r="F8" s="52">
        <v>79.791758801408605</v>
      </c>
      <c r="G8" s="51">
        <v>554449.43779999996</v>
      </c>
      <c r="H8" s="52">
        <v>-1.2091120926374099</v>
      </c>
      <c r="I8" s="51">
        <v>132488.03940000001</v>
      </c>
      <c r="J8" s="52">
        <v>24.187881768730001</v>
      </c>
      <c r="K8" s="51">
        <v>126749.5912</v>
      </c>
      <c r="L8" s="52">
        <v>22.860441829092601</v>
      </c>
      <c r="M8" s="52">
        <v>4.5273899076685997E-2</v>
      </c>
      <c r="N8" s="51">
        <v>5442217.1142999995</v>
      </c>
      <c r="O8" s="51">
        <v>265590187.86090001</v>
      </c>
      <c r="P8" s="51">
        <v>21007</v>
      </c>
      <c r="Q8" s="51">
        <v>18530</v>
      </c>
      <c r="R8" s="52">
        <v>13.3675121424717</v>
      </c>
      <c r="S8" s="51">
        <v>26.074428647593699</v>
      </c>
      <c r="T8" s="51">
        <v>26.727927738801899</v>
      </c>
      <c r="U8" s="53">
        <v>-2.5062834551068698</v>
      </c>
    </row>
    <row r="9" spans="1:23" ht="12" thickBot="1">
      <c r="A9" s="75"/>
      <c r="B9" s="64" t="s">
        <v>7</v>
      </c>
      <c r="C9" s="65"/>
      <c r="D9" s="51">
        <v>65877.036200000002</v>
      </c>
      <c r="E9" s="51">
        <v>75607.120200000005</v>
      </c>
      <c r="F9" s="52">
        <v>87.130730578996406</v>
      </c>
      <c r="G9" s="51">
        <v>72191.614700000006</v>
      </c>
      <c r="H9" s="52">
        <v>-8.7469694731734595</v>
      </c>
      <c r="I9" s="51">
        <v>15579.396000000001</v>
      </c>
      <c r="J9" s="52">
        <v>23.649206003593701</v>
      </c>
      <c r="K9" s="51">
        <v>17143.044399999999</v>
      </c>
      <c r="L9" s="52">
        <v>23.7465867348165</v>
      </c>
      <c r="M9" s="52">
        <v>-9.1211826996142997E-2</v>
      </c>
      <c r="N9" s="51">
        <v>783769.14159999997</v>
      </c>
      <c r="O9" s="51">
        <v>42145312.333300002</v>
      </c>
      <c r="P9" s="51">
        <v>4034</v>
      </c>
      <c r="Q9" s="51">
        <v>3693</v>
      </c>
      <c r="R9" s="52">
        <v>9.2336853506634196</v>
      </c>
      <c r="S9" s="51">
        <v>16.3304502231036</v>
      </c>
      <c r="T9" s="51">
        <v>17.045412158137001</v>
      </c>
      <c r="U9" s="53">
        <v>-4.37809077683543</v>
      </c>
    </row>
    <row r="10" spans="1:23" ht="12" thickBot="1">
      <c r="A10" s="75"/>
      <c r="B10" s="64" t="s">
        <v>8</v>
      </c>
      <c r="C10" s="65"/>
      <c r="D10" s="51">
        <v>86258.777900000001</v>
      </c>
      <c r="E10" s="51">
        <v>79209.527499999997</v>
      </c>
      <c r="F10" s="52">
        <v>108.899498106462</v>
      </c>
      <c r="G10" s="51">
        <v>92242.616999999998</v>
      </c>
      <c r="H10" s="52">
        <v>-6.4870656260760597</v>
      </c>
      <c r="I10" s="51">
        <v>25486.606100000001</v>
      </c>
      <c r="J10" s="52">
        <v>29.546681184779501</v>
      </c>
      <c r="K10" s="51">
        <v>23224.444500000001</v>
      </c>
      <c r="L10" s="52">
        <v>25.177564617447899</v>
      </c>
      <c r="M10" s="52">
        <v>9.7404336194133995E-2</v>
      </c>
      <c r="N10" s="51">
        <v>967458.61210000003</v>
      </c>
      <c r="O10" s="51">
        <v>63997700.0396</v>
      </c>
      <c r="P10" s="51">
        <v>71331</v>
      </c>
      <c r="Q10" s="51">
        <v>67338</v>
      </c>
      <c r="R10" s="52">
        <v>5.9297870444622802</v>
      </c>
      <c r="S10" s="51">
        <v>1.2092747599220499</v>
      </c>
      <c r="T10" s="51">
        <v>1.2006951275654201</v>
      </c>
      <c r="U10" s="53">
        <v>0.709485771222926</v>
      </c>
    </row>
    <row r="11" spans="1:23" ht="12" thickBot="1">
      <c r="A11" s="75"/>
      <c r="B11" s="64" t="s">
        <v>9</v>
      </c>
      <c r="C11" s="65"/>
      <c r="D11" s="51">
        <v>69287.095799999996</v>
      </c>
      <c r="E11" s="51">
        <v>56162.5674</v>
      </c>
      <c r="F11" s="52">
        <v>123.368818427628</v>
      </c>
      <c r="G11" s="51">
        <v>98616.827999999994</v>
      </c>
      <c r="H11" s="52">
        <v>-29.741102806510899</v>
      </c>
      <c r="I11" s="51">
        <v>16269.0021</v>
      </c>
      <c r="J11" s="52">
        <v>23.480565770805502</v>
      </c>
      <c r="K11" s="51">
        <v>22155.439999999999</v>
      </c>
      <c r="L11" s="52">
        <v>22.466185994138801</v>
      </c>
      <c r="M11" s="52">
        <v>-0.26568815153298703</v>
      </c>
      <c r="N11" s="51">
        <v>749959.56969999999</v>
      </c>
      <c r="O11" s="51">
        <v>22783164.8695</v>
      </c>
      <c r="P11" s="51">
        <v>3133</v>
      </c>
      <c r="Q11" s="51">
        <v>3180</v>
      </c>
      <c r="R11" s="52">
        <v>-1.4779874213836499</v>
      </c>
      <c r="S11" s="51">
        <v>22.115255601659801</v>
      </c>
      <c r="T11" s="51">
        <v>22.917852012578599</v>
      </c>
      <c r="U11" s="53">
        <v>-3.6291527684564699</v>
      </c>
    </row>
    <row r="12" spans="1:23" ht="12" thickBot="1">
      <c r="A12" s="75"/>
      <c r="B12" s="64" t="s">
        <v>10</v>
      </c>
      <c r="C12" s="65"/>
      <c r="D12" s="51">
        <v>197241.11809999999</v>
      </c>
      <c r="E12" s="51">
        <v>421987.40759999998</v>
      </c>
      <c r="F12" s="52">
        <v>46.740996187962999</v>
      </c>
      <c r="G12" s="51">
        <v>231531.17679999999</v>
      </c>
      <c r="H12" s="52">
        <v>-14.8101258646563</v>
      </c>
      <c r="I12" s="51">
        <v>29550.402600000001</v>
      </c>
      <c r="J12" s="52">
        <v>14.981867312787299</v>
      </c>
      <c r="K12" s="51">
        <v>43722.584499999997</v>
      </c>
      <c r="L12" s="52">
        <v>18.8841023935918</v>
      </c>
      <c r="M12" s="52">
        <v>-0.32413870456354199</v>
      </c>
      <c r="N12" s="51">
        <v>2194628.3130999999</v>
      </c>
      <c r="O12" s="51">
        <v>89589488.529300004</v>
      </c>
      <c r="P12" s="51">
        <v>1771</v>
      </c>
      <c r="Q12" s="51">
        <v>1628</v>
      </c>
      <c r="R12" s="52">
        <v>8.7837837837837895</v>
      </c>
      <c r="S12" s="51">
        <v>111.37273749294199</v>
      </c>
      <c r="T12" s="51">
        <v>118.247188636364</v>
      </c>
      <c r="U12" s="53">
        <v>-6.1724720952086303</v>
      </c>
    </row>
    <row r="13" spans="1:23" ht="12" thickBot="1">
      <c r="A13" s="75"/>
      <c r="B13" s="64" t="s">
        <v>11</v>
      </c>
      <c r="C13" s="65"/>
      <c r="D13" s="51">
        <v>269089.2402</v>
      </c>
      <c r="E13" s="51">
        <v>530583.84360000002</v>
      </c>
      <c r="F13" s="52">
        <v>50.715686775201299</v>
      </c>
      <c r="G13" s="51">
        <v>425168.61310000002</v>
      </c>
      <c r="H13" s="52">
        <v>-36.7099941272688</v>
      </c>
      <c r="I13" s="51">
        <v>74485.829299999998</v>
      </c>
      <c r="J13" s="52">
        <v>27.680716346977899</v>
      </c>
      <c r="K13" s="51">
        <v>83653.298200000005</v>
      </c>
      <c r="L13" s="52">
        <v>19.675323065375199</v>
      </c>
      <c r="M13" s="52">
        <v>-0.109588851811703</v>
      </c>
      <c r="N13" s="51">
        <v>3009024.9637000002</v>
      </c>
      <c r="O13" s="51">
        <v>128796946.8097</v>
      </c>
      <c r="P13" s="51">
        <v>7579</v>
      </c>
      <c r="Q13" s="51">
        <v>7427</v>
      </c>
      <c r="R13" s="52">
        <v>2.0465867779722702</v>
      </c>
      <c r="S13" s="51">
        <v>35.504583744557301</v>
      </c>
      <c r="T13" s="51">
        <v>35.148660172344201</v>
      </c>
      <c r="U13" s="53">
        <v>1.0024721730971999</v>
      </c>
    </row>
    <row r="14" spans="1:23" ht="12" thickBot="1">
      <c r="A14" s="75"/>
      <c r="B14" s="64" t="s">
        <v>12</v>
      </c>
      <c r="C14" s="65"/>
      <c r="D14" s="51">
        <v>154655.89019999999</v>
      </c>
      <c r="E14" s="51">
        <v>264173.5048</v>
      </c>
      <c r="F14" s="52">
        <v>58.543301046441698</v>
      </c>
      <c r="G14" s="51">
        <v>231384.27069999999</v>
      </c>
      <c r="H14" s="52">
        <v>-33.160586183268201</v>
      </c>
      <c r="I14" s="51">
        <v>28675.3904</v>
      </c>
      <c r="J14" s="52">
        <v>18.5414149845293</v>
      </c>
      <c r="K14" s="51">
        <v>44491.390599999999</v>
      </c>
      <c r="L14" s="52">
        <v>19.228355698251001</v>
      </c>
      <c r="M14" s="52">
        <v>-0.35548451029984202</v>
      </c>
      <c r="N14" s="51">
        <v>1929131.4068</v>
      </c>
      <c r="O14" s="51">
        <v>63702080.948100001</v>
      </c>
      <c r="P14" s="51">
        <v>2204</v>
      </c>
      <c r="Q14" s="51">
        <v>2681</v>
      </c>
      <c r="R14" s="52">
        <v>-17.791868705706801</v>
      </c>
      <c r="S14" s="51">
        <v>70.170549092559</v>
      </c>
      <c r="T14" s="51">
        <v>73.704767512122302</v>
      </c>
      <c r="U14" s="53">
        <v>-5.0366121760020999</v>
      </c>
    </row>
    <row r="15" spans="1:23" ht="12" thickBot="1">
      <c r="A15" s="75"/>
      <c r="B15" s="64" t="s">
        <v>13</v>
      </c>
      <c r="C15" s="65"/>
      <c r="D15" s="51">
        <v>103739.66310000001</v>
      </c>
      <c r="E15" s="51">
        <v>179407.78510000001</v>
      </c>
      <c r="F15" s="52">
        <v>57.823389905949</v>
      </c>
      <c r="G15" s="51">
        <v>134311.7795</v>
      </c>
      <c r="H15" s="52">
        <v>-22.762051484843902</v>
      </c>
      <c r="I15" s="51">
        <v>16282.0942</v>
      </c>
      <c r="J15" s="52">
        <v>15.6951485222242</v>
      </c>
      <c r="K15" s="51">
        <v>16434.2595</v>
      </c>
      <c r="L15" s="52">
        <v>12.2359033296852</v>
      </c>
      <c r="M15" s="52">
        <v>-9.2590298942279992E-3</v>
      </c>
      <c r="N15" s="51">
        <v>1052672.4332999999</v>
      </c>
      <c r="O15" s="51">
        <v>50707705.2535</v>
      </c>
      <c r="P15" s="51">
        <v>3928</v>
      </c>
      <c r="Q15" s="51">
        <v>2336</v>
      </c>
      <c r="R15" s="52">
        <v>68.150684931506902</v>
      </c>
      <c r="S15" s="51">
        <v>26.410301196537699</v>
      </c>
      <c r="T15" s="51">
        <v>35.867141994862997</v>
      </c>
      <c r="U15" s="53">
        <v>-35.807394728103702</v>
      </c>
    </row>
    <row r="16" spans="1:23" ht="12" thickBot="1">
      <c r="A16" s="75"/>
      <c r="B16" s="64" t="s">
        <v>14</v>
      </c>
      <c r="C16" s="65"/>
      <c r="D16" s="51">
        <v>435566.34869999997</v>
      </c>
      <c r="E16" s="51">
        <v>631696.49010000005</v>
      </c>
      <c r="F16" s="52">
        <v>68.951839297230904</v>
      </c>
      <c r="G16" s="51">
        <v>505386.84179999999</v>
      </c>
      <c r="H16" s="52">
        <v>-13.8152574078354</v>
      </c>
      <c r="I16" s="51">
        <v>14962.930399999999</v>
      </c>
      <c r="J16" s="52">
        <v>3.4352815465792199</v>
      </c>
      <c r="K16" s="51">
        <v>26831.858199999999</v>
      </c>
      <c r="L16" s="52">
        <v>5.3091722974889697</v>
      </c>
      <c r="M16" s="52">
        <v>-0.44234460809725101</v>
      </c>
      <c r="N16" s="51">
        <v>5464792.3460999997</v>
      </c>
      <c r="O16" s="51">
        <v>364424615.87239999</v>
      </c>
      <c r="P16" s="51">
        <v>25818</v>
      </c>
      <c r="Q16" s="51">
        <v>21207</v>
      </c>
      <c r="R16" s="52">
        <v>21.742820766727998</v>
      </c>
      <c r="S16" s="51">
        <v>16.870646397862</v>
      </c>
      <c r="T16" s="51">
        <v>20.495500155609001</v>
      </c>
      <c r="U16" s="53">
        <v>-21.486158101247501</v>
      </c>
    </row>
    <row r="17" spans="1:21" ht="12" thickBot="1">
      <c r="A17" s="75"/>
      <c r="B17" s="64" t="s">
        <v>15</v>
      </c>
      <c r="C17" s="65"/>
      <c r="D17" s="51">
        <v>531825.57960000006</v>
      </c>
      <c r="E17" s="51">
        <v>577299.04500000004</v>
      </c>
      <c r="F17" s="52">
        <v>92.123065888667796</v>
      </c>
      <c r="G17" s="51">
        <v>478130.4681</v>
      </c>
      <c r="H17" s="52">
        <v>11.230221682666301</v>
      </c>
      <c r="I17" s="51">
        <v>49191.342900000003</v>
      </c>
      <c r="J17" s="52">
        <v>9.2495255562919905</v>
      </c>
      <c r="K17" s="51">
        <v>71650.120999999999</v>
      </c>
      <c r="L17" s="52">
        <v>14.985474840104599</v>
      </c>
      <c r="M17" s="52">
        <v>-0.31345066535198202</v>
      </c>
      <c r="N17" s="51">
        <v>4478658.6397000002</v>
      </c>
      <c r="O17" s="51">
        <v>344078727.94270003</v>
      </c>
      <c r="P17" s="51">
        <v>8237</v>
      </c>
      <c r="Q17" s="51">
        <v>7996</v>
      </c>
      <c r="R17" s="52">
        <v>3.0140070035017601</v>
      </c>
      <c r="S17" s="51">
        <v>64.5654461090203</v>
      </c>
      <c r="T17" s="51">
        <v>49.667740632816397</v>
      </c>
      <c r="U17" s="53">
        <v>23.0738055322173</v>
      </c>
    </row>
    <row r="18" spans="1:21" ht="12" customHeight="1" thickBot="1">
      <c r="A18" s="75"/>
      <c r="B18" s="64" t="s">
        <v>16</v>
      </c>
      <c r="C18" s="65"/>
      <c r="D18" s="51">
        <v>1197322.0266</v>
      </c>
      <c r="E18" s="51">
        <v>1526731.7301</v>
      </c>
      <c r="F18" s="52">
        <v>78.423864716663502</v>
      </c>
      <c r="G18" s="51">
        <v>1304717.9846000001</v>
      </c>
      <c r="H18" s="52">
        <v>-8.2313541522097804</v>
      </c>
      <c r="I18" s="51">
        <v>191434.40919999999</v>
      </c>
      <c r="J18" s="52">
        <v>15.9885481889622</v>
      </c>
      <c r="K18" s="51">
        <v>181144.70009999999</v>
      </c>
      <c r="L18" s="52">
        <v>13.8838202767271</v>
      </c>
      <c r="M18" s="52">
        <v>5.6803809851018003E-2</v>
      </c>
      <c r="N18" s="51">
        <v>13627941.109999999</v>
      </c>
      <c r="O18" s="51">
        <v>755092047.69770002</v>
      </c>
      <c r="P18" s="51">
        <v>59054</v>
      </c>
      <c r="Q18" s="51">
        <v>53383</v>
      </c>
      <c r="R18" s="52">
        <v>10.623232115092801</v>
      </c>
      <c r="S18" s="51">
        <v>20.2750368577912</v>
      </c>
      <c r="T18" s="51">
        <v>20.813408899837</v>
      </c>
      <c r="U18" s="53">
        <v>-2.6553443321557602</v>
      </c>
    </row>
    <row r="19" spans="1:21" ht="12" customHeight="1" thickBot="1">
      <c r="A19" s="75"/>
      <c r="B19" s="64" t="s">
        <v>17</v>
      </c>
      <c r="C19" s="65"/>
      <c r="D19" s="51">
        <v>506275.17019999999</v>
      </c>
      <c r="E19" s="51">
        <v>690612.8898</v>
      </c>
      <c r="F19" s="52">
        <v>73.308097441768894</v>
      </c>
      <c r="G19" s="51">
        <v>693966.62540000002</v>
      </c>
      <c r="H19" s="52">
        <v>-27.046178927094001</v>
      </c>
      <c r="I19" s="51">
        <v>42347.574999999997</v>
      </c>
      <c r="J19" s="52">
        <v>8.3645372107170406</v>
      </c>
      <c r="K19" s="51">
        <v>56624.6158</v>
      </c>
      <c r="L19" s="52">
        <v>8.1595589366220302</v>
      </c>
      <c r="M19" s="52">
        <v>-0.25213488159331598</v>
      </c>
      <c r="N19" s="51">
        <v>5856622.4977000002</v>
      </c>
      <c r="O19" s="51">
        <v>241572113.81189999</v>
      </c>
      <c r="P19" s="51">
        <v>11696</v>
      </c>
      <c r="Q19" s="51">
        <v>11637</v>
      </c>
      <c r="R19" s="52">
        <v>0.50700352324482001</v>
      </c>
      <c r="S19" s="51">
        <v>43.286180762653899</v>
      </c>
      <c r="T19" s="51">
        <v>53.523986078886303</v>
      </c>
      <c r="U19" s="53">
        <v>-23.651440565681199</v>
      </c>
    </row>
    <row r="20" spans="1:21" ht="12" thickBot="1">
      <c r="A20" s="75"/>
      <c r="B20" s="64" t="s">
        <v>18</v>
      </c>
      <c r="C20" s="65"/>
      <c r="D20" s="51">
        <v>1066005.7331999999</v>
      </c>
      <c r="E20" s="51">
        <v>1367528.1832000001</v>
      </c>
      <c r="F20" s="52">
        <v>77.951280733795102</v>
      </c>
      <c r="G20" s="51">
        <v>884647.80200000003</v>
      </c>
      <c r="H20" s="52">
        <v>20.500580094133401</v>
      </c>
      <c r="I20" s="51">
        <v>68509.958100000003</v>
      </c>
      <c r="J20" s="52">
        <v>6.4267907729110103</v>
      </c>
      <c r="K20" s="51">
        <v>70004.819099999993</v>
      </c>
      <c r="L20" s="52">
        <v>7.9132982574233504</v>
      </c>
      <c r="M20" s="52">
        <v>-2.1353687063524002E-2</v>
      </c>
      <c r="N20" s="51">
        <v>9819944.9912</v>
      </c>
      <c r="O20" s="51">
        <v>421455471.97549999</v>
      </c>
      <c r="P20" s="51">
        <v>38517</v>
      </c>
      <c r="Q20" s="51">
        <v>34064</v>
      </c>
      <c r="R20" s="52">
        <v>13.072451855331099</v>
      </c>
      <c r="S20" s="51">
        <v>27.676239925227801</v>
      </c>
      <c r="T20" s="51">
        <v>22.7906459634805</v>
      </c>
      <c r="U20" s="53">
        <v>17.6526651559121</v>
      </c>
    </row>
    <row r="21" spans="1:21" ht="12" customHeight="1" thickBot="1">
      <c r="A21" s="75"/>
      <c r="B21" s="64" t="s">
        <v>19</v>
      </c>
      <c r="C21" s="65"/>
      <c r="D21" s="51">
        <v>358095.46850000002</v>
      </c>
      <c r="E21" s="51">
        <v>398150.77340000001</v>
      </c>
      <c r="F21" s="52">
        <v>89.939664173461594</v>
      </c>
      <c r="G21" s="51">
        <v>343428.62290000002</v>
      </c>
      <c r="H21" s="52">
        <v>4.2707114730709899</v>
      </c>
      <c r="I21" s="51">
        <v>1221.7493999999999</v>
      </c>
      <c r="J21" s="52">
        <v>0.34117979909594998</v>
      </c>
      <c r="K21" s="51">
        <v>34170.5481</v>
      </c>
      <c r="L21" s="52">
        <v>9.9498253265715206</v>
      </c>
      <c r="M21" s="52">
        <v>-0.96424554278659602</v>
      </c>
      <c r="N21" s="51">
        <v>3146129.6392999999</v>
      </c>
      <c r="O21" s="51">
        <v>148233952.2809</v>
      </c>
      <c r="P21" s="51">
        <v>35995</v>
      </c>
      <c r="Q21" s="51">
        <v>22870</v>
      </c>
      <c r="R21" s="52">
        <v>57.389593353738498</v>
      </c>
      <c r="S21" s="51">
        <v>9.9484780802889308</v>
      </c>
      <c r="T21" s="51">
        <v>11.574604333187599</v>
      </c>
      <c r="U21" s="53">
        <v>-16.345477567272599</v>
      </c>
    </row>
    <row r="22" spans="1:21" ht="12" customHeight="1" thickBot="1">
      <c r="A22" s="75"/>
      <c r="B22" s="64" t="s">
        <v>20</v>
      </c>
      <c r="C22" s="65"/>
      <c r="D22" s="51">
        <v>926128.50899999996</v>
      </c>
      <c r="E22" s="51">
        <v>938374.81039999996</v>
      </c>
      <c r="F22" s="52">
        <v>98.694945637470795</v>
      </c>
      <c r="G22" s="51">
        <v>823774.95779999997</v>
      </c>
      <c r="H22" s="52">
        <v>12.424940844687599</v>
      </c>
      <c r="I22" s="51">
        <v>97636.267000000007</v>
      </c>
      <c r="J22" s="52">
        <v>10.54241026501</v>
      </c>
      <c r="K22" s="51">
        <v>56296.058700000001</v>
      </c>
      <c r="L22" s="52">
        <v>6.83391236489466</v>
      </c>
      <c r="M22" s="52">
        <v>0.73433574666924195</v>
      </c>
      <c r="N22" s="51">
        <v>9638643.4081999995</v>
      </c>
      <c r="O22" s="51">
        <v>480142824.68959999</v>
      </c>
      <c r="P22" s="51">
        <v>55050</v>
      </c>
      <c r="Q22" s="51">
        <v>49295</v>
      </c>
      <c r="R22" s="52">
        <v>11.674612029617601</v>
      </c>
      <c r="S22" s="51">
        <v>16.8234061580382</v>
      </c>
      <c r="T22" s="51">
        <v>16.6932102160463</v>
      </c>
      <c r="U22" s="53">
        <v>0.77389763267226097</v>
      </c>
    </row>
    <row r="23" spans="1:21" ht="12" thickBot="1">
      <c r="A23" s="75"/>
      <c r="B23" s="64" t="s">
        <v>21</v>
      </c>
      <c r="C23" s="65"/>
      <c r="D23" s="51">
        <v>2137273.2450000001</v>
      </c>
      <c r="E23" s="51">
        <v>2461524.9759999998</v>
      </c>
      <c r="F23" s="52">
        <v>86.827201260947106</v>
      </c>
      <c r="G23" s="51">
        <v>2048523.9643000001</v>
      </c>
      <c r="H23" s="52">
        <v>4.33235257417779</v>
      </c>
      <c r="I23" s="51">
        <v>196741.7653</v>
      </c>
      <c r="J23" s="52">
        <v>9.2052696472135001</v>
      </c>
      <c r="K23" s="51">
        <v>201803.82639999999</v>
      </c>
      <c r="L23" s="52">
        <v>9.8511821153607197</v>
      </c>
      <c r="M23" s="52">
        <v>-2.5084068970855002E-2</v>
      </c>
      <c r="N23" s="51">
        <v>23179062.027100001</v>
      </c>
      <c r="O23" s="51">
        <v>1080827139.0023999</v>
      </c>
      <c r="P23" s="51">
        <v>68796</v>
      </c>
      <c r="Q23" s="51">
        <v>57670</v>
      </c>
      <c r="R23" s="52">
        <v>19.292526443558199</v>
      </c>
      <c r="S23" s="51">
        <v>31.066824306645699</v>
      </c>
      <c r="T23" s="51">
        <v>29.5976688451535</v>
      </c>
      <c r="U23" s="53">
        <v>4.7290171888537698</v>
      </c>
    </row>
    <row r="24" spans="1:21" ht="12" thickBot="1">
      <c r="A24" s="75"/>
      <c r="B24" s="64" t="s">
        <v>22</v>
      </c>
      <c r="C24" s="65"/>
      <c r="D24" s="51">
        <v>255553.75709999999</v>
      </c>
      <c r="E24" s="51">
        <v>252138.9369</v>
      </c>
      <c r="F24" s="52">
        <v>101.354340682952</v>
      </c>
      <c r="G24" s="51">
        <v>228551.9062</v>
      </c>
      <c r="H24" s="52">
        <v>11.814318834151999</v>
      </c>
      <c r="I24" s="51">
        <v>20284.165700000001</v>
      </c>
      <c r="J24" s="52">
        <v>7.93733808893393</v>
      </c>
      <c r="K24" s="51">
        <v>41190.970999999998</v>
      </c>
      <c r="L24" s="52">
        <v>18.0225891285959</v>
      </c>
      <c r="M24" s="52">
        <v>-0.50755796215631799</v>
      </c>
      <c r="N24" s="51">
        <v>2710611.9616</v>
      </c>
      <c r="O24" s="51">
        <v>100328726.38850001</v>
      </c>
      <c r="P24" s="51">
        <v>24831</v>
      </c>
      <c r="Q24" s="51">
        <v>25774</v>
      </c>
      <c r="R24" s="52">
        <v>-3.65872584775355</v>
      </c>
      <c r="S24" s="51">
        <v>10.29172232693</v>
      </c>
      <c r="T24" s="51">
        <v>9.8803936447582803</v>
      </c>
      <c r="U24" s="53">
        <v>3.99669432486973</v>
      </c>
    </row>
    <row r="25" spans="1:21" ht="12" thickBot="1">
      <c r="A25" s="75"/>
      <c r="B25" s="64" t="s">
        <v>23</v>
      </c>
      <c r="C25" s="65"/>
      <c r="D25" s="51">
        <v>377062.52730000002</v>
      </c>
      <c r="E25" s="51">
        <v>317468.35139999999</v>
      </c>
      <c r="F25" s="52">
        <v>118.771690355022</v>
      </c>
      <c r="G25" s="51">
        <v>310461.80160000001</v>
      </c>
      <c r="H25" s="52">
        <v>21.4521481730653</v>
      </c>
      <c r="I25" s="51">
        <v>24538.583699999999</v>
      </c>
      <c r="J25" s="52">
        <v>6.5078287878966297</v>
      </c>
      <c r="K25" s="51">
        <v>24809.2048</v>
      </c>
      <c r="L25" s="52">
        <v>7.9910651397830401</v>
      </c>
      <c r="M25" s="52">
        <v>-1.0908092467357E-2</v>
      </c>
      <c r="N25" s="51">
        <v>3540317.2792000002</v>
      </c>
      <c r="O25" s="51">
        <v>114309521.9532</v>
      </c>
      <c r="P25" s="51">
        <v>20334</v>
      </c>
      <c r="Q25" s="51">
        <v>18611</v>
      </c>
      <c r="R25" s="52">
        <v>9.2579657191983191</v>
      </c>
      <c r="S25" s="51">
        <v>18.543450737680701</v>
      </c>
      <c r="T25" s="51">
        <v>15.273395459674401</v>
      </c>
      <c r="U25" s="53">
        <v>17.634556395490701</v>
      </c>
    </row>
    <row r="26" spans="1:21" ht="12" thickBot="1">
      <c r="A26" s="75"/>
      <c r="B26" s="64" t="s">
        <v>24</v>
      </c>
      <c r="C26" s="65"/>
      <c r="D26" s="51">
        <v>511034.82640000002</v>
      </c>
      <c r="E26" s="51">
        <v>551342.76969999995</v>
      </c>
      <c r="F26" s="52">
        <v>92.689131786033499</v>
      </c>
      <c r="G26" s="51">
        <v>521044.99170000001</v>
      </c>
      <c r="H26" s="52">
        <v>-1.92117100431962</v>
      </c>
      <c r="I26" s="51">
        <v>124698.6082</v>
      </c>
      <c r="J26" s="52">
        <v>24.401195722499601</v>
      </c>
      <c r="K26" s="51">
        <v>119273.80379999999</v>
      </c>
      <c r="L26" s="52">
        <v>22.891267683208799</v>
      </c>
      <c r="M26" s="52">
        <v>4.5481943454209001E-2</v>
      </c>
      <c r="N26" s="51">
        <v>6347027.0462999996</v>
      </c>
      <c r="O26" s="51">
        <v>224491903.8021</v>
      </c>
      <c r="P26" s="51">
        <v>39655</v>
      </c>
      <c r="Q26" s="51">
        <v>41513</v>
      </c>
      <c r="R26" s="52">
        <v>-4.4757064052224598</v>
      </c>
      <c r="S26" s="51">
        <v>12.8870212180053</v>
      </c>
      <c r="T26" s="51">
        <v>12.3539853323055</v>
      </c>
      <c r="U26" s="53">
        <v>4.1362226125228396</v>
      </c>
    </row>
    <row r="27" spans="1:21" ht="12" thickBot="1">
      <c r="A27" s="75"/>
      <c r="B27" s="64" t="s">
        <v>25</v>
      </c>
      <c r="C27" s="65"/>
      <c r="D27" s="51">
        <v>223778.00570000001</v>
      </c>
      <c r="E27" s="51">
        <v>276811.37780000002</v>
      </c>
      <c r="F27" s="52">
        <v>80.841332274167797</v>
      </c>
      <c r="G27" s="51">
        <v>231359.09340000001</v>
      </c>
      <c r="H27" s="52">
        <v>-3.2767623647681599</v>
      </c>
      <c r="I27" s="51">
        <v>59665.267800000001</v>
      </c>
      <c r="J27" s="52">
        <v>26.662704233761101</v>
      </c>
      <c r="K27" s="51">
        <v>62092.282899999998</v>
      </c>
      <c r="L27" s="52">
        <v>26.8380559361234</v>
      </c>
      <c r="M27" s="52">
        <v>-3.9087226087478999E-2</v>
      </c>
      <c r="N27" s="51">
        <v>2426930.1257000002</v>
      </c>
      <c r="O27" s="51">
        <v>91419194.991999999</v>
      </c>
      <c r="P27" s="51">
        <v>29873</v>
      </c>
      <c r="Q27" s="51">
        <v>28362</v>
      </c>
      <c r="R27" s="52">
        <v>5.3275509484521599</v>
      </c>
      <c r="S27" s="51">
        <v>7.4909786663542297</v>
      </c>
      <c r="T27" s="51">
        <v>7.5780426239334302</v>
      </c>
      <c r="U27" s="53">
        <v>-1.1622507746584201</v>
      </c>
    </row>
    <row r="28" spans="1:21" ht="12" thickBot="1">
      <c r="A28" s="75"/>
      <c r="B28" s="64" t="s">
        <v>26</v>
      </c>
      <c r="C28" s="65"/>
      <c r="D28" s="51">
        <v>1134167.49</v>
      </c>
      <c r="E28" s="51">
        <v>1193800.3149999999</v>
      </c>
      <c r="F28" s="52">
        <v>95.004790646248097</v>
      </c>
      <c r="G28" s="51">
        <v>1179993.4839000001</v>
      </c>
      <c r="H28" s="52">
        <v>-3.8835802506756401</v>
      </c>
      <c r="I28" s="51">
        <v>50465.225100000003</v>
      </c>
      <c r="J28" s="52">
        <v>4.4495390270796804</v>
      </c>
      <c r="K28" s="51">
        <v>69031.732099999994</v>
      </c>
      <c r="L28" s="52">
        <v>5.8501790935186397</v>
      </c>
      <c r="M28" s="52">
        <v>-0.26895612257134699</v>
      </c>
      <c r="N28" s="51">
        <v>12037519.613600001</v>
      </c>
      <c r="O28" s="51">
        <v>347194819.82999998</v>
      </c>
      <c r="P28" s="51">
        <v>45151</v>
      </c>
      <c r="Q28" s="51">
        <v>45893</v>
      </c>
      <c r="R28" s="52">
        <v>-1.6168043056675301</v>
      </c>
      <c r="S28" s="51">
        <v>25.119432349228099</v>
      </c>
      <c r="T28" s="51">
        <v>24.261131911184702</v>
      </c>
      <c r="U28" s="53">
        <v>3.41687831998243</v>
      </c>
    </row>
    <row r="29" spans="1:21" ht="12" thickBot="1">
      <c r="A29" s="75"/>
      <c r="B29" s="64" t="s">
        <v>27</v>
      </c>
      <c r="C29" s="65"/>
      <c r="D29" s="51">
        <v>733260.73389999999</v>
      </c>
      <c r="E29" s="51">
        <v>703062.93209999998</v>
      </c>
      <c r="F29" s="52">
        <v>104.29517763222201</v>
      </c>
      <c r="G29" s="51">
        <v>635604.69299999997</v>
      </c>
      <c r="H29" s="52">
        <v>15.3642731048872</v>
      </c>
      <c r="I29" s="51">
        <v>110939.0769</v>
      </c>
      <c r="J29" s="52">
        <v>15.129553755039799</v>
      </c>
      <c r="K29" s="51">
        <v>87484.884600000005</v>
      </c>
      <c r="L29" s="52">
        <v>13.764040065072299</v>
      </c>
      <c r="M29" s="52">
        <v>0.26809422458791199</v>
      </c>
      <c r="N29" s="51">
        <v>7170057.8009000001</v>
      </c>
      <c r="O29" s="51">
        <v>242530732.7087</v>
      </c>
      <c r="P29" s="51">
        <v>111552</v>
      </c>
      <c r="Q29" s="51">
        <v>102909</v>
      </c>
      <c r="R29" s="52">
        <v>8.3986823309914609</v>
      </c>
      <c r="S29" s="51">
        <v>6.57326389396873</v>
      </c>
      <c r="T29" s="51">
        <v>6.4279041220884503</v>
      </c>
      <c r="U29" s="53">
        <v>2.21137891654798</v>
      </c>
    </row>
    <row r="30" spans="1:21" ht="12" thickBot="1">
      <c r="A30" s="75"/>
      <c r="B30" s="64" t="s">
        <v>28</v>
      </c>
      <c r="C30" s="65"/>
      <c r="D30" s="51">
        <v>738205.66269999999</v>
      </c>
      <c r="E30" s="51">
        <v>794958.87930000003</v>
      </c>
      <c r="F30" s="52">
        <v>92.860861350467104</v>
      </c>
      <c r="G30" s="51">
        <v>674554.52720000001</v>
      </c>
      <c r="H30" s="52">
        <v>9.4360252482788702</v>
      </c>
      <c r="I30" s="51">
        <v>102682.246</v>
      </c>
      <c r="J30" s="52">
        <v>13.9097071708225</v>
      </c>
      <c r="K30" s="51">
        <v>79620.650899999993</v>
      </c>
      <c r="L30" s="52">
        <v>11.8034417811257</v>
      </c>
      <c r="M30" s="52">
        <v>0.28964338823308999</v>
      </c>
      <c r="N30" s="51">
        <v>7804367.4935999997</v>
      </c>
      <c r="O30" s="51">
        <v>416915701.89490002</v>
      </c>
      <c r="P30" s="51">
        <v>68210</v>
      </c>
      <c r="Q30" s="51">
        <v>61590</v>
      </c>
      <c r="R30" s="52">
        <v>10.748498132813801</v>
      </c>
      <c r="S30" s="51">
        <v>10.822543068465</v>
      </c>
      <c r="T30" s="51">
        <v>10.9815717015749</v>
      </c>
      <c r="U30" s="53">
        <v>-1.46942019175953</v>
      </c>
    </row>
    <row r="31" spans="1:21" ht="12" thickBot="1">
      <c r="A31" s="75"/>
      <c r="B31" s="64" t="s">
        <v>29</v>
      </c>
      <c r="C31" s="65"/>
      <c r="D31" s="51">
        <v>786784.66119999997</v>
      </c>
      <c r="E31" s="51">
        <v>1192151.5311</v>
      </c>
      <c r="F31" s="52">
        <v>65.997034829459395</v>
      </c>
      <c r="G31" s="51">
        <v>655965.77029999997</v>
      </c>
      <c r="H31" s="52">
        <v>19.942944711912499</v>
      </c>
      <c r="I31" s="51">
        <v>33388.136500000001</v>
      </c>
      <c r="J31" s="52">
        <v>4.2436181266010697</v>
      </c>
      <c r="K31" s="51">
        <v>22265.819200000002</v>
      </c>
      <c r="L31" s="52">
        <v>3.3943568716728798</v>
      </c>
      <c r="M31" s="52">
        <v>0.49952427979833802</v>
      </c>
      <c r="N31" s="51">
        <v>7083850.6199000003</v>
      </c>
      <c r="O31" s="51">
        <v>422681579.75840002</v>
      </c>
      <c r="P31" s="51">
        <v>26666</v>
      </c>
      <c r="Q31" s="51">
        <v>23789</v>
      </c>
      <c r="R31" s="52">
        <v>12.093824877044</v>
      </c>
      <c r="S31" s="51">
        <v>29.5051624240606</v>
      </c>
      <c r="T31" s="51">
        <v>25.396961524233902</v>
      </c>
      <c r="U31" s="53">
        <v>13.9236681390935</v>
      </c>
    </row>
    <row r="32" spans="1:21" ht="12" thickBot="1">
      <c r="A32" s="75"/>
      <c r="B32" s="64" t="s">
        <v>30</v>
      </c>
      <c r="C32" s="65"/>
      <c r="D32" s="51">
        <v>106351.6278</v>
      </c>
      <c r="E32" s="51">
        <v>127986.6905</v>
      </c>
      <c r="F32" s="52">
        <v>83.095849564138902</v>
      </c>
      <c r="G32" s="51">
        <v>108887.36350000001</v>
      </c>
      <c r="H32" s="52">
        <v>-2.3287694903183298</v>
      </c>
      <c r="I32" s="51">
        <v>28075.278699999999</v>
      </c>
      <c r="J32" s="52">
        <v>26.3985415933615</v>
      </c>
      <c r="K32" s="51">
        <v>30105.646499999999</v>
      </c>
      <c r="L32" s="52">
        <v>27.6484300219098</v>
      </c>
      <c r="M32" s="52">
        <v>-6.744142830482E-2</v>
      </c>
      <c r="N32" s="51">
        <v>1047608.4914000001</v>
      </c>
      <c r="O32" s="51">
        <v>42588489.598399997</v>
      </c>
      <c r="P32" s="51">
        <v>24660</v>
      </c>
      <c r="Q32" s="51">
        <v>21135</v>
      </c>
      <c r="R32" s="52">
        <v>16.678495386799199</v>
      </c>
      <c r="S32" s="51">
        <v>4.3127180778588796</v>
      </c>
      <c r="T32" s="51">
        <v>4.6012168251715204</v>
      </c>
      <c r="U32" s="53">
        <v>-6.68948774541429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319.61110000000002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217597.03400000001</v>
      </c>
      <c r="E35" s="51">
        <v>266448.4412</v>
      </c>
      <c r="F35" s="52">
        <v>81.665718523257794</v>
      </c>
      <c r="G35" s="51">
        <v>227100.6833</v>
      </c>
      <c r="H35" s="52">
        <v>-4.1847735382837401</v>
      </c>
      <c r="I35" s="51">
        <v>12533.927900000001</v>
      </c>
      <c r="J35" s="52">
        <v>5.7601556738130899</v>
      </c>
      <c r="K35" s="51">
        <v>17614.3308</v>
      </c>
      <c r="L35" s="52">
        <v>7.7561769273637404</v>
      </c>
      <c r="M35" s="52">
        <v>-0.28842440610914399</v>
      </c>
      <c r="N35" s="51">
        <v>2320255.3615000001</v>
      </c>
      <c r="O35" s="51">
        <v>69019622.905000001</v>
      </c>
      <c r="P35" s="51">
        <v>13046</v>
      </c>
      <c r="Q35" s="51">
        <v>13655</v>
      </c>
      <c r="R35" s="52">
        <v>-4.4599047967777397</v>
      </c>
      <c r="S35" s="51">
        <v>16.679214625172499</v>
      </c>
      <c r="T35" s="51">
        <v>14.868675217868899</v>
      </c>
      <c r="U35" s="53">
        <v>10.8550639103299</v>
      </c>
    </row>
    <row r="36" spans="1:21" ht="12" customHeight="1" thickBot="1">
      <c r="A36" s="75"/>
      <c r="B36" s="64" t="s">
        <v>69</v>
      </c>
      <c r="C36" s="65"/>
      <c r="D36" s="51">
        <v>44507.72</v>
      </c>
      <c r="E36" s="54"/>
      <c r="F36" s="54"/>
      <c r="G36" s="51">
        <v>297222.21999999997</v>
      </c>
      <c r="H36" s="52">
        <v>-85.025439888040694</v>
      </c>
      <c r="I36" s="51">
        <v>1939.23</v>
      </c>
      <c r="J36" s="52">
        <v>4.35706434748848</v>
      </c>
      <c r="K36" s="51">
        <v>1495.72</v>
      </c>
      <c r="L36" s="52">
        <v>0.50323290095875095</v>
      </c>
      <c r="M36" s="52">
        <v>0.29651940202711702</v>
      </c>
      <c r="N36" s="51">
        <v>696737.26</v>
      </c>
      <c r="O36" s="51">
        <v>33328248.989999998</v>
      </c>
      <c r="P36" s="51">
        <v>44</v>
      </c>
      <c r="Q36" s="51">
        <v>58</v>
      </c>
      <c r="R36" s="52">
        <v>-24.137931034482801</v>
      </c>
      <c r="S36" s="51">
        <v>1011.53909090909</v>
      </c>
      <c r="T36" s="51">
        <v>2040.1565517241399</v>
      </c>
      <c r="U36" s="53">
        <v>-101.688354909805</v>
      </c>
    </row>
    <row r="37" spans="1:21" ht="12" thickBot="1">
      <c r="A37" s="75"/>
      <c r="B37" s="64" t="s">
        <v>36</v>
      </c>
      <c r="C37" s="65"/>
      <c r="D37" s="51">
        <v>198370.17</v>
      </c>
      <c r="E37" s="51">
        <v>169123.37040000001</v>
      </c>
      <c r="F37" s="52">
        <v>117.29317452155</v>
      </c>
      <c r="G37" s="51">
        <v>131626.59</v>
      </c>
      <c r="H37" s="52">
        <v>50.706760693261103</v>
      </c>
      <c r="I37" s="51">
        <v>-20042.77</v>
      </c>
      <c r="J37" s="52">
        <v>-10.1037217440505</v>
      </c>
      <c r="K37" s="51">
        <v>-9324.8799999999992</v>
      </c>
      <c r="L37" s="52">
        <v>-7.0843436725056899</v>
      </c>
      <c r="M37" s="52">
        <v>1.14938637280051</v>
      </c>
      <c r="N37" s="51">
        <v>2128013.62</v>
      </c>
      <c r="O37" s="51">
        <v>165537209.88999999</v>
      </c>
      <c r="P37" s="51">
        <v>92</v>
      </c>
      <c r="Q37" s="51">
        <v>101</v>
      </c>
      <c r="R37" s="52">
        <v>-8.9108910891089099</v>
      </c>
      <c r="S37" s="51">
        <v>2156.1975000000002</v>
      </c>
      <c r="T37" s="51">
        <v>1907.0413861386101</v>
      </c>
      <c r="U37" s="53">
        <v>11.555347497684499</v>
      </c>
    </row>
    <row r="38" spans="1:21" ht="12" thickBot="1">
      <c r="A38" s="75"/>
      <c r="B38" s="64" t="s">
        <v>37</v>
      </c>
      <c r="C38" s="65"/>
      <c r="D38" s="51">
        <v>72695</v>
      </c>
      <c r="E38" s="51">
        <v>89511.463199999998</v>
      </c>
      <c r="F38" s="52">
        <v>81.213061881888706</v>
      </c>
      <c r="G38" s="51">
        <v>118980.38</v>
      </c>
      <c r="H38" s="52">
        <v>-38.901691186395603</v>
      </c>
      <c r="I38" s="51">
        <v>-5912.7</v>
      </c>
      <c r="J38" s="52">
        <v>-8.1335717724740402</v>
      </c>
      <c r="K38" s="51">
        <v>-10779.59</v>
      </c>
      <c r="L38" s="52">
        <v>-9.0599727450862098</v>
      </c>
      <c r="M38" s="52">
        <v>-0.451491197717167</v>
      </c>
      <c r="N38" s="51">
        <v>748844.09</v>
      </c>
      <c r="O38" s="51">
        <v>143269158.63</v>
      </c>
      <c r="P38" s="51">
        <v>38</v>
      </c>
      <c r="Q38" s="51">
        <v>35</v>
      </c>
      <c r="R38" s="52">
        <v>8.5714285714285605</v>
      </c>
      <c r="S38" s="51">
        <v>1913.0263157894699</v>
      </c>
      <c r="T38" s="51">
        <v>2288.4014285714302</v>
      </c>
      <c r="U38" s="53">
        <v>-19.622056930620101</v>
      </c>
    </row>
    <row r="39" spans="1:21" ht="12" thickBot="1">
      <c r="A39" s="75"/>
      <c r="B39" s="64" t="s">
        <v>38</v>
      </c>
      <c r="C39" s="65"/>
      <c r="D39" s="51">
        <v>51001.73</v>
      </c>
      <c r="E39" s="51">
        <v>97908.180999999997</v>
      </c>
      <c r="F39" s="52">
        <v>52.091387541966498</v>
      </c>
      <c r="G39" s="51">
        <v>49648.76</v>
      </c>
      <c r="H39" s="52">
        <v>2.7250831642119402</v>
      </c>
      <c r="I39" s="51">
        <v>-9959.83</v>
      </c>
      <c r="J39" s="52">
        <v>-19.5284159968691</v>
      </c>
      <c r="K39" s="51">
        <v>-5802.58</v>
      </c>
      <c r="L39" s="52">
        <v>-11.6872606687458</v>
      </c>
      <c r="M39" s="52">
        <v>0.71644854530226199</v>
      </c>
      <c r="N39" s="51">
        <v>727252.52</v>
      </c>
      <c r="O39" s="51">
        <v>108501458.34</v>
      </c>
      <c r="P39" s="51">
        <v>22</v>
      </c>
      <c r="Q39" s="51">
        <v>38</v>
      </c>
      <c r="R39" s="52">
        <v>-42.105263157894697</v>
      </c>
      <c r="S39" s="51">
        <v>2318.2604545454501</v>
      </c>
      <c r="T39" s="51">
        <v>1351.1710526315801</v>
      </c>
      <c r="U39" s="53">
        <v>41.716166965523101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1">
        <v>132.58000000000001</v>
      </c>
      <c r="O40" s="51">
        <v>4753.09</v>
      </c>
      <c r="P40" s="54"/>
      <c r="Q40" s="54"/>
      <c r="R40" s="54"/>
      <c r="S40" s="54"/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108576.9228</v>
      </c>
      <c r="E41" s="51">
        <v>108552.42909999999</v>
      </c>
      <c r="F41" s="52">
        <v>100.022563935421</v>
      </c>
      <c r="G41" s="51">
        <v>182470.94080000001</v>
      </c>
      <c r="H41" s="52">
        <v>-40.4963210448905</v>
      </c>
      <c r="I41" s="51">
        <v>4900.6423999999997</v>
      </c>
      <c r="J41" s="52">
        <v>4.5135211733961604</v>
      </c>
      <c r="K41" s="51">
        <v>8510.2661000000007</v>
      </c>
      <c r="L41" s="52">
        <v>4.6639021329581496</v>
      </c>
      <c r="M41" s="52">
        <v>-0.42414933417886902</v>
      </c>
      <c r="N41" s="51">
        <v>901854.78130000003</v>
      </c>
      <c r="O41" s="51">
        <v>64749657.182599999</v>
      </c>
      <c r="P41" s="51">
        <v>153</v>
      </c>
      <c r="Q41" s="51">
        <v>139</v>
      </c>
      <c r="R41" s="52">
        <v>10.071942446043201</v>
      </c>
      <c r="S41" s="51">
        <v>709.65309019607798</v>
      </c>
      <c r="T41" s="51">
        <v>553.18821294964005</v>
      </c>
      <c r="U41" s="53">
        <v>22.0480794641797</v>
      </c>
    </row>
    <row r="42" spans="1:21" ht="12" thickBot="1">
      <c r="A42" s="75"/>
      <c r="B42" s="64" t="s">
        <v>34</v>
      </c>
      <c r="C42" s="65"/>
      <c r="D42" s="51">
        <v>351212.92009999999</v>
      </c>
      <c r="E42" s="51">
        <v>336908.87949999998</v>
      </c>
      <c r="F42" s="52">
        <v>104.24567040834</v>
      </c>
      <c r="G42" s="51">
        <v>503335.53159999999</v>
      </c>
      <c r="H42" s="52">
        <v>-30.222903401322299</v>
      </c>
      <c r="I42" s="51">
        <v>23439.215499999998</v>
      </c>
      <c r="J42" s="52">
        <v>6.6737907857507599</v>
      </c>
      <c r="K42" s="51">
        <v>35745.001300000004</v>
      </c>
      <c r="L42" s="52">
        <v>7.10162487165847</v>
      </c>
      <c r="M42" s="52">
        <v>-0.344265921176509</v>
      </c>
      <c r="N42" s="51">
        <v>3868720.1971999998</v>
      </c>
      <c r="O42" s="51">
        <v>167938730.09940001</v>
      </c>
      <c r="P42" s="51">
        <v>1882</v>
      </c>
      <c r="Q42" s="51">
        <v>1997</v>
      </c>
      <c r="R42" s="52">
        <v>-5.7586379569354103</v>
      </c>
      <c r="S42" s="51">
        <v>186.61685446333701</v>
      </c>
      <c r="T42" s="51">
        <v>189.288212218328</v>
      </c>
      <c r="U42" s="53">
        <v>-1.43146649999688</v>
      </c>
    </row>
    <row r="43" spans="1:21" ht="12" thickBot="1">
      <c r="A43" s="75"/>
      <c r="B43" s="64" t="s">
        <v>39</v>
      </c>
      <c r="C43" s="65"/>
      <c r="D43" s="51">
        <v>85007.73</v>
      </c>
      <c r="E43" s="51">
        <v>72834.087599999999</v>
      </c>
      <c r="F43" s="52">
        <v>116.714210064464</v>
      </c>
      <c r="G43" s="51">
        <v>93691.49</v>
      </c>
      <c r="H43" s="52">
        <v>-9.2684618421587803</v>
      </c>
      <c r="I43" s="51">
        <v>-4223.53</v>
      </c>
      <c r="J43" s="52">
        <v>-4.9684069907524897</v>
      </c>
      <c r="K43" s="51">
        <v>-5417.14</v>
      </c>
      <c r="L43" s="52">
        <v>-5.78189118350023</v>
      </c>
      <c r="M43" s="52">
        <v>-0.22033951494700199</v>
      </c>
      <c r="N43" s="51">
        <v>1127307.31</v>
      </c>
      <c r="O43" s="51">
        <v>79197700.450000003</v>
      </c>
      <c r="P43" s="51">
        <v>70</v>
      </c>
      <c r="Q43" s="51">
        <v>78</v>
      </c>
      <c r="R43" s="52">
        <v>-10.2564102564103</v>
      </c>
      <c r="S43" s="51">
        <v>1214.3961428571399</v>
      </c>
      <c r="T43" s="51">
        <v>1126.2333333333299</v>
      </c>
      <c r="U43" s="53">
        <v>7.2598064513270399</v>
      </c>
    </row>
    <row r="44" spans="1:21" ht="12" thickBot="1">
      <c r="A44" s="75"/>
      <c r="B44" s="64" t="s">
        <v>40</v>
      </c>
      <c r="C44" s="65"/>
      <c r="D44" s="51">
        <v>55633.38</v>
      </c>
      <c r="E44" s="51">
        <v>15413.2737</v>
      </c>
      <c r="F44" s="52">
        <v>360.94460581725701</v>
      </c>
      <c r="G44" s="51">
        <v>51975.23</v>
      </c>
      <c r="H44" s="52">
        <v>7.0382564925638702</v>
      </c>
      <c r="I44" s="51">
        <v>7343.45</v>
      </c>
      <c r="J44" s="52">
        <v>13.1997193052085</v>
      </c>
      <c r="K44" s="51">
        <v>7328</v>
      </c>
      <c r="L44" s="52">
        <v>14.099023708023999</v>
      </c>
      <c r="M44" s="52">
        <v>2.1083515283839998E-3</v>
      </c>
      <c r="N44" s="51">
        <v>790310.72</v>
      </c>
      <c r="O44" s="51">
        <v>32079160.379999999</v>
      </c>
      <c r="P44" s="51">
        <v>52</v>
      </c>
      <c r="Q44" s="51">
        <v>57</v>
      </c>
      <c r="R44" s="52">
        <v>-8.7719298245614095</v>
      </c>
      <c r="S44" s="51">
        <v>1069.8726923076899</v>
      </c>
      <c r="T44" s="51">
        <v>1046.97947368421</v>
      </c>
      <c r="U44" s="53">
        <v>2.13980773489055</v>
      </c>
    </row>
    <row r="45" spans="1:21" ht="12" thickBot="1">
      <c r="A45" s="75"/>
      <c r="B45" s="64" t="s">
        <v>75</v>
      </c>
      <c r="C45" s="65"/>
      <c r="D45" s="51">
        <v>-427.35039999999998</v>
      </c>
      <c r="E45" s="54"/>
      <c r="F45" s="54"/>
      <c r="G45" s="54"/>
      <c r="H45" s="54"/>
      <c r="I45" s="51">
        <v>-427.3503</v>
      </c>
      <c r="J45" s="52">
        <v>99.999976599998504</v>
      </c>
      <c r="K45" s="54"/>
      <c r="L45" s="54"/>
      <c r="M45" s="54"/>
      <c r="N45" s="51">
        <v>-427.35039999999998</v>
      </c>
      <c r="O45" s="51">
        <v>-435.8974</v>
      </c>
      <c r="P45" s="51">
        <v>2</v>
      </c>
      <c r="Q45" s="54"/>
      <c r="R45" s="54"/>
      <c r="S45" s="51">
        <v>-213.67519999999999</v>
      </c>
      <c r="T45" s="54"/>
      <c r="U45" s="55"/>
    </row>
    <row r="46" spans="1:21" ht="12" thickBot="1">
      <c r="A46" s="76"/>
      <c r="B46" s="64" t="s">
        <v>35</v>
      </c>
      <c r="C46" s="65"/>
      <c r="D46" s="56">
        <v>7147.0086000000001</v>
      </c>
      <c r="E46" s="57"/>
      <c r="F46" s="57"/>
      <c r="G46" s="56">
        <v>59293.0216</v>
      </c>
      <c r="H46" s="58">
        <v>-87.946290461945395</v>
      </c>
      <c r="I46" s="56">
        <v>486.10950000000003</v>
      </c>
      <c r="J46" s="58">
        <v>6.8015798945589596</v>
      </c>
      <c r="K46" s="56">
        <v>9790.7317999999996</v>
      </c>
      <c r="L46" s="58">
        <v>16.512452116287498</v>
      </c>
      <c r="M46" s="58">
        <v>-0.95035003410061802</v>
      </c>
      <c r="N46" s="56">
        <v>137888.8769</v>
      </c>
      <c r="O46" s="56">
        <v>8865523.2197999991</v>
      </c>
      <c r="P46" s="56">
        <v>13</v>
      </c>
      <c r="Q46" s="56">
        <v>21</v>
      </c>
      <c r="R46" s="58">
        <v>-38.095238095238102</v>
      </c>
      <c r="S46" s="56">
        <v>549.76989230769198</v>
      </c>
      <c r="T46" s="56">
        <v>427.70609523809497</v>
      </c>
      <c r="U46" s="59">
        <v>22.202706764684201</v>
      </c>
    </row>
  </sheetData>
  <mergeCells count="44">
    <mergeCell ref="B25:C25"/>
    <mergeCell ref="B24:C24"/>
    <mergeCell ref="B31:C31"/>
    <mergeCell ref="B32:C32"/>
    <mergeCell ref="B33:C33"/>
    <mergeCell ref="B26:C26"/>
    <mergeCell ref="B27:C27"/>
    <mergeCell ref="B28:C28"/>
    <mergeCell ref="B29:C29"/>
    <mergeCell ref="B30:C30"/>
    <mergeCell ref="B46:C46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49539</v>
      </c>
      <c r="D2" s="37">
        <v>547746.23598290596</v>
      </c>
      <c r="E2" s="37">
        <v>415257.493681197</v>
      </c>
      <c r="F2" s="37">
        <v>132488.74230170899</v>
      </c>
      <c r="G2" s="37">
        <v>415257.493681197</v>
      </c>
      <c r="H2" s="37">
        <v>0.241879785926715</v>
      </c>
    </row>
    <row r="3" spans="1:8">
      <c r="A3" s="37">
        <v>2</v>
      </c>
      <c r="B3" s="37">
        <v>13</v>
      </c>
      <c r="C3" s="37">
        <v>7015</v>
      </c>
      <c r="D3" s="37">
        <v>65877.079999357098</v>
      </c>
      <c r="E3" s="37">
        <v>50297.631799667201</v>
      </c>
      <c r="F3" s="37">
        <v>15579.448199689899</v>
      </c>
      <c r="G3" s="37">
        <v>50297.631799667201</v>
      </c>
      <c r="H3" s="37">
        <v>0.23649269518081101</v>
      </c>
    </row>
    <row r="4" spans="1:8">
      <c r="A4" s="37">
        <v>3</v>
      </c>
      <c r="B4" s="37">
        <v>14</v>
      </c>
      <c r="C4" s="37">
        <v>91029</v>
      </c>
      <c r="D4" s="37">
        <v>86260.527831964297</v>
      </c>
      <c r="E4" s="37">
        <v>60772.172968213403</v>
      </c>
      <c r="F4" s="37">
        <v>25488.354863750901</v>
      </c>
      <c r="G4" s="37">
        <v>60772.172968213403</v>
      </c>
      <c r="H4" s="37">
        <v>0.29548109088089902</v>
      </c>
    </row>
    <row r="5" spans="1:8">
      <c r="A5" s="37">
        <v>4</v>
      </c>
      <c r="B5" s="37">
        <v>15</v>
      </c>
      <c r="C5" s="37">
        <v>3931</v>
      </c>
      <c r="D5" s="37">
        <v>69287.136100000003</v>
      </c>
      <c r="E5" s="37">
        <v>53018.0934692308</v>
      </c>
      <c r="F5" s="37">
        <v>16269.0426307692</v>
      </c>
      <c r="G5" s="37">
        <v>53018.0934692308</v>
      </c>
      <c r="H5" s="37">
        <v>0.234806106104438</v>
      </c>
    </row>
    <row r="6" spans="1:8">
      <c r="A6" s="37">
        <v>5</v>
      </c>
      <c r="B6" s="37">
        <v>16</v>
      </c>
      <c r="C6" s="37">
        <v>3427</v>
      </c>
      <c r="D6" s="37">
        <v>197241.11869829</v>
      </c>
      <c r="E6" s="37">
        <v>167690.71687264999</v>
      </c>
      <c r="F6" s="37">
        <v>29550.401825641002</v>
      </c>
      <c r="G6" s="37">
        <v>167690.71687264999</v>
      </c>
      <c r="H6" s="37">
        <v>0.14981866874747701</v>
      </c>
    </row>
    <row r="7" spans="1:8">
      <c r="A7" s="37">
        <v>6</v>
      </c>
      <c r="B7" s="37">
        <v>17</v>
      </c>
      <c r="C7" s="37">
        <v>16122</v>
      </c>
      <c r="D7" s="37">
        <v>269089.39545299101</v>
      </c>
      <c r="E7" s="37">
        <v>194603.40866153801</v>
      </c>
      <c r="F7" s="37">
        <v>74485.986791453004</v>
      </c>
      <c r="G7" s="37">
        <v>194603.40866153801</v>
      </c>
      <c r="H7" s="37">
        <v>0.27680758903955099</v>
      </c>
    </row>
    <row r="8" spans="1:8">
      <c r="A8" s="37">
        <v>7</v>
      </c>
      <c r="B8" s="37">
        <v>18</v>
      </c>
      <c r="C8" s="37">
        <v>100175</v>
      </c>
      <c r="D8" s="37">
        <v>154655.88693333301</v>
      </c>
      <c r="E8" s="37">
        <v>125980.499623932</v>
      </c>
      <c r="F8" s="37">
        <v>28675.3873094017</v>
      </c>
      <c r="G8" s="37">
        <v>125980.499623932</v>
      </c>
      <c r="H8" s="37">
        <v>0.18541413377793101</v>
      </c>
    </row>
    <row r="9" spans="1:8">
      <c r="A9" s="37">
        <v>8</v>
      </c>
      <c r="B9" s="37">
        <v>19</v>
      </c>
      <c r="C9" s="37">
        <v>11738</v>
      </c>
      <c r="D9" s="37">
        <v>103739.834181197</v>
      </c>
      <c r="E9" s="37">
        <v>87457.569026495694</v>
      </c>
      <c r="F9" s="37">
        <v>16282.265154700901</v>
      </c>
      <c r="G9" s="37">
        <v>87457.569026495694</v>
      </c>
      <c r="H9" s="37">
        <v>0.156952874305366</v>
      </c>
    </row>
    <row r="10" spans="1:8">
      <c r="A10" s="37">
        <v>9</v>
      </c>
      <c r="B10" s="37">
        <v>21</v>
      </c>
      <c r="C10" s="37">
        <v>105576</v>
      </c>
      <c r="D10" s="37">
        <v>435566.062088034</v>
      </c>
      <c r="E10" s="37">
        <v>420603.418308547</v>
      </c>
      <c r="F10" s="37">
        <v>14962.6437794872</v>
      </c>
      <c r="G10" s="37">
        <v>420603.418308547</v>
      </c>
      <c r="H10" s="37">
        <v>3.43521800292673E-2</v>
      </c>
    </row>
    <row r="11" spans="1:8">
      <c r="A11" s="37">
        <v>10</v>
      </c>
      <c r="B11" s="37">
        <v>22</v>
      </c>
      <c r="C11" s="37">
        <v>39695</v>
      </c>
      <c r="D11" s="37">
        <v>531825.54897008499</v>
      </c>
      <c r="E11" s="37">
        <v>482634.23698717903</v>
      </c>
      <c r="F11" s="37">
        <v>49191.311982906002</v>
      </c>
      <c r="G11" s="37">
        <v>482634.23698717903</v>
      </c>
      <c r="H11" s="37">
        <v>9.2495202756182199E-2</v>
      </c>
    </row>
    <row r="12" spans="1:8">
      <c r="A12" s="37">
        <v>11</v>
      </c>
      <c r="B12" s="37">
        <v>23</v>
      </c>
      <c r="C12" s="37">
        <v>121472.461</v>
      </c>
      <c r="D12" s="37">
        <v>1197322.0374923099</v>
      </c>
      <c r="E12" s="37">
        <v>1005887.61655214</v>
      </c>
      <c r="F12" s="37">
        <v>191434.420940171</v>
      </c>
      <c r="G12" s="37">
        <v>1005887.61655214</v>
      </c>
      <c r="H12" s="37">
        <v>0.159885490240466</v>
      </c>
    </row>
    <row r="13" spans="1:8">
      <c r="A13" s="37">
        <v>12</v>
      </c>
      <c r="B13" s="37">
        <v>24</v>
      </c>
      <c r="C13" s="37">
        <v>20151</v>
      </c>
      <c r="D13" s="37">
        <v>506275.16409316199</v>
      </c>
      <c r="E13" s="37">
        <v>463927.59507350402</v>
      </c>
      <c r="F13" s="37">
        <v>42347.569019658098</v>
      </c>
      <c r="G13" s="37">
        <v>463927.59507350402</v>
      </c>
      <c r="H13" s="37">
        <v>8.3645361303691199E-2</v>
      </c>
    </row>
    <row r="14" spans="1:8">
      <c r="A14" s="37">
        <v>13</v>
      </c>
      <c r="B14" s="37">
        <v>25</v>
      </c>
      <c r="C14" s="37">
        <v>83554</v>
      </c>
      <c r="D14" s="37">
        <v>1066005.8064999999</v>
      </c>
      <c r="E14" s="37">
        <v>997495.77509999997</v>
      </c>
      <c r="F14" s="37">
        <v>68510.031400000007</v>
      </c>
      <c r="G14" s="37">
        <v>997495.77509999997</v>
      </c>
      <c r="H14" s="37">
        <v>6.4267972071313503E-2</v>
      </c>
    </row>
    <row r="15" spans="1:8">
      <c r="A15" s="37">
        <v>14</v>
      </c>
      <c r="B15" s="37">
        <v>26</v>
      </c>
      <c r="C15" s="37">
        <v>93482</v>
      </c>
      <c r="D15" s="37">
        <v>358096.07773586002</v>
      </c>
      <c r="E15" s="37">
        <v>356873.71895189502</v>
      </c>
      <c r="F15" s="37">
        <v>1222.3587839649001</v>
      </c>
      <c r="G15" s="37">
        <v>356873.71895189502</v>
      </c>
      <c r="H15" s="37">
        <v>3.41349391954677E-3</v>
      </c>
    </row>
    <row r="16" spans="1:8">
      <c r="A16" s="37">
        <v>15</v>
      </c>
      <c r="B16" s="37">
        <v>27</v>
      </c>
      <c r="C16" s="37">
        <v>113084.139</v>
      </c>
      <c r="D16" s="37">
        <v>926129.42330000002</v>
      </c>
      <c r="E16" s="37">
        <v>828492.24309999996</v>
      </c>
      <c r="F16" s="37">
        <v>97637.180200000003</v>
      </c>
      <c r="G16" s="37">
        <v>828492.24309999996</v>
      </c>
      <c r="H16" s="37">
        <v>0.105424984611867</v>
      </c>
    </row>
    <row r="17" spans="1:8">
      <c r="A17" s="37">
        <v>16</v>
      </c>
      <c r="B17" s="37">
        <v>29</v>
      </c>
      <c r="C17" s="37">
        <v>158380</v>
      </c>
      <c r="D17" s="37">
        <v>2137274.77146581</v>
      </c>
      <c r="E17" s="37">
        <v>1940531.50074274</v>
      </c>
      <c r="F17" s="37">
        <v>196743.270723077</v>
      </c>
      <c r="G17" s="37">
        <v>1940531.50074274</v>
      </c>
      <c r="H17" s="37">
        <v>9.2053335092775204E-2</v>
      </c>
    </row>
    <row r="18" spans="1:8">
      <c r="A18" s="37">
        <v>17</v>
      </c>
      <c r="B18" s="37">
        <v>31</v>
      </c>
      <c r="C18" s="37">
        <v>27927.297999999999</v>
      </c>
      <c r="D18" s="37">
        <v>255553.834239346</v>
      </c>
      <c r="E18" s="37">
        <v>235269.57988042699</v>
      </c>
      <c r="F18" s="37">
        <v>20284.254358919101</v>
      </c>
      <c r="G18" s="37">
        <v>235269.57988042699</v>
      </c>
      <c r="H18" s="37">
        <v>7.9373703858895403E-2</v>
      </c>
    </row>
    <row r="19" spans="1:8">
      <c r="A19" s="37">
        <v>18</v>
      </c>
      <c r="B19" s="37">
        <v>32</v>
      </c>
      <c r="C19" s="37">
        <v>28421.670999999998</v>
      </c>
      <c r="D19" s="37">
        <v>377062.52960081701</v>
      </c>
      <c r="E19" s="37">
        <v>352523.91755465203</v>
      </c>
      <c r="F19" s="37">
        <v>24538.612046164701</v>
      </c>
      <c r="G19" s="37">
        <v>352523.91755465203</v>
      </c>
      <c r="H19" s="37">
        <v>6.5078362658158695E-2</v>
      </c>
    </row>
    <row r="20" spans="1:8">
      <c r="A20" s="37">
        <v>19</v>
      </c>
      <c r="B20" s="37">
        <v>33</v>
      </c>
      <c r="C20" s="37">
        <v>31539.94</v>
      </c>
      <c r="D20" s="37">
        <v>511034.79346792202</v>
      </c>
      <c r="E20" s="37">
        <v>386336.206360785</v>
      </c>
      <c r="F20" s="37">
        <v>124698.58710713701</v>
      </c>
      <c r="G20" s="37">
        <v>386336.206360785</v>
      </c>
      <c r="H20" s="37">
        <v>0.24401193167479401</v>
      </c>
    </row>
    <row r="21" spans="1:8">
      <c r="A21" s="37">
        <v>20</v>
      </c>
      <c r="B21" s="37">
        <v>34</v>
      </c>
      <c r="C21" s="37">
        <v>32689.781999999999</v>
      </c>
      <c r="D21" s="37">
        <v>223777.879776621</v>
      </c>
      <c r="E21" s="37">
        <v>164112.747227844</v>
      </c>
      <c r="F21" s="37">
        <v>59665.132548776499</v>
      </c>
      <c r="G21" s="37">
        <v>164112.747227844</v>
      </c>
      <c r="H21" s="37">
        <v>0.266626587973465</v>
      </c>
    </row>
    <row r="22" spans="1:8">
      <c r="A22" s="37">
        <v>21</v>
      </c>
      <c r="B22" s="37">
        <v>35</v>
      </c>
      <c r="C22" s="37">
        <v>41768.584000000003</v>
      </c>
      <c r="D22" s="37">
        <v>1134167.49442743</v>
      </c>
      <c r="E22" s="37">
        <v>1083702.2874141601</v>
      </c>
      <c r="F22" s="37">
        <v>50465.207013274303</v>
      </c>
      <c r="G22" s="37">
        <v>1083702.2874141601</v>
      </c>
      <c r="H22" s="37">
        <v>4.4495374149962602E-2</v>
      </c>
    </row>
    <row r="23" spans="1:8">
      <c r="A23" s="37">
        <v>22</v>
      </c>
      <c r="B23" s="37">
        <v>36</v>
      </c>
      <c r="C23" s="37">
        <v>160645.22399999999</v>
      </c>
      <c r="D23" s="37">
        <v>733260.73237256601</v>
      </c>
      <c r="E23" s="37">
        <v>622321.66120187903</v>
      </c>
      <c r="F23" s="37">
        <v>110939.07117068701</v>
      </c>
      <c r="G23" s="37">
        <v>622321.66120187903</v>
      </c>
      <c r="H23" s="37">
        <v>0.15129553005208499</v>
      </c>
    </row>
    <row r="24" spans="1:8">
      <c r="A24" s="37">
        <v>23</v>
      </c>
      <c r="B24" s="37">
        <v>37</v>
      </c>
      <c r="C24" s="37">
        <v>122623.561</v>
      </c>
      <c r="D24" s="37">
        <v>738205.65104618401</v>
      </c>
      <c r="E24" s="37">
        <v>635523.41107035999</v>
      </c>
      <c r="F24" s="37">
        <v>102682.23997582401</v>
      </c>
      <c r="G24" s="37">
        <v>635523.41107035999</v>
      </c>
      <c r="H24" s="37">
        <v>0.13909706574354</v>
      </c>
    </row>
    <row r="25" spans="1:8">
      <c r="A25" s="37">
        <v>24</v>
      </c>
      <c r="B25" s="37">
        <v>38</v>
      </c>
      <c r="C25" s="37">
        <v>167238.23300000001</v>
      </c>
      <c r="D25" s="37">
        <v>786784.55595044198</v>
      </c>
      <c r="E25" s="37">
        <v>753396.52033362805</v>
      </c>
      <c r="F25" s="37">
        <v>33388.035616814203</v>
      </c>
      <c r="G25" s="37">
        <v>753396.52033362805</v>
      </c>
      <c r="H25" s="37">
        <v>4.2436058720650802E-2</v>
      </c>
    </row>
    <row r="26" spans="1:8">
      <c r="A26" s="37">
        <v>25</v>
      </c>
      <c r="B26" s="37">
        <v>39</v>
      </c>
      <c r="C26" s="37">
        <v>92094.717000000004</v>
      </c>
      <c r="D26" s="37">
        <v>106351.630787006</v>
      </c>
      <c r="E26" s="37">
        <v>78276.350408559505</v>
      </c>
      <c r="F26" s="37">
        <v>28075.280378446099</v>
      </c>
      <c r="G26" s="37">
        <v>78276.350408559505</v>
      </c>
      <c r="H26" s="37">
        <v>0.26398542430132999</v>
      </c>
    </row>
    <row r="27" spans="1:8">
      <c r="A27" s="37">
        <v>26</v>
      </c>
      <c r="B27" s="37">
        <v>42</v>
      </c>
      <c r="C27" s="37">
        <v>13366.745999999999</v>
      </c>
      <c r="D27" s="37">
        <v>217597.03409999999</v>
      </c>
      <c r="E27" s="37">
        <v>205063.10389999999</v>
      </c>
      <c r="F27" s="37">
        <v>12533.930200000001</v>
      </c>
      <c r="G27" s="37">
        <v>205063.10389999999</v>
      </c>
      <c r="H27" s="37">
        <v>5.7601567281656302E-2</v>
      </c>
    </row>
    <row r="28" spans="1:8">
      <c r="A28" s="37">
        <v>27</v>
      </c>
      <c r="B28" s="37">
        <v>75</v>
      </c>
      <c r="C28" s="37">
        <v>160</v>
      </c>
      <c r="D28" s="37">
        <v>108576.92307692301</v>
      </c>
      <c r="E28" s="37">
        <v>103676.282051282</v>
      </c>
      <c r="F28" s="37">
        <v>4900.64102564103</v>
      </c>
      <c r="G28" s="37">
        <v>103676.282051282</v>
      </c>
      <c r="H28" s="37">
        <v>4.5135198960916299E-2</v>
      </c>
    </row>
    <row r="29" spans="1:8">
      <c r="A29" s="37">
        <v>28</v>
      </c>
      <c r="B29" s="37">
        <v>76</v>
      </c>
      <c r="C29" s="37">
        <v>1978</v>
      </c>
      <c r="D29" s="37">
        <v>351212.91016923101</v>
      </c>
      <c r="E29" s="37">
        <v>327773.70507350401</v>
      </c>
      <c r="F29" s="37">
        <v>23439.205095726498</v>
      </c>
      <c r="G29" s="37">
        <v>327773.70507350401</v>
      </c>
      <c r="H29" s="37">
        <v>6.6737880120728996E-2</v>
      </c>
    </row>
    <row r="30" spans="1:8">
      <c r="A30" s="37">
        <v>29</v>
      </c>
      <c r="B30" s="37">
        <v>99</v>
      </c>
      <c r="C30" s="37">
        <v>13</v>
      </c>
      <c r="D30" s="37">
        <v>7147.0085470085496</v>
      </c>
      <c r="E30" s="37">
        <v>6660.8991452991404</v>
      </c>
      <c r="F30" s="37">
        <v>486.10940170940199</v>
      </c>
      <c r="G30" s="37">
        <v>6660.8991452991404</v>
      </c>
      <c r="H30" s="37">
        <v>6.8015785697201597E-2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42</v>
      </c>
      <c r="D32" s="34">
        <v>44507.72</v>
      </c>
      <c r="E32" s="34">
        <v>42568.49</v>
      </c>
      <c r="F32" s="30"/>
      <c r="G32" s="30"/>
      <c r="H32" s="30"/>
    </row>
    <row r="33" spans="1:8">
      <c r="A33" s="30"/>
      <c r="B33" s="33">
        <v>71</v>
      </c>
      <c r="C33" s="34">
        <v>81</v>
      </c>
      <c r="D33" s="34">
        <v>198370.17</v>
      </c>
      <c r="E33" s="34">
        <v>218412.94</v>
      </c>
      <c r="F33" s="30"/>
      <c r="G33" s="30"/>
      <c r="H33" s="30"/>
    </row>
    <row r="34" spans="1:8">
      <c r="A34" s="30"/>
      <c r="B34" s="33">
        <v>72</v>
      </c>
      <c r="C34" s="34">
        <v>30</v>
      </c>
      <c r="D34" s="34">
        <v>72695</v>
      </c>
      <c r="E34" s="34">
        <v>78607.7</v>
      </c>
      <c r="F34" s="30"/>
      <c r="G34" s="30"/>
      <c r="H34" s="30"/>
    </row>
    <row r="35" spans="1:8">
      <c r="A35" s="30"/>
      <c r="B35" s="33">
        <v>73</v>
      </c>
      <c r="C35" s="34">
        <v>20</v>
      </c>
      <c r="D35" s="34">
        <v>51001.73</v>
      </c>
      <c r="E35" s="34">
        <v>60961.56</v>
      </c>
      <c r="F35" s="30"/>
      <c r="G35" s="30"/>
      <c r="H35" s="30"/>
    </row>
    <row r="36" spans="1:8">
      <c r="A36" s="30"/>
      <c r="B36" s="33">
        <v>77</v>
      </c>
      <c r="C36" s="34">
        <v>60</v>
      </c>
      <c r="D36" s="34">
        <v>85007.73</v>
      </c>
      <c r="E36" s="34">
        <v>89231.26</v>
      </c>
      <c r="F36" s="30"/>
      <c r="G36" s="30"/>
      <c r="H36" s="30"/>
    </row>
    <row r="37" spans="1:8">
      <c r="A37" s="30"/>
      <c r="B37" s="33">
        <v>78</v>
      </c>
      <c r="C37" s="34">
        <v>44</v>
      </c>
      <c r="D37" s="34">
        <v>55633.38</v>
      </c>
      <c r="E37" s="34">
        <v>48289.93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2015-12-11T00:33:02Z</dcterms:modified>
</cp:coreProperties>
</file>