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<sst xmlns="http://schemas.openxmlformats.org/spreadsheetml/2006/main" count="118" uniqueCount="76">
  <si>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</si>
  <si>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</si>
  <si>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</si>
  <si>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</si>
  <si>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</si>
  <si>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</si>
  <si>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</si>
  <si>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</si>
  <si>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</si>
  <si>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</si>
  <si>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</si>
  <si>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</si>
  <si>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</si>
  <si>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</si>
  <si>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</si>
  <si>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</si>
  <si>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</si>
  <si>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</si>
  <si>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</si>
  <si>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</si>
  <si>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</si>
  <si>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</si>
  <si>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</si>
  <si>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</si>
  <si>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</si>
  <si>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</si>
  <si>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</si>
  <si>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</si>
  <si>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</si>
  <si>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</si>
  <si>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</si>
  <si>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</si>
  <si>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</si>
  <si>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</si>
  <si>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</si>
  <si>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</si>
  <si>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</si>
  <si>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</si>
  <si>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</si>
  <si>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</si>
  <si>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</si>
  <si>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7" type="noConversion"/>
  </si>
  <si>
    <t>COST</t>
    <phoneticPr fontId="7" type="noConversion"/>
  </si>
  <si>
    <t>成本</t>
    <phoneticPr fontId="7" type="noConversion"/>
  </si>
  <si>
    <t>销售金额差异</t>
    <phoneticPr fontId="7" type="noConversion"/>
  </si>
  <si>
    <t>销售成本差异</t>
    <phoneticPr fontId="7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</si>
  <si>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</si>
  <si>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</si>
  <si>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</si>
  <si>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</si>
  <si>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</si>
  <si>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</si>
  <si>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</si>
  <si>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</si>
  <si>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</si>
  <si>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</si>
  <si>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</si>
  <si>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</si>
  <si>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</si>
  <si>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</si>
  <si>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</si>
  <si>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</si>
  <si>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</si>
  <si>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</si>
  <si>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</si>
  <si>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</si>
  <si>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</si>
  <si>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</si>
  <si>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</si>
  <si>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</si>
  <si>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</si>
  <si>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7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</si>
  <si>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</si>
  <si>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7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</si>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</sst>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  <numFmt numFmtId="182" formatCode="#,##0;[Red]#,##0"/>
  </numFmts>
  <fonts count="50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117">
    <xf numFmtId="0" fontId="0" fillId="0" borderId="0"/>
    <xf numFmtId="0" fontId="22" fillId="0" borderId="0" applyNumberFormat="0" applyFill="0" applyBorder="0" applyAlignment="0" applyProtection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6" fillId="3" borderId="0" applyNumberFormat="0" applyBorder="0" applyAlignment="0" applyProtection="0"/>
    <xf numFmtId="0" fontId="35" fillId="4" borderId="0" applyNumberFormat="0" applyBorder="0" applyAlignment="0" applyProtection="0"/>
    <xf numFmtId="0" fontId="37" fillId="5" borderId="4" applyNumberFormat="0" applyAlignment="0" applyProtection="0"/>
    <xf numFmtId="0" fontId="36" fillId="6" borderId="5" applyNumberFormat="0" applyAlignment="0" applyProtection="0"/>
    <xf numFmtId="0" fontId="30" fillId="6" borderId="4" applyNumberFormat="0" applyAlignment="0" applyProtection="0"/>
    <xf numFmtId="0" fontId="34" fillId="0" borderId="6" applyNumberFormat="0" applyFill="0" applyAlignment="0" applyProtection="0"/>
    <xf numFmtId="0" fontId="31" fillId="7" borderId="7" applyNumberFormat="0" applyAlignment="0" applyProtection="0"/>
    <xf numFmtId="0" fontId="33" fillId="0" borderId="0" applyNumberFormat="0" applyFill="0" applyBorder="0" applyAlignment="0" applyProtection="0"/>
    <xf numFmtId="0" fontId="3" fillId="8" borderId="8" applyNumberFormat="0" applyFont="0" applyAlignment="0" applyProtection="0">
      <alignment vertical="center"/>
    </xf>
    <xf numFmtId="0" fontId="32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20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20" fillId="32" borderId="0" applyNumberFormat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7" fillId="0" borderId="0" applyNumberFormat="0" applyFill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/>
    <xf numFmtId="43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6" fillId="3" borderId="0" applyNumberFormat="0" applyBorder="0" applyAlignment="0" applyProtection="0"/>
    <xf numFmtId="0" fontId="35" fillId="4" borderId="0" applyNumberFormat="0" applyBorder="0" applyAlignment="0" applyProtection="0"/>
    <xf numFmtId="0" fontId="37" fillId="5" borderId="4" applyNumberFormat="0" applyAlignment="0" applyProtection="0"/>
    <xf numFmtId="0" fontId="36" fillId="6" borderId="5" applyNumberFormat="0" applyAlignment="0" applyProtection="0"/>
    <xf numFmtId="0" fontId="30" fillId="6" borderId="4" applyNumberFormat="0" applyAlignment="0" applyProtection="0"/>
    <xf numFmtId="0" fontId="34" fillId="0" borderId="6" applyNumberFormat="0" applyFill="0" applyAlignment="0" applyProtection="0"/>
    <xf numFmtId="0" fontId="31" fillId="7" borderId="7" applyNumberFormat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20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20" fillId="32" borderId="0" applyNumberFormat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21" fillId="38" borderId="21">
      <alignment vertical="center"/>
    </xf>
    <xf numFmtId="0" fontId="40" fillId="0" borderId="0"/>
    <xf numFmtId="180" fontId="42" fillId="0" borderId="0" applyFont="0" applyFill="0" applyBorder="0" applyAlignment="0" applyProtection="0"/>
    <xf numFmtId="181" fontId="42" fillId="0" borderId="0" applyFont="0" applyFill="0" applyBorder="0" applyAlignment="0" applyProtection="0"/>
    <xf numFmtId="178" fontId="42" fillId="0" borderId="0" applyFont="0" applyFill="0" applyBorder="0" applyAlignment="0" applyProtection="0"/>
    <xf numFmtId="179" fontId="42" fillId="0" borderId="0" applyFont="0" applyFill="0" applyBorder="0" applyAlignment="0" applyProtection="0"/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80">
    <xf numFmtId="0" fontId="0" fillId="0" borderId="0" xfId="0"/>
    <xf numFmtId="0" fontId="4" fillId="0" borderId="0" xfId="0" applyFont="1"/>
    <xf numFmtId="177" fontId="4" fillId="0" borderId="0" xfId="0" applyNumberFormat="1" applyFont="1"/>
    <xf numFmtId="0" fontId="0" fillId="0" borderId="0" xfId="0" applyAlignment="1"/>
    <xf numFmtId="0" fontId="4" fillId="0" borderId="0" xfId="0" applyNumberFormat="1" applyFont="1"/>
    <xf numFmtId="0" fontId="5" fillId="0" borderId="18" xfId="0" applyFont="1" applyBorder="1" applyAlignment="1">
      <alignment wrapText="1"/>
    </xf>
    <xf numFmtId="0" fontId="5" fillId="0" borderId="18" xfId="0" applyNumberFormat="1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18" xfId="0" applyFont="1" applyBorder="1" applyAlignment="1">
      <alignment horizontal="right" vertical="center" wrapText="1"/>
    </xf>
    <xf numFmtId="49" fontId="5" fillId="36" borderId="18" xfId="0" applyNumberFormat="1" applyFont="1" applyFill="1" applyBorder="1" applyAlignment="1">
      <alignment vertical="center" wrapText="1"/>
    </xf>
    <xf numFmtId="49" fontId="8" fillId="37" borderId="18" xfId="0" applyNumberFormat="1" applyFont="1" applyFill="1" applyBorder="1" applyAlignment="1">
      <alignment horizontal="center" vertical="center" wrapText="1"/>
    </xf>
    <xf numFmtId="0" fontId="5" fillId="33" borderId="18" xfId="0" applyFont="1" applyFill="1" applyBorder="1" applyAlignment="1">
      <alignment vertical="center" wrapText="1"/>
    </xf>
    <xf numFmtId="0" fontId="5" fillId="33" borderId="18" xfId="0" applyNumberFormat="1" applyFont="1" applyFill="1" applyBorder="1" applyAlignment="1">
      <alignment vertical="center" wrapText="1"/>
    </xf>
    <xf numFmtId="0" fontId="5" fillId="36" borderId="18" xfId="0" applyFont="1" applyFill="1" applyBorder="1" applyAlignment="1">
      <alignment vertical="center" wrapText="1"/>
    </xf>
    <xf numFmtId="0" fontId="5" fillId="37" borderId="18" xfId="0" applyFont="1" applyFill="1" applyBorder="1" applyAlignment="1">
      <alignment vertical="center" wrapText="1"/>
    </xf>
    <xf numFmtId="4" fontId="5" fillId="36" borderId="18" xfId="0" applyNumberFormat="1" applyFont="1" applyFill="1" applyBorder="1" applyAlignment="1">
      <alignment horizontal="right" vertical="top" wrapText="1"/>
    </xf>
    <xf numFmtId="4" fontId="5" fillId="37" borderId="18" xfId="0" applyNumberFormat="1" applyFont="1" applyFill="1" applyBorder="1" applyAlignment="1">
      <alignment horizontal="right" vertical="top" wrapText="1"/>
    </xf>
    <xf numFmtId="177" fontId="4" fillId="36" borderId="18" xfId="0" applyNumberFormat="1" applyFont="1" applyFill="1" applyBorder="1" applyAlignment="1">
      <alignment horizontal="center" vertical="center"/>
    </xf>
    <xf numFmtId="177" fontId="4" fillId="37" borderId="18" xfId="0" applyNumberFormat="1" applyFont="1" applyFill="1" applyBorder="1" applyAlignment="1">
      <alignment horizontal="center" vertical="center"/>
    </xf>
    <xf numFmtId="177" fontId="9" fillId="0" borderId="18" xfId="0" applyNumberFormat="1" applyFont="1" applyBorder="1"/>
    <xf numFmtId="177" fontId="4" fillId="36" borderId="18" xfId="0" applyNumberFormat="1" applyFont="1" applyFill="1" applyBorder="1"/>
    <xf numFmtId="177" fontId="4" fillId="37" borderId="18" xfId="0" applyNumberFormat="1" applyFont="1" applyFill="1" applyBorder="1"/>
    <xf numFmtId="177" fontId="4" fillId="0" borderId="18" xfId="0" applyNumberFormat="1" applyFont="1" applyBorder="1"/>
    <xf numFmtId="49" fontId="5" fillId="0" borderId="18" xfId="0" applyNumberFormat="1" applyFont="1" applyFill="1" applyBorder="1" applyAlignment="1">
      <alignment vertical="center" wrapText="1"/>
    </xf>
    <xf numFmtId="0" fontId="5" fillId="0" borderId="18" xfId="0" applyFont="1" applyFill="1" applyBorder="1" applyAlignment="1">
      <alignment vertical="center" wrapText="1"/>
    </xf>
    <xf numFmtId="4" fontId="5" fillId="0" borderId="18" xfId="0" applyNumberFormat="1" applyFont="1" applyFill="1" applyBorder="1" applyAlignment="1">
      <alignment horizontal="right" vertical="top" wrapText="1"/>
    </xf>
    <xf numFmtId="0" fontId="4" fillId="0" borderId="0" xfId="0" applyFont="1" applyFill="1"/>
    <xf numFmtId="176" fontId="5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15" fillId="0" borderId="0" xfId="0" applyNumberFormat="1" applyFont="1" applyAlignment="1"/>
    <xf numFmtId="1" fontId="15" fillId="0" borderId="0" xfId="0" applyNumberFormat="1" applyFont="1" applyAlignment="1"/>
    <xf numFmtId="0" fontId="4" fillId="0" borderId="0" xfId="0" applyFont="1"/>
    <xf numFmtId="1" fontId="39" fillId="0" borderId="0" xfId="0" applyNumberFormat="1" applyFont="1" applyAlignment="1"/>
    <xf numFmtId="0" fontId="39" fillId="0" borderId="0" xfId="0" applyNumberFormat="1" applyFont="1" applyAlignment="1"/>
    <xf numFmtId="0" fontId="4" fillId="0" borderId="0" xfId="0" applyFont="1"/>
    <xf numFmtId="0" fontId="4" fillId="0" borderId="0" xfId="0" applyFont="1"/>
    <xf numFmtId="0" fontId="40" fillId="0" borderId="0" xfId="110"/>
    <xf numFmtId="0" fontId="41" fillId="0" borderId="0" xfId="110" applyNumberFormat="1" applyFont="1"/>
    <xf numFmtId="0" fontId="18" fillId="0" borderId="0" xfId="62"/>
    <xf numFmtId="0" fontId="10" fillId="0" borderId="0" xfId="62" applyFont="1" applyAlignment="1">
      <alignment horizontal="left" wrapText="1"/>
    </xf>
    <xf numFmtId="0" fontId="16" fillId="0" borderId="19" xfId="62" applyFont="1" applyBorder="1" applyAlignment="1">
      <alignment horizontal="left" vertical="center" wrapText="1"/>
    </xf>
    <xf numFmtId="0" fontId="5" fillId="0" borderId="10" xfId="62" applyFont="1" applyBorder="1" applyAlignment="1">
      <alignment wrapText="1"/>
    </xf>
    <xf numFmtId="0" fontId="4" fillId="0" borderId="11" xfId="62" applyFont="1" applyBorder="1" applyAlignment="1">
      <alignment wrapText="1"/>
    </xf>
    <xf numFmtId="0" fontId="4" fillId="0" borderId="11" xfId="62" applyFont="1" applyBorder="1" applyAlignment="1">
      <alignment horizontal="right" vertical="center" wrapText="1"/>
    </xf>
    <xf numFmtId="49" fontId="5" fillId="33" borderId="10" xfId="62" applyNumberFormat="1" applyFont="1" applyFill="1" applyBorder="1" applyAlignment="1">
      <alignment vertical="center" wrapText="1"/>
    </xf>
    <xf numFmtId="49" fontId="5" fillId="33" borderId="12" xfId="62" applyNumberFormat="1" applyFont="1" applyFill="1" applyBorder="1" applyAlignment="1">
      <alignment vertical="center" wrapText="1"/>
    </xf>
    <xf numFmtId="0" fontId="5" fillId="33" borderId="10" xfId="62" applyFont="1" applyFill="1" applyBorder="1" applyAlignment="1">
      <alignment vertical="center" wrapText="1"/>
    </xf>
    <xf numFmtId="0" fontId="5" fillId="33" borderId="12" xfId="62" applyFont="1" applyFill="1" applyBorder="1" applyAlignment="1">
      <alignment vertical="center" wrapText="1"/>
    </xf>
    <xf numFmtId="4" fontId="6" fillId="34" borderId="10" xfId="62" applyNumberFormat="1" applyFont="1" applyFill="1" applyBorder="1" applyAlignment="1">
      <alignment horizontal="right" vertical="top" wrapText="1"/>
    </xf>
    <xf numFmtId="176" fontId="6" fillId="34" borderId="10" xfId="62" applyNumberFormat="1" applyFont="1" applyFill="1" applyBorder="1" applyAlignment="1">
      <alignment horizontal="right" vertical="top" wrapText="1"/>
    </xf>
    <xf numFmtId="176" fontId="6" fillId="34" borderId="12" xfId="62" applyNumberFormat="1" applyFont="1" applyFill="1" applyBorder="1" applyAlignment="1">
      <alignment horizontal="right" vertical="top" wrapText="1"/>
    </xf>
    <xf numFmtId="4" fontId="5" fillId="35" borderId="10" xfId="62" applyNumberFormat="1" applyFont="1" applyFill="1" applyBorder="1" applyAlignment="1">
      <alignment horizontal="right" vertical="top" wrapText="1"/>
    </xf>
    <xf numFmtId="176" fontId="5" fillId="35" borderId="10" xfId="62" applyNumberFormat="1" applyFont="1" applyFill="1" applyBorder="1" applyAlignment="1">
      <alignment horizontal="right" vertical="top" wrapText="1"/>
    </xf>
    <xf numFmtId="176" fontId="5" fillId="35" borderId="12" xfId="62" applyNumberFormat="1" applyFont="1" applyFill="1" applyBorder="1" applyAlignment="1">
      <alignment horizontal="right" vertical="top" wrapText="1"/>
    </xf>
    <xf numFmtId="0" fontId="5" fillId="35" borderId="10" xfId="62" applyFont="1" applyFill="1" applyBorder="1" applyAlignment="1">
      <alignment horizontal="right" vertical="top" wrapText="1"/>
    </xf>
    <xf numFmtId="0" fontId="5" fillId="35" borderId="12" xfId="62" applyFont="1" applyFill="1" applyBorder="1" applyAlignment="1">
      <alignment horizontal="right" vertical="top" wrapText="1"/>
    </xf>
    <xf numFmtId="4" fontId="5" fillId="35" borderId="13" xfId="62" applyNumberFormat="1" applyFont="1" applyFill="1" applyBorder="1" applyAlignment="1">
      <alignment horizontal="right" vertical="top" wrapText="1"/>
    </xf>
    <xf numFmtId="0" fontId="5" fillId="35" borderId="13" xfId="62" applyFont="1" applyFill="1" applyBorder="1" applyAlignment="1">
      <alignment horizontal="right" vertical="top" wrapText="1"/>
    </xf>
    <xf numFmtId="176" fontId="5" fillId="35" borderId="13" xfId="62" applyNumberFormat="1" applyFont="1" applyFill="1" applyBorder="1" applyAlignment="1">
      <alignment horizontal="right" vertical="top" wrapText="1"/>
    </xf>
    <xf numFmtId="176" fontId="5" fillId="35" borderId="20" xfId="62" applyNumberFormat="1" applyFont="1" applyFill="1" applyBorder="1" applyAlignment="1">
      <alignment horizontal="right" vertical="top" wrapText="1"/>
    </xf>
    <xf numFmtId="0" fontId="5" fillId="33" borderId="18" xfId="0" applyFont="1" applyFill="1" applyBorder="1" applyAlignment="1">
      <alignment vertical="center" wrapText="1"/>
    </xf>
    <xf numFmtId="49" fontId="5" fillId="33" borderId="18" xfId="0" applyNumberFormat="1" applyFont="1" applyFill="1" applyBorder="1" applyAlignment="1">
      <alignment horizontal="left" vertical="top" wrapText="1"/>
    </xf>
    <xf numFmtId="49" fontId="6" fillId="33" borderId="18" xfId="0" applyNumberFormat="1" applyFont="1" applyFill="1" applyBorder="1" applyAlignment="1">
      <alignment horizontal="left" vertical="top" wrapText="1"/>
    </xf>
    <xf numFmtId="14" fontId="5" fillId="33" borderId="18" xfId="0" applyNumberFormat="1" applyFont="1" applyFill="1" applyBorder="1" applyAlignment="1">
      <alignment vertical="center" wrapText="1"/>
    </xf>
    <xf numFmtId="49" fontId="5" fillId="33" borderId="13" xfId="0" applyNumberFormat="1" applyFont="1" applyFill="1" applyBorder="1" applyAlignment="1">
      <alignment horizontal="left" vertical="top" wrapText="1"/>
    </xf>
    <xf numFmtId="49" fontId="5" fillId="33" borderId="15" xfId="0" applyNumberFormat="1" applyFont="1" applyFill="1" applyBorder="1" applyAlignment="1">
      <alignment horizontal="left" vertical="top" wrapText="1"/>
    </xf>
    <xf numFmtId="0" fontId="4" fillId="0" borderId="0" xfId="62" applyFont="1" applyAlignment="1">
      <alignment wrapText="1"/>
    </xf>
    <xf numFmtId="0" fontId="4" fillId="0" borderId="19" xfId="62" applyFont="1" applyBorder="1" applyAlignment="1">
      <alignment wrapText="1"/>
    </xf>
    <xf numFmtId="0" fontId="4" fillId="0" borderId="0" xfId="62" applyFont="1" applyAlignment="1">
      <alignment horizontal="right" vertical="center" wrapText="1"/>
    </xf>
    <xf numFmtId="0" fontId="5" fillId="33" borderId="13" xfId="62" applyFont="1" applyFill="1" applyBorder="1" applyAlignment="1">
      <alignment vertical="center" wrapText="1"/>
    </xf>
    <xf numFmtId="0" fontId="5" fillId="33" borderId="15" xfId="62" applyFont="1" applyFill="1" applyBorder="1" applyAlignment="1">
      <alignment vertical="center" wrapText="1"/>
    </xf>
    <xf numFmtId="49" fontId="6" fillId="33" borderId="13" xfId="62" applyNumberFormat="1" applyFont="1" applyFill="1" applyBorder="1" applyAlignment="1">
      <alignment horizontal="left" vertical="top" wrapText="1"/>
    </xf>
    <xf numFmtId="49" fontId="6" fillId="33" borderId="14" xfId="62" applyNumberFormat="1" applyFont="1" applyFill="1" applyBorder="1" applyAlignment="1">
      <alignment horizontal="left" vertical="top" wrapText="1"/>
    </xf>
    <xf numFmtId="49" fontId="6" fillId="33" borderId="15" xfId="62" applyNumberFormat="1" applyFont="1" applyFill="1" applyBorder="1" applyAlignment="1">
      <alignment horizontal="left" vertical="top" wrapText="1"/>
    </xf>
    <xf numFmtId="14" fontId="5" fillId="33" borderId="12" xfId="62" applyNumberFormat="1" applyFont="1" applyFill="1" applyBorder="1" applyAlignment="1">
      <alignment vertical="center" wrapText="1"/>
    </xf>
    <xf numFmtId="14" fontId="5" fillId="33" borderId="16" xfId="62" applyNumberFormat="1" applyFont="1" applyFill="1" applyBorder="1" applyAlignment="1">
      <alignment vertical="center" wrapText="1"/>
    </xf>
    <xf numFmtId="14" fontId="5" fillId="33" borderId="17" xfId="62" applyNumberFormat="1" applyFont="1" applyFill="1" applyBorder="1" applyAlignment="1">
      <alignment vertical="center" wrapText="1"/>
    </xf>
    <xf numFmtId="49" fontId="5" fillId="33" borderId="13" xfId="62" applyNumberFormat="1" applyFont="1" applyFill="1" applyBorder="1" applyAlignment="1">
      <alignment horizontal="left" vertical="top" wrapText="1"/>
    </xf>
    <xf numFmtId="49" fontId="5" fillId="33" borderId="15" xfId="62" applyNumberFormat="1" applyFont="1" applyFill="1" applyBorder="1" applyAlignment="1">
      <alignment horizontal="left" vertical="top" wrapText="1"/>
    </xf>
  </cellXfs>
  <cellStyles count="117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2" xfId="115"/>
    <cellStyle name="注释 3" xfId="1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489" Type="http://schemas.openxmlformats.org/officeDocument/2006/relationships/hyperlink" Target="cid:dbb2081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25" Type="http://schemas.openxmlformats.org/officeDocument/2006/relationships/hyperlink" Target="cid:842f4401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I33" sqref="I33"/>
    </sheetView>
  </sheetViews>
  <sheetFormatPr defaultRowHeight="11.25"/>
  <cols>
    <col min="1" max="1" width="9.7109375" style="1" bestFit="1" customWidth="1"/>
    <col min="2" max="2" width="4.5703125" style="4" customWidth="1"/>
    <col min="3" max="4" width="9.140625" style="1"/>
    <col min="5" max="5" width="12.28515625" style="1" bestFit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bestFit="1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3" t="s">
        <v>5</v>
      </c>
      <c r="B3" s="63"/>
      <c r="C3" s="63"/>
      <c r="D3" s="63"/>
      <c r="E3" s="15">
        <f>SUM(E4:E40)</f>
        <v>25473686.9461</v>
      </c>
      <c r="F3" s="25">
        <f>RA!I7</f>
        <v>1462253.6447999999</v>
      </c>
      <c r="G3" s="16">
        <f>SUM(G4:G40)</f>
        <v>24011433.3013</v>
      </c>
      <c r="H3" s="27">
        <f>RA!J7</f>
        <v>5.7402512949695801</v>
      </c>
      <c r="I3" s="20">
        <f>SUM(I4:I40)</f>
        <v>25473693.484657332</v>
      </c>
      <c r="J3" s="21">
        <f>SUM(J4:J40)</f>
        <v>24011433.270731252</v>
      </c>
      <c r="K3" s="22">
        <f>E3-I3</f>
        <v>-6.5385573320090771</v>
      </c>
      <c r="L3" s="22">
        <f>G3-J3</f>
        <v>3.0568748712539673E-2</v>
      </c>
    </row>
    <row r="4" spans="1:13">
      <c r="A4" s="64">
        <f>RA!A8</f>
        <v>42350</v>
      </c>
      <c r="B4" s="12">
        <v>12</v>
      </c>
      <c r="C4" s="62" t="s">
        <v>6</v>
      </c>
      <c r="D4" s="62"/>
      <c r="E4" s="15">
        <f>VLOOKUP(C4,RA!B8:D36,3,0)</f>
        <v>786906.24719999998</v>
      </c>
      <c r="F4" s="25">
        <f>VLOOKUP(C4,RA!B8:I39,8,0)</f>
        <v>129281.62</v>
      </c>
      <c r="G4" s="16">
        <f t="shared" ref="G4:G40" si="0">E4-F4</f>
        <v>657624.62719999999</v>
      </c>
      <c r="H4" s="27">
        <f>RA!J8</f>
        <v>16.4291007295996</v>
      </c>
      <c r="I4" s="20">
        <f>VLOOKUP(B4,RMS!B:D,3,FALSE)</f>
        <v>786907.14411282097</v>
      </c>
      <c r="J4" s="21">
        <f>VLOOKUP(B4,RMS!B:E,4,FALSE)</f>
        <v>657624.64316837594</v>
      </c>
      <c r="K4" s="22">
        <f t="shared" ref="K4:K40" si="1">E4-I4</f>
        <v>-0.89691282098647207</v>
      </c>
      <c r="L4" s="22">
        <f t="shared" ref="L4:L40" si="2">G4-J4</f>
        <v>-1.5968375955708325E-2</v>
      </c>
    </row>
    <row r="5" spans="1:13">
      <c r="A5" s="64"/>
      <c r="B5" s="12">
        <v>13</v>
      </c>
      <c r="C5" s="62" t="s">
        <v>7</v>
      </c>
      <c r="D5" s="62"/>
      <c r="E5" s="15">
        <f>VLOOKUP(C5,RA!B8:D37,3,0)</f>
        <v>144411.06080000001</v>
      </c>
      <c r="F5" s="25">
        <f>VLOOKUP(C5,RA!B9:I40,8,0)</f>
        <v>33717.842199999999</v>
      </c>
      <c r="G5" s="16">
        <f t="shared" si="0"/>
        <v>110693.21860000001</v>
      </c>
      <c r="H5" s="27">
        <f>RA!J9</f>
        <v>23.348517775031802</v>
      </c>
      <c r="I5" s="20">
        <f>VLOOKUP(B5,RMS!B:D,3,FALSE)</f>
        <v>144411.17428542499</v>
      </c>
      <c r="J5" s="21">
        <f>VLOOKUP(B5,RMS!B:E,4,FALSE)</f>
        <v>110693.20802021799</v>
      </c>
      <c r="K5" s="22">
        <f t="shared" si="1"/>
        <v>-0.11348542498308234</v>
      </c>
      <c r="L5" s="22">
        <f t="shared" si="2"/>
        <v>1.057978201424703E-2</v>
      </c>
      <c r="M5" s="32"/>
    </row>
    <row r="6" spans="1:13">
      <c r="A6" s="64"/>
      <c r="B6" s="12">
        <v>14</v>
      </c>
      <c r="C6" s="62" t="s">
        <v>8</v>
      </c>
      <c r="D6" s="62"/>
      <c r="E6" s="15">
        <f>VLOOKUP(C6,RA!B10:D38,3,0)</f>
        <v>152781.736</v>
      </c>
      <c r="F6" s="25">
        <f>VLOOKUP(C6,RA!B10:I41,8,0)</f>
        <v>42585.668799999999</v>
      </c>
      <c r="G6" s="16">
        <f t="shared" si="0"/>
        <v>110196.0672</v>
      </c>
      <c r="H6" s="27">
        <f>RA!J10</f>
        <v>27.873533784169101</v>
      </c>
      <c r="I6" s="20">
        <f>VLOOKUP(B6,RMS!B:D,3,FALSE)</f>
        <v>152784.090958263</v>
      </c>
      <c r="J6" s="21">
        <f>VLOOKUP(B6,RMS!B:E,4,FALSE)</f>
        <v>110196.06637668201</v>
      </c>
      <c r="K6" s="22">
        <f>E6-I6</f>
        <v>-2.3549582629930228</v>
      </c>
      <c r="L6" s="22">
        <f t="shared" si="2"/>
        <v>8.2331799785606563E-4</v>
      </c>
      <c r="M6" s="32"/>
    </row>
    <row r="7" spans="1:13">
      <c r="A7" s="64"/>
      <c r="B7" s="12">
        <v>15</v>
      </c>
      <c r="C7" s="62" t="s">
        <v>9</v>
      </c>
      <c r="D7" s="62"/>
      <c r="E7" s="15">
        <f>VLOOKUP(C7,RA!B10:D39,3,0)</f>
        <v>91154.847500000003</v>
      </c>
      <c r="F7" s="25">
        <f>VLOOKUP(C7,RA!B11:I42,8,0)</f>
        <v>21159.814299999998</v>
      </c>
      <c r="G7" s="16">
        <f t="shared" si="0"/>
        <v>69995.033200000005</v>
      </c>
      <c r="H7" s="27">
        <f>RA!J11</f>
        <v>23.213043387517001</v>
      </c>
      <c r="I7" s="20">
        <f>VLOOKUP(B7,RMS!B:D,3,FALSE)</f>
        <v>91154.9093611149</v>
      </c>
      <c r="J7" s="21">
        <f>VLOOKUP(B7,RMS!B:E,4,FALSE)</f>
        <v>69995.032912994502</v>
      </c>
      <c r="K7" s="22">
        <f t="shared" si="1"/>
        <v>-6.1861114896601066E-2</v>
      </c>
      <c r="L7" s="22">
        <f t="shared" si="2"/>
        <v>2.8700550319626927E-4</v>
      </c>
      <c r="M7" s="32"/>
    </row>
    <row r="8" spans="1:13">
      <c r="A8" s="64"/>
      <c r="B8" s="12">
        <v>16</v>
      </c>
      <c r="C8" s="62" t="s">
        <v>10</v>
      </c>
      <c r="D8" s="62"/>
      <c r="E8" s="15">
        <f>VLOOKUP(C8,RA!B12:D39,3,0)</f>
        <v>442635.9951</v>
      </c>
      <c r="F8" s="25">
        <f>VLOOKUP(C8,RA!B12:I43,8,0)</f>
        <v>50382.448299999996</v>
      </c>
      <c r="G8" s="16">
        <f t="shared" si="0"/>
        <v>392253.54680000001</v>
      </c>
      <c r="H8" s="27">
        <f>RA!J12</f>
        <v>11.3823658395919</v>
      </c>
      <c r="I8" s="20">
        <f>VLOOKUP(B8,RMS!B:D,3,FALSE)</f>
        <v>442635.99232735002</v>
      </c>
      <c r="J8" s="21">
        <f>VLOOKUP(B8,RMS!B:E,4,FALSE)</f>
        <v>392253.54588376102</v>
      </c>
      <c r="K8" s="22">
        <f t="shared" si="1"/>
        <v>2.7726499829441309E-3</v>
      </c>
      <c r="L8" s="22">
        <f t="shared" si="2"/>
        <v>9.1623899061232805E-4</v>
      </c>
      <c r="M8" s="32"/>
    </row>
    <row r="9" spans="1:13">
      <c r="A9" s="64"/>
      <c r="B9" s="12">
        <v>17</v>
      </c>
      <c r="C9" s="62" t="s">
        <v>11</v>
      </c>
      <c r="D9" s="62"/>
      <c r="E9" s="15">
        <f>VLOOKUP(C9,RA!B12:D40,3,0)</f>
        <v>782971.98670000001</v>
      </c>
      <c r="F9" s="25">
        <f>VLOOKUP(C9,RA!B13:I44,8,0)</f>
        <v>1066.3530000000001</v>
      </c>
      <c r="G9" s="16">
        <f t="shared" si="0"/>
        <v>781905.63370000001</v>
      </c>
      <c r="H9" s="27">
        <f>RA!J13</f>
        <v>0.13619299516632399</v>
      </c>
      <c r="I9" s="20">
        <f>VLOOKUP(B9,RMS!B:D,3,FALSE)</f>
        <v>782972.22934871796</v>
      </c>
      <c r="J9" s="21">
        <f>VLOOKUP(B9,RMS!B:E,4,FALSE)</f>
        <v>781905.62897350395</v>
      </c>
      <c r="K9" s="22">
        <f t="shared" si="1"/>
        <v>-0.24264871794730425</v>
      </c>
      <c r="L9" s="22">
        <f t="shared" si="2"/>
        <v>4.7264960594475269E-3</v>
      </c>
      <c r="M9" s="32"/>
    </row>
    <row r="10" spans="1:13">
      <c r="A10" s="64"/>
      <c r="B10" s="12">
        <v>18</v>
      </c>
      <c r="C10" s="62" t="s">
        <v>12</v>
      </c>
      <c r="D10" s="62"/>
      <c r="E10" s="15">
        <f>VLOOKUP(C10,RA!B14:D41,3,0)</f>
        <v>279556.57260000001</v>
      </c>
      <c r="F10" s="25">
        <f>VLOOKUP(C10,RA!B14:I44,8,0)</f>
        <v>52193.492899999997</v>
      </c>
      <c r="G10" s="16">
        <f t="shared" si="0"/>
        <v>227363.0797</v>
      </c>
      <c r="H10" s="27">
        <f>RA!J14</f>
        <v>18.6701004432045</v>
      </c>
      <c r="I10" s="20">
        <f>VLOOKUP(B10,RMS!B:D,3,FALSE)</f>
        <v>279556.57185470097</v>
      </c>
      <c r="J10" s="21">
        <f>VLOOKUP(B10,RMS!B:E,4,FALSE)</f>
        <v>227363.08766068399</v>
      </c>
      <c r="K10" s="22">
        <f t="shared" si="1"/>
        <v>7.4529903940856457E-4</v>
      </c>
      <c r="L10" s="22">
        <f t="shared" si="2"/>
        <v>-7.9606839863117784E-3</v>
      </c>
      <c r="M10" s="32"/>
    </row>
    <row r="11" spans="1:13">
      <c r="A11" s="64"/>
      <c r="B11" s="12">
        <v>19</v>
      </c>
      <c r="C11" s="62" t="s">
        <v>13</v>
      </c>
      <c r="D11" s="62"/>
      <c r="E11" s="15">
        <f>VLOOKUP(C11,RA!B14:D42,3,0)</f>
        <v>208425.1991</v>
      </c>
      <c r="F11" s="25">
        <f>VLOOKUP(C11,RA!B15:I45,8,0)</f>
        <v>8853.3287</v>
      </c>
      <c r="G11" s="16">
        <f t="shared" si="0"/>
        <v>199571.87039999999</v>
      </c>
      <c r="H11" s="27">
        <f>RA!J15</f>
        <v>4.2477247176586701</v>
      </c>
      <c r="I11" s="20">
        <f>VLOOKUP(B11,RMS!B:D,3,FALSE)</f>
        <v>208425.57229743601</v>
      </c>
      <c r="J11" s="21">
        <f>VLOOKUP(B11,RMS!B:E,4,FALSE)</f>
        <v>199571.87256837601</v>
      </c>
      <c r="K11" s="22">
        <f t="shared" si="1"/>
        <v>-0.3731974360125605</v>
      </c>
      <c r="L11" s="22">
        <f t="shared" si="2"/>
        <v>-2.1683760278392583E-3</v>
      </c>
      <c r="M11" s="32"/>
    </row>
    <row r="12" spans="1:13">
      <c r="A12" s="64"/>
      <c r="B12" s="12">
        <v>21</v>
      </c>
      <c r="C12" s="62" t="s">
        <v>14</v>
      </c>
      <c r="D12" s="62"/>
      <c r="E12" s="15">
        <f>VLOOKUP(C12,RA!B16:D43,3,0)</f>
        <v>768057.8811</v>
      </c>
      <c r="F12" s="25">
        <f>VLOOKUP(C12,RA!B16:I46,8,0)</f>
        <v>55451.178899999999</v>
      </c>
      <c r="G12" s="16">
        <f t="shared" si="0"/>
        <v>712606.70219999994</v>
      </c>
      <c r="H12" s="27">
        <f>RA!J16</f>
        <v>7.2196614688184297</v>
      </c>
      <c r="I12" s="20">
        <f>VLOOKUP(B12,RMS!B:D,3,FALSE)</f>
        <v>768057.32685299101</v>
      </c>
      <c r="J12" s="21">
        <f>VLOOKUP(B12,RMS!B:E,4,FALSE)</f>
        <v>712606.70204786304</v>
      </c>
      <c r="K12" s="22">
        <f t="shared" si="1"/>
        <v>0.55424700898583978</v>
      </c>
      <c r="L12" s="22">
        <f t="shared" si="2"/>
        <v>1.5213689766824245E-4</v>
      </c>
      <c r="M12" s="32"/>
    </row>
    <row r="13" spans="1:13">
      <c r="A13" s="64"/>
      <c r="B13" s="12">
        <v>22</v>
      </c>
      <c r="C13" s="62" t="s">
        <v>15</v>
      </c>
      <c r="D13" s="62"/>
      <c r="E13" s="15">
        <f>VLOOKUP(C13,RA!B16:D44,3,0)</f>
        <v>589188.0723</v>
      </c>
      <c r="F13" s="25">
        <f>VLOOKUP(C13,RA!B17:I47,8,0)</f>
        <v>54337.489200000004</v>
      </c>
      <c r="G13" s="16">
        <f t="shared" si="0"/>
        <v>534850.58310000005</v>
      </c>
      <c r="H13" s="27">
        <f>RA!J17</f>
        <v>9.2224353741385094</v>
      </c>
      <c r="I13" s="20">
        <f>VLOOKUP(B13,RMS!B:D,3,FALSE)</f>
        <v>589188.04007948702</v>
      </c>
      <c r="J13" s="21">
        <f>VLOOKUP(B13,RMS!B:E,4,FALSE)</f>
        <v>534850.58267692302</v>
      </c>
      <c r="K13" s="22">
        <f t="shared" si="1"/>
        <v>3.2220512977801263E-2</v>
      </c>
      <c r="L13" s="22">
        <f t="shared" si="2"/>
        <v>4.2307702824473381E-4</v>
      </c>
      <c r="M13" s="32"/>
    </row>
    <row r="14" spans="1:13">
      <c r="A14" s="64"/>
      <c r="B14" s="12">
        <v>23</v>
      </c>
      <c r="C14" s="62" t="s">
        <v>16</v>
      </c>
      <c r="D14" s="62"/>
      <c r="E14" s="15">
        <f>VLOOKUP(C14,RA!B18:D44,3,0)</f>
        <v>2012095.8758</v>
      </c>
      <c r="F14" s="25">
        <f>VLOOKUP(C14,RA!B18:I48,8,0)</f>
        <v>297157.9142</v>
      </c>
      <c r="G14" s="16">
        <f t="shared" si="0"/>
        <v>1714937.9616</v>
      </c>
      <c r="H14" s="27">
        <f>RA!J18</f>
        <v>14.7685762778005</v>
      </c>
      <c r="I14" s="20">
        <f>VLOOKUP(B14,RMS!B:D,3,FALSE)</f>
        <v>2012095.81708718</v>
      </c>
      <c r="J14" s="21">
        <f>VLOOKUP(B14,RMS!B:E,4,FALSE)</f>
        <v>1714937.93957009</v>
      </c>
      <c r="K14" s="22">
        <f t="shared" si="1"/>
        <v>5.8712820056825876E-2</v>
      </c>
      <c r="L14" s="22">
        <f t="shared" si="2"/>
        <v>2.2029910003766418E-2</v>
      </c>
      <c r="M14" s="32"/>
    </row>
    <row r="15" spans="1:13">
      <c r="A15" s="64"/>
      <c r="B15" s="12">
        <v>24</v>
      </c>
      <c r="C15" s="62" t="s">
        <v>17</v>
      </c>
      <c r="D15" s="62"/>
      <c r="E15" s="15">
        <f>VLOOKUP(C15,RA!B18:D45,3,0)</f>
        <v>674734.03060000006</v>
      </c>
      <c r="F15" s="25">
        <f>VLOOKUP(C15,RA!B19:I49,8,0)</f>
        <v>54041.160799999998</v>
      </c>
      <c r="G15" s="16">
        <f t="shared" si="0"/>
        <v>620692.8698000001</v>
      </c>
      <c r="H15" s="27">
        <f>RA!J19</f>
        <v>8.0092537724745405</v>
      </c>
      <c r="I15" s="20">
        <f>VLOOKUP(B15,RMS!B:D,3,FALSE)</f>
        <v>674733.99317093997</v>
      </c>
      <c r="J15" s="21">
        <f>VLOOKUP(B15,RMS!B:E,4,FALSE)</f>
        <v>620692.87005555502</v>
      </c>
      <c r="K15" s="22">
        <f t="shared" si="1"/>
        <v>3.7429060088470578E-2</v>
      </c>
      <c r="L15" s="22">
        <f t="shared" si="2"/>
        <v>-2.555549144744873E-4</v>
      </c>
      <c r="M15" s="32"/>
    </row>
    <row r="16" spans="1:13">
      <c r="A16" s="64"/>
      <c r="B16" s="12">
        <v>25</v>
      </c>
      <c r="C16" s="62" t="s">
        <v>18</v>
      </c>
      <c r="D16" s="62"/>
      <c r="E16" s="15">
        <f>VLOOKUP(C16,RA!B20:D46,3,0)</f>
        <v>1237315.8887</v>
      </c>
      <c r="F16" s="25">
        <f>VLOOKUP(C16,RA!B20:I50,8,0)</f>
        <v>83090.219700000001</v>
      </c>
      <c r="G16" s="16">
        <f t="shared" si="0"/>
        <v>1154225.669</v>
      </c>
      <c r="H16" s="27">
        <f>RA!J20</f>
        <v>6.7153602777460204</v>
      </c>
      <c r="I16" s="20">
        <f>VLOOKUP(B16,RMS!B:D,3,FALSE)</f>
        <v>1237315.9299000001</v>
      </c>
      <c r="J16" s="21">
        <f>VLOOKUP(B16,RMS!B:E,4,FALSE)</f>
        <v>1154225.669</v>
      </c>
      <c r="K16" s="22">
        <f t="shared" si="1"/>
        <v>-4.1200000094249845E-2</v>
      </c>
      <c r="L16" s="22">
        <f t="shared" si="2"/>
        <v>0</v>
      </c>
      <c r="M16" s="32"/>
    </row>
    <row r="17" spans="1:13">
      <c r="A17" s="64"/>
      <c r="B17" s="12">
        <v>26</v>
      </c>
      <c r="C17" s="62" t="s">
        <v>19</v>
      </c>
      <c r="D17" s="62"/>
      <c r="E17" s="15">
        <f>VLOOKUP(C17,RA!B20:D47,3,0)</f>
        <v>408609.10090000002</v>
      </c>
      <c r="F17" s="25">
        <f>VLOOKUP(C17,RA!B21:I51,8,0)</f>
        <v>38925.512300000002</v>
      </c>
      <c r="G17" s="16">
        <f t="shared" si="0"/>
        <v>369683.58860000002</v>
      </c>
      <c r="H17" s="27">
        <f>RA!J21</f>
        <v>9.5263449135770308</v>
      </c>
      <c r="I17" s="20">
        <f>VLOOKUP(B17,RMS!B:D,3,FALSE)</f>
        <v>408609.34402222198</v>
      </c>
      <c r="J17" s="21">
        <f>VLOOKUP(B17,RMS!B:E,4,FALSE)</f>
        <v>369683.58856666699</v>
      </c>
      <c r="K17" s="22">
        <f t="shared" si="1"/>
        <v>-0.24312222196022049</v>
      </c>
      <c r="L17" s="22">
        <f t="shared" si="2"/>
        <v>3.3333024475723505E-5</v>
      </c>
      <c r="M17" s="32"/>
    </row>
    <row r="18" spans="1:13">
      <c r="A18" s="64"/>
      <c r="B18" s="12">
        <v>27</v>
      </c>
      <c r="C18" s="62" t="s">
        <v>20</v>
      </c>
      <c r="D18" s="62"/>
      <c r="E18" s="15">
        <f>VLOOKUP(C18,RA!B22:D48,3,0)</f>
        <v>1282156.2523000001</v>
      </c>
      <c r="F18" s="25">
        <f>VLOOKUP(C18,RA!B22:I52,8,0)</f>
        <v>133727.49280000001</v>
      </c>
      <c r="G18" s="16">
        <f t="shared" si="0"/>
        <v>1148428.7595000002</v>
      </c>
      <c r="H18" s="27">
        <f>RA!J22</f>
        <v>10.429890472406299</v>
      </c>
      <c r="I18" s="20">
        <f>VLOOKUP(B18,RMS!B:D,3,FALSE)</f>
        <v>1282157.4875</v>
      </c>
      <c r="J18" s="21">
        <f>VLOOKUP(B18,RMS!B:E,4,FALSE)</f>
        <v>1148428.7598000001</v>
      </c>
      <c r="K18" s="22">
        <f t="shared" si="1"/>
        <v>-1.2351999999955297</v>
      </c>
      <c r="L18" s="22">
        <f t="shared" si="2"/>
        <v>-2.9999995604157448E-4</v>
      </c>
      <c r="M18" s="32"/>
    </row>
    <row r="19" spans="1:13">
      <c r="A19" s="64"/>
      <c r="B19" s="12">
        <v>29</v>
      </c>
      <c r="C19" s="62" t="s">
        <v>21</v>
      </c>
      <c r="D19" s="62"/>
      <c r="E19" s="15">
        <f>VLOOKUP(C19,RA!B22:D49,3,0)</f>
        <v>2683519.5032000002</v>
      </c>
      <c r="F19" s="25">
        <f>VLOOKUP(C19,RA!B23:I53,8,0)</f>
        <v>218860.02119999999</v>
      </c>
      <c r="G19" s="16">
        <f t="shared" si="0"/>
        <v>2464659.4820000003</v>
      </c>
      <c r="H19" s="27">
        <f>RA!J23</f>
        <v>8.15570823834212</v>
      </c>
      <c r="I19" s="20">
        <f>VLOOKUP(B19,RMS!B:D,3,FALSE)</f>
        <v>2683521.4119213698</v>
      </c>
      <c r="J19" s="21">
        <f>VLOOKUP(B19,RMS!B:E,4,FALSE)</f>
        <v>2464659.5064572599</v>
      </c>
      <c r="K19" s="22">
        <f t="shared" si="1"/>
        <v>-1.9087213696911931</v>
      </c>
      <c r="L19" s="22">
        <f t="shared" si="2"/>
        <v>-2.4457259569317102E-2</v>
      </c>
      <c r="M19" s="32"/>
    </row>
    <row r="20" spans="1:13">
      <c r="A20" s="64"/>
      <c r="B20" s="12">
        <v>31</v>
      </c>
      <c r="C20" s="62" t="s">
        <v>22</v>
      </c>
      <c r="D20" s="62"/>
      <c r="E20" s="15">
        <f>VLOOKUP(C20,RA!B24:D50,3,0)</f>
        <v>330714.25280000002</v>
      </c>
      <c r="F20" s="25">
        <f>VLOOKUP(C20,RA!B24:I54,8,0)</f>
        <v>49686.574999999997</v>
      </c>
      <c r="G20" s="16">
        <f t="shared" si="0"/>
        <v>281027.6778</v>
      </c>
      <c r="H20" s="27">
        <f>RA!J24</f>
        <v>15.024019853794499</v>
      </c>
      <c r="I20" s="20">
        <f>VLOOKUP(B20,RMS!B:D,3,FALSE)</f>
        <v>330714.343973852</v>
      </c>
      <c r="J20" s="21">
        <f>VLOOKUP(B20,RMS!B:E,4,FALSE)</f>
        <v>281027.660362294</v>
      </c>
      <c r="K20" s="22">
        <f t="shared" si="1"/>
        <v>-9.1173851978965104E-2</v>
      </c>
      <c r="L20" s="22">
        <f t="shared" si="2"/>
        <v>1.7437706002965569E-2</v>
      </c>
      <c r="M20" s="32"/>
    </row>
    <row r="21" spans="1:13">
      <c r="A21" s="64"/>
      <c r="B21" s="12">
        <v>32</v>
      </c>
      <c r="C21" s="62" t="s">
        <v>23</v>
      </c>
      <c r="D21" s="62"/>
      <c r="E21" s="15">
        <f>VLOOKUP(C21,RA!B24:D51,3,0)</f>
        <v>486980.84419999999</v>
      </c>
      <c r="F21" s="25">
        <f>VLOOKUP(C21,RA!B25:I55,8,0)</f>
        <v>32149.556400000001</v>
      </c>
      <c r="G21" s="16">
        <f t="shared" si="0"/>
        <v>454831.28779999999</v>
      </c>
      <c r="H21" s="27">
        <f>RA!J25</f>
        <v>6.6018112997472196</v>
      </c>
      <c r="I21" s="20">
        <f>VLOOKUP(B21,RMS!B:D,3,FALSE)</f>
        <v>486980.84392749402</v>
      </c>
      <c r="J21" s="21">
        <f>VLOOKUP(B21,RMS!B:E,4,FALSE)</f>
        <v>454831.26835324703</v>
      </c>
      <c r="K21" s="22">
        <f t="shared" si="1"/>
        <v>2.7250597486272454E-4</v>
      </c>
      <c r="L21" s="22">
        <f t="shared" si="2"/>
        <v>1.9446752965450287E-2</v>
      </c>
      <c r="M21" s="32"/>
    </row>
    <row r="22" spans="1:13">
      <c r="A22" s="64"/>
      <c r="B22" s="12">
        <v>33</v>
      </c>
      <c r="C22" s="62" t="s">
        <v>24</v>
      </c>
      <c r="D22" s="62"/>
      <c r="E22" s="15">
        <f>VLOOKUP(C22,RA!B26:D52,3,0)</f>
        <v>615088.72829999996</v>
      </c>
      <c r="F22" s="25">
        <f>VLOOKUP(C22,RA!B26:I56,8,0)</f>
        <v>147146.66880000001</v>
      </c>
      <c r="G22" s="16">
        <f t="shared" si="0"/>
        <v>467942.05949999997</v>
      </c>
      <c r="H22" s="27">
        <f>RA!J26</f>
        <v>23.922836174658599</v>
      </c>
      <c r="I22" s="20">
        <f>VLOOKUP(B22,RMS!B:D,3,FALSE)</f>
        <v>615088.70015731</v>
      </c>
      <c r="J22" s="21">
        <f>VLOOKUP(B22,RMS!B:E,4,FALSE)</f>
        <v>467942.04047178599</v>
      </c>
      <c r="K22" s="22">
        <f t="shared" si="1"/>
        <v>2.8142689960077405E-2</v>
      </c>
      <c r="L22" s="22">
        <f t="shared" si="2"/>
        <v>1.902821398107335E-2</v>
      </c>
      <c r="M22" s="32"/>
    </row>
    <row r="23" spans="1:13">
      <c r="A23" s="64"/>
      <c r="B23" s="12">
        <v>34</v>
      </c>
      <c r="C23" s="62" t="s">
        <v>25</v>
      </c>
      <c r="D23" s="62"/>
      <c r="E23" s="15">
        <f>VLOOKUP(C23,RA!B26:D53,3,0)</f>
        <v>292106.33689999999</v>
      </c>
      <c r="F23" s="25">
        <f>VLOOKUP(C23,RA!B27:I57,8,0)</f>
        <v>77477.808999999994</v>
      </c>
      <c r="G23" s="16">
        <f t="shared" si="0"/>
        <v>214628.52789999999</v>
      </c>
      <c r="H23" s="27">
        <f>RA!J27</f>
        <v>26.5238371143327</v>
      </c>
      <c r="I23" s="20">
        <f>VLOOKUP(B23,RMS!B:D,3,FALSE)</f>
        <v>292106.15029021201</v>
      </c>
      <c r="J23" s="21">
        <f>VLOOKUP(B23,RMS!B:E,4,FALSE)</f>
        <v>214628.555269484</v>
      </c>
      <c r="K23" s="22">
        <f t="shared" si="1"/>
        <v>0.18660978798288852</v>
      </c>
      <c r="L23" s="22">
        <f t="shared" si="2"/>
        <v>-2.736948401434347E-2</v>
      </c>
      <c r="M23" s="32"/>
    </row>
    <row r="24" spans="1:13">
      <c r="A24" s="64"/>
      <c r="B24" s="12">
        <v>35</v>
      </c>
      <c r="C24" s="62" t="s">
        <v>26</v>
      </c>
      <c r="D24" s="62"/>
      <c r="E24" s="15">
        <f>VLOOKUP(C24,RA!B28:D54,3,0)</f>
        <v>1543445.7032000001</v>
      </c>
      <c r="F24" s="25">
        <f>VLOOKUP(C24,RA!B28:I58,8,0)</f>
        <v>69954.528200000001</v>
      </c>
      <c r="G24" s="16">
        <f t="shared" si="0"/>
        <v>1473491.175</v>
      </c>
      <c r="H24" s="27">
        <f>RA!J28</f>
        <v>4.5323608115895802</v>
      </c>
      <c r="I24" s="20">
        <f>VLOOKUP(B24,RMS!B:D,3,FALSE)</f>
        <v>1543445.7033283201</v>
      </c>
      <c r="J24" s="21">
        <f>VLOOKUP(B24,RMS!B:E,4,FALSE)</f>
        <v>1473491.17447257</v>
      </c>
      <c r="K24" s="22">
        <f t="shared" si="1"/>
        <v>-1.2831995263695717E-4</v>
      </c>
      <c r="L24" s="22">
        <f t="shared" si="2"/>
        <v>5.274300929158926E-4</v>
      </c>
      <c r="M24" s="32"/>
    </row>
    <row r="25" spans="1:13">
      <c r="A25" s="64"/>
      <c r="B25" s="12">
        <v>36</v>
      </c>
      <c r="C25" s="62" t="s">
        <v>27</v>
      </c>
      <c r="D25" s="62"/>
      <c r="E25" s="15">
        <f>VLOOKUP(C25,RA!B28:D55,3,0)</f>
        <v>829565.97930000001</v>
      </c>
      <c r="F25" s="25">
        <f>VLOOKUP(C25,RA!B29:I59,8,0)</f>
        <v>134094.57029999999</v>
      </c>
      <c r="G25" s="16">
        <f t="shared" si="0"/>
        <v>695471.40899999999</v>
      </c>
      <c r="H25" s="27">
        <f>RA!J29</f>
        <v>16.164424969928401</v>
      </c>
      <c r="I25" s="20">
        <f>VLOOKUP(B25,RMS!B:D,3,FALSE)</f>
        <v>829565.97922566405</v>
      </c>
      <c r="J25" s="21">
        <f>VLOOKUP(B25,RMS!B:E,4,FALSE)</f>
        <v>695471.41272712697</v>
      </c>
      <c r="K25" s="22">
        <f t="shared" si="1"/>
        <v>7.4335956014692783E-5</v>
      </c>
      <c r="L25" s="22">
        <f t="shared" si="2"/>
        <v>-3.7271269829943776E-3</v>
      </c>
      <c r="M25" s="32"/>
    </row>
    <row r="26" spans="1:13">
      <c r="A26" s="64"/>
      <c r="B26" s="12">
        <v>37</v>
      </c>
      <c r="C26" s="62" t="s">
        <v>73</v>
      </c>
      <c r="D26" s="62"/>
      <c r="E26" s="15">
        <f>VLOOKUP(C26,RA!B30:D56,3,0)</f>
        <v>909917.60809999995</v>
      </c>
      <c r="F26" s="25">
        <f>VLOOKUP(C26,RA!B30:I60,8,0)</f>
        <v>124803.2084</v>
      </c>
      <c r="G26" s="16">
        <f t="shared" si="0"/>
        <v>785114.39969999995</v>
      </c>
      <c r="H26" s="27">
        <f>RA!J30</f>
        <v>13.7158801290374</v>
      </c>
      <c r="I26" s="20">
        <f>VLOOKUP(B26,RMS!B:D,3,FALSE)</f>
        <v>909917.61312643497</v>
      </c>
      <c r="J26" s="21">
        <f>VLOOKUP(B26,RMS!B:E,4,FALSE)</f>
        <v>785114.41038661695</v>
      </c>
      <c r="K26" s="22">
        <f t="shared" si="1"/>
        <v>-5.0264350138604641E-3</v>
      </c>
      <c r="L26" s="22">
        <f t="shared" si="2"/>
        <v>-1.0686616995371878E-2</v>
      </c>
      <c r="M26" s="32"/>
    </row>
    <row r="27" spans="1:13">
      <c r="A27" s="64"/>
      <c r="B27" s="12">
        <v>38</v>
      </c>
      <c r="C27" s="62" t="s">
        <v>29</v>
      </c>
      <c r="D27" s="62"/>
      <c r="E27" s="15">
        <f>VLOOKUP(C27,RA!B30:D57,3,0)</f>
        <v>902920.78830000001</v>
      </c>
      <c r="F27" s="25">
        <f>VLOOKUP(C27,RA!B31:I61,8,0)</f>
        <v>35209.3825</v>
      </c>
      <c r="G27" s="16">
        <f t="shared" si="0"/>
        <v>867711.40580000007</v>
      </c>
      <c r="H27" s="27">
        <f>RA!J31</f>
        <v>3.8994984893737401</v>
      </c>
      <c r="I27" s="20">
        <f>VLOOKUP(B27,RMS!B:D,3,FALSE)</f>
        <v>902920.70108761103</v>
      </c>
      <c r="J27" s="21">
        <f>VLOOKUP(B27,RMS!B:E,4,FALSE)</f>
        <v>867711.41016814101</v>
      </c>
      <c r="K27" s="22">
        <f t="shared" si="1"/>
        <v>8.7212388985790312E-2</v>
      </c>
      <c r="L27" s="22">
        <f t="shared" si="2"/>
        <v>-4.3681409442797303E-3</v>
      </c>
      <c r="M27" s="32"/>
    </row>
    <row r="28" spans="1:13">
      <c r="A28" s="64"/>
      <c r="B28" s="12">
        <v>39</v>
      </c>
      <c r="C28" s="62" t="s">
        <v>30</v>
      </c>
      <c r="D28" s="62"/>
      <c r="E28" s="15">
        <f>VLOOKUP(C28,RA!B32:D58,3,0)</f>
        <v>127772.74280000001</v>
      </c>
      <c r="F28" s="25">
        <f>VLOOKUP(C28,RA!B32:I62,8,0)</f>
        <v>32012.772499999999</v>
      </c>
      <c r="G28" s="16">
        <f t="shared" si="0"/>
        <v>95759.970300000015</v>
      </c>
      <c r="H28" s="27">
        <f>RA!J32</f>
        <v>25.0544613807883</v>
      </c>
      <c r="I28" s="20">
        <f>VLOOKUP(B28,RMS!B:D,3,FALSE)</f>
        <v>127772.715619961</v>
      </c>
      <c r="J28" s="21">
        <f>VLOOKUP(B28,RMS!B:E,4,FALSE)</f>
        <v>95759.949392915398</v>
      </c>
      <c r="K28" s="22">
        <f t="shared" si="1"/>
        <v>2.7180039003724232E-2</v>
      </c>
      <c r="L28" s="22">
        <f t="shared" si="2"/>
        <v>2.0907084617647342E-2</v>
      </c>
      <c r="M28" s="32"/>
    </row>
    <row r="29" spans="1:13">
      <c r="A29" s="64"/>
      <c r="B29" s="12">
        <v>40</v>
      </c>
      <c r="C29" s="62" t="s">
        <v>31</v>
      </c>
      <c r="D29" s="62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4"/>
      <c r="B30" s="12">
        <v>42</v>
      </c>
      <c r="C30" s="62" t="s">
        <v>32</v>
      </c>
      <c r="D30" s="62"/>
      <c r="E30" s="15">
        <f>VLOOKUP(C30,RA!B34:D61,3,0)</f>
        <v>229264.52129999999</v>
      </c>
      <c r="F30" s="25">
        <f>VLOOKUP(C30,RA!B34:I65,8,0)</f>
        <v>31658.474300000002</v>
      </c>
      <c r="G30" s="16">
        <f t="shared" si="0"/>
        <v>197606.04699999999</v>
      </c>
      <c r="H30" s="27">
        <f>RA!J34</f>
        <v>0</v>
      </c>
      <c r="I30" s="20">
        <f>VLOOKUP(B30,RMS!B:D,3,FALSE)</f>
        <v>229264.52160000001</v>
      </c>
      <c r="J30" s="21">
        <f>VLOOKUP(B30,RMS!B:E,4,FALSE)</f>
        <v>197606.03880000001</v>
      </c>
      <c r="K30" s="22">
        <f t="shared" si="1"/>
        <v>-3.0000001424923539E-4</v>
      </c>
      <c r="L30" s="22">
        <f t="shared" si="2"/>
        <v>8.1999999820254743E-3</v>
      </c>
      <c r="M30" s="32"/>
    </row>
    <row r="31" spans="1:13" s="35" customFormat="1" ht="12" thickBot="1">
      <c r="A31" s="64"/>
      <c r="B31" s="12">
        <v>70</v>
      </c>
      <c r="C31" s="65" t="s">
        <v>69</v>
      </c>
      <c r="D31" s="66"/>
      <c r="E31" s="15">
        <f>VLOOKUP(C31,RA!B35:D62,3,0)</f>
        <v>462483.78</v>
      </c>
      <c r="F31" s="25">
        <f>VLOOKUP(C31,RA!B35:I66,8,0)</f>
        <v>-10993.75</v>
      </c>
      <c r="G31" s="16">
        <f t="shared" si="0"/>
        <v>473477.53</v>
      </c>
      <c r="H31" s="27">
        <f>RA!J35</f>
        <v>13.8087106197186</v>
      </c>
      <c r="I31" s="20">
        <f>VLOOKUP(B31,RMS!B:D,3,FALSE)</f>
        <v>462483.78</v>
      </c>
      <c r="J31" s="21">
        <f>VLOOKUP(B31,RMS!B:E,4,FALSE)</f>
        <v>473477.53</v>
      </c>
      <c r="K31" s="22">
        <f t="shared" si="1"/>
        <v>0</v>
      </c>
      <c r="L31" s="22">
        <f t="shared" si="2"/>
        <v>0</v>
      </c>
    </row>
    <row r="32" spans="1:13">
      <c r="A32" s="64"/>
      <c r="B32" s="12">
        <v>71</v>
      </c>
      <c r="C32" s="62" t="s">
        <v>36</v>
      </c>
      <c r="D32" s="62"/>
      <c r="E32" s="15">
        <f>VLOOKUP(C32,RA!B34:D62,3,0)</f>
        <v>1900460.65</v>
      </c>
      <c r="F32" s="25">
        <f>VLOOKUP(C32,RA!B34:I66,8,0)</f>
        <v>-303151.46000000002</v>
      </c>
      <c r="G32" s="16">
        <f t="shared" si="0"/>
        <v>2203612.11</v>
      </c>
      <c r="H32" s="27">
        <f>RA!J35</f>
        <v>13.8087106197186</v>
      </c>
      <c r="I32" s="20">
        <f>VLOOKUP(B32,RMS!B:D,3,FALSE)</f>
        <v>1900460.65</v>
      </c>
      <c r="J32" s="21">
        <f>VLOOKUP(B32,RMS!B:E,4,FALSE)</f>
        <v>2203612.11</v>
      </c>
      <c r="K32" s="22">
        <f t="shared" si="1"/>
        <v>0</v>
      </c>
      <c r="L32" s="22">
        <f t="shared" si="2"/>
        <v>0</v>
      </c>
      <c r="M32" s="32"/>
    </row>
    <row r="33" spans="1:13">
      <c r="A33" s="64"/>
      <c r="B33" s="12">
        <v>72</v>
      </c>
      <c r="C33" s="62" t="s">
        <v>37</v>
      </c>
      <c r="D33" s="62"/>
      <c r="E33" s="15">
        <f>VLOOKUP(C33,RA!B34:D63,3,0)</f>
        <v>924358.95</v>
      </c>
      <c r="F33" s="25">
        <f>VLOOKUP(C33,RA!B34:I67,8,0)</f>
        <v>-46120.72</v>
      </c>
      <c r="G33" s="16">
        <f t="shared" si="0"/>
        <v>970479.66999999993</v>
      </c>
      <c r="H33" s="27">
        <f>RA!J34</f>
        <v>0</v>
      </c>
      <c r="I33" s="20">
        <f>VLOOKUP(B33,RMS!B:D,3,FALSE)</f>
        <v>924358.95</v>
      </c>
      <c r="J33" s="21">
        <f>VLOOKUP(B33,RMS!B:E,4,FALSE)</f>
        <v>970479.67</v>
      </c>
      <c r="K33" s="22">
        <f t="shared" si="1"/>
        <v>0</v>
      </c>
      <c r="L33" s="22">
        <f t="shared" si="2"/>
        <v>0</v>
      </c>
      <c r="M33" s="32"/>
    </row>
    <row r="34" spans="1:13">
      <c r="A34" s="64"/>
      <c r="B34" s="12">
        <v>73</v>
      </c>
      <c r="C34" s="62" t="s">
        <v>38</v>
      </c>
      <c r="D34" s="62"/>
      <c r="E34" s="15">
        <f>VLOOKUP(C34,RA!B35:D64,3,0)</f>
        <v>957829.15</v>
      </c>
      <c r="F34" s="25">
        <f>VLOOKUP(C34,RA!B35:I68,8,0)</f>
        <v>-163087.56</v>
      </c>
      <c r="G34" s="16">
        <f t="shared" si="0"/>
        <v>1120916.71</v>
      </c>
      <c r="H34" s="27">
        <f>RA!J35</f>
        <v>13.8087106197186</v>
      </c>
      <c r="I34" s="20">
        <f>VLOOKUP(B34,RMS!B:D,3,FALSE)</f>
        <v>957829.15</v>
      </c>
      <c r="J34" s="21">
        <f>VLOOKUP(B34,RMS!B:E,4,FALSE)</f>
        <v>1120916.71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4"/>
      <c r="B35" s="12">
        <v>74</v>
      </c>
      <c r="C35" s="62" t="s">
        <v>71</v>
      </c>
      <c r="D35" s="62"/>
      <c r="E35" s="15">
        <f>VLOOKUP(C35,RA!B36:D65,3,0)</f>
        <v>22.3</v>
      </c>
      <c r="F35" s="25">
        <f>VLOOKUP(C35,RA!B36:I69,8,0)</f>
        <v>-149.93</v>
      </c>
      <c r="G35" s="16">
        <f t="shared" si="0"/>
        <v>172.23000000000002</v>
      </c>
      <c r="H35" s="27">
        <f>RA!J36</f>
        <v>-2.37711039293097</v>
      </c>
      <c r="I35" s="20">
        <f>VLOOKUP(B35,RMS!B:D,3,FALSE)</f>
        <v>22.3</v>
      </c>
      <c r="J35" s="21">
        <f>VLOOKUP(B35,RMS!B:E,4,FALSE)</f>
        <v>172.23</v>
      </c>
      <c r="K35" s="22">
        <f t="shared" si="1"/>
        <v>0</v>
      </c>
      <c r="L35" s="22">
        <f t="shared" si="2"/>
        <v>0</v>
      </c>
    </row>
    <row r="36" spans="1:13" ht="11.25" customHeight="1">
      <c r="A36" s="64"/>
      <c r="B36" s="12">
        <v>75</v>
      </c>
      <c r="C36" s="62" t="s">
        <v>33</v>
      </c>
      <c r="D36" s="62"/>
      <c r="E36" s="15">
        <f>VLOOKUP(C36,RA!B8:D65,3,0)</f>
        <v>136017.9486</v>
      </c>
      <c r="F36" s="25">
        <f>VLOOKUP(C36,RA!B8:I69,8,0)</f>
        <v>9360.0768000000007</v>
      </c>
      <c r="G36" s="16">
        <f t="shared" si="0"/>
        <v>126657.87180000001</v>
      </c>
      <c r="H36" s="27">
        <f>RA!J36</f>
        <v>-2.37711039293097</v>
      </c>
      <c r="I36" s="20">
        <f>VLOOKUP(B36,RMS!B:D,3,FALSE)</f>
        <v>136017.94871794901</v>
      </c>
      <c r="J36" s="21">
        <f>VLOOKUP(B36,RMS!B:E,4,FALSE)</f>
        <v>126657.871794872</v>
      </c>
      <c r="K36" s="22">
        <f t="shared" si="1"/>
        <v>-1.1794900638051331E-4</v>
      </c>
      <c r="L36" s="22">
        <f t="shared" si="2"/>
        <v>5.1280076149851084E-6</v>
      </c>
      <c r="M36" s="32"/>
    </row>
    <row r="37" spans="1:13">
      <c r="A37" s="64"/>
      <c r="B37" s="12">
        <v>76</v>
      </c>
      <c r="C37" s="62" t="s">
        <v>34</v>
      </c>
      <c r="D37" s="62"/>
      <c r="E37" s="15">
        <f>VLOOKUP(C37,RA!B8:D66,3,0)</f>
        <v>698145.50260000001</v>
      </c>
      <c r="F37" s="25">
        <f>VLOOKUP(C37,RA!B8:I70,8,0)</f>
        <v>30522.840800000002</v>
      </c>
      <c r="G37" s="16">
        <f t="shared" si="0"/>
        <v>667622.6618</v>
      </c>
      <c r="H37" s="27">
        <f>RA!J37</f>
        <v>-15.9514726074439</v>
      </c>
      <c r="I37" s="20">
        <f>VLOOKUP(B37,RMS!B:D,3,FALSE)</f>
        <v>698145.48890598305</v>
      </c>
      <c r="J37" s="21">
        <f>VLOOKUP(B37,RMS!B:E,4,FALSE)</f>
        <v>667622.65912649594</v>
      </c>
      <c r="K37" s="22">
        <f t="shared" si="1"/>
        <v>1.3694016961380839E-2</v>
      </c>
      <c r="L37" s="22">
        <f t="shared" si="2"/>
        <v>2.6735040592029691E-3</v>
      </c>
      <c r="M37" s="32"/>
    </row>
    <row r="38" spans="1:13">
      <c r="A38" s="64"/>
      <c r="B38" s="12">
        <v>77</v>
      </c>
      <c r="C38" s="62" t="s">
        <v>39</v>
      </c>
      <c r="D38" s="62"/>
      <c r="E38" s="15">
        <f>VLOOKUP(C38,RA!B9:D67,3,0)</f>
        <v>887178.6</v>
      </c>
      <c r="F38" s="25">
        <f>VLOOKUP(C38,RA!B9:I71,8,0)</f>
        <v>-110797.9</v>
      </c>
      <c r="G38" s="16">
        <f t="shared" si="0"/>
        <v>997976.5</v>
      </c>
      <c r="H38" s="27">
        <f>RA!J38</f>
        <v>-4.9894816294038202</v>
      </c>
      <c r="I38" s="20">
        <f>VLOOKUP(B38,RMS!B:D,3,FALSE)</f>
        <v>887178.6</v>
      </c>
      <c r="J38" s="21">
        <f>VLOOKUP(B38,RMS!B:E,4,FALSE)</f>
        <v>997976.5</v>
      </c>
      <c r="K38" s="22">
        <f t="shared" si="1"/>
        <v>0</v>
      </c>
      <c r="L38" s="22">
        <f t="shared" si="2"/>
        <v>0</v>
      </c>
      <c r="M38" s="32"/>
    </row>
    <row r="39" spans="1:13">
      <c r="A39" s="64"/>
      <c r="B39" s="12">
        <v>78</v>
      </c>
      <c r="C39" s="62" t="s">
        <v>40</v>
      </c>
      <c r="D39" s="62"/>
      <c r="E39" s="15">
        <f>VLOOKUP(C39,RA!B10:D68,3,0)</f>
        <v>670073.64</v>
      </c>
      <c r="F39" s="25">
        <f>VLOOKUP(C39,RA!B10:I72,8,0)</f>
        <v>45449.87</v>
      </c>
      <c r="G39" s="16">
        <f t="shared" si="0"/>
        <v>624623.77</v>
      </c>
      <c r="H39" s="27">
        <f>RA!J39</f>
        <v>-17.026790216188399</v>
      </c>
      <c r="I39" s="20">
        <f>VLOOKUP(B39,RMS!B:D,3,FALSE)</f>
        <v>670073.64</v>
      </c>
      <c r="J39" s="21">
        <f>VLOOKUP(B39,RMS!B:E,4,FALSE)</f>
        <v>624623.77</v>
      </c>
      <c r="K39" s="22">
        <f t="shared" si="1"/>
        <v>0</v>
      </c>
      <c r="L39" s="22">
        <f t="shared" si="2"/>
        <v>0</v>
      </c>
      <c r="M39" s="32"/>
    </row>
    <row r="40" spans="1:13">
      <c r="A40" s="64"/>
      <c r="B40" s="12">
        <v>99</v>
      </c>
      <c r="C40" s="62" t="s">
        <v>35</v>
      </c>
      <c r="D40" s="62"/>
      <c r="E40" s="15">
        <f>VLOOKUP(C40,RA!B8:D69,3,0)</f>
        <v>24818.6698</v>
      </c>
      <c r="F40" s="25">
        <f>VLOOKUP(C40,RA!B8:I73,8,0)</f>
        <v>2197.0745000000002</v>
      </c>
      <c r="G40" s="16">
        <f t="shared" si="0"/>
        <v>22621.595300000001</v>
      </c>
      <c r="H40" s="27">
        <f>RA!J40</f>
        <v>-672.33183856502205</v>
      </c>
      <c r="I40" s="20">
        <f>VLOOKUP(B40,RMS!B:D,3,FALSE)</f>
        <v>24818.669616519201</v>
      </c>
      <c r="J40" s="21">
        <f>VLOOKUP(B40,RMS!B:E,4,FALSE)</f>
        <v>22621.595666742302</v>
      </c>
      <c r="K40" s="22">
        <f t="shared" si="1"/>
        <v>1.8348079902352765E-4</v>
      </c>
      <c r="L40" s="22">
        <f t="shared" si="2"/>
        <v>-3.6674230068456382E-4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7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W46"/>
    </sheetView>
  </sheetViews>
  <sheetFormatPr defaultRowHeight="11.25"/>
  <cols>
    <col min="1" max="1" width="8.5703125" style="36" customWidth="1"/>
    <col min="2" max="3" width="9.140625" style="36"/>
    <col min="4" max="5" width="11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40" t="s">
        <v>46</v>
      </c>
      <c r="W1" s="69"/>
    </row>
    <row r="2" spans="1:23" ht="12.7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40"/>
      <c r="W2" s="69"/>
    </row>
    <row r="3" spans="1:23" ht="23.25" thickBo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41" t="s">
        <v>47</v>
      </c>
      <c r="W3" s="69"/>
    </row>
    <row r="4" spans="1:23" ht="14.25" thickTop="1" thickBo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39"/>
      <c r="W4" s="69"/>
    </row>
    <row r="5" spans="1:23" ht="22.5" thickTop="1" thickBot="1">
      <c r="A5" s="42"/>
      <c r="B5" s="43"/>
      <c r="C5" s="44"/>
      <c r="D5" s="45" t="s">
        <v>0</v>
      </c>
      <c r="E5" s="45" t="s">
        <v>59</v>
      </c>
      <c r="F5" s="45" t="s">
        <v>60</v>
      </c>
      <c r="G5" s="45" t="s">
        <v>48</v>
      </c>
      <c r="H5" s="45" t="s">
        <v>49</v>
      </c>
      <c r="I5" s="45" t="s">
        <v>1</v>
      </c>
      <c r="J5" s="45" t="s">
        <v>2</v>
      </c>
      <c r="K5" s="45" t="s">
        <v>50</v>
      </c>
      <c r="L5" s="45" t="s">
        <v>51</v>
      </c>
      <c r="M5" s="45" t="s">
        <v>52</v>
      </c>
      <c r="N5" s="45" t="s">
        <v>53</v>
      </c>
      <c r="O5" s="45" t="s">
        <v>54</v>
      </c>
      <c r="P5" s="45" t="s">
        <v>61</v>
      </c>
      <c r="Q5" s="45" t="s">
        <v>62</v>
      </c>
      <c r="R5" s="45" t="s">
        <v>55</v>
      </c>
      <c r="S5" s="45" t="s">
        <v>56</v>
      </c>
      <c r="T5" s="45" t="s">
        <v>57</v>
      </c>
      <c r="U5" s="46" t="s">
        <v>58</v>
      </c>
      <c r="V5" s="39"/>
      <c r="W5" s="39"/>
    </row>
    <row r="6" spans="1:23" ht="13.5" thickBot="1">
      <c r="A6" s="47" t="s">
        <v>3</v>
      </c>
      <c r="B6" s="70" t="s">
        <v>4</v>
      </c>
      <c r="C6" s="71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8"/>
      <c r="V6" s="39"/>
      <c r="W6" s="39"/>
    </row>
    <row r="7" spans="1:23" ht="13.5" thickBot="1">
      <c r="A7" s="72" t="s">
        <v>5</v>
      </c>
      <c r="B7" s="73"/>
      <c r="C7" s="74"/>
      <c r="D7" s="49">
        <v>25473686.9461</v>
      </c>
      <c r="E7" s="49">
        <v>28536307.540800001</v>
      </c>
      <c r="F7" s="50">
        <v>89.267635308733702</v>
      </c>
      <c r="G7" s="49">
        <v>22672115.7731</v>
      </c>
      <c r="H7" s="50">
        <v>12.3569022010906</v>
      </c>
      <c r="I7" s="49">
        <v>1462253.6447999999</v>
      </c>
      <c r="J7" s="50">
        <v>5.7402512949695801</v>
      </c>
      <c r="K7" s="49">
        <v>1282593.7461000001</v>
      </c>
      <c r="L7" s="50">
        <v>5.6571418342075104</v>
      </c>
      <c r="M7" s="50">
        <v>0.14007545198648799</v>
      </c>
      <c r="N7" s="49">
        <v>197981267.48969999</v>
      </c>
      <c r="O7" s="49">
        <v>7494460334.5832996</v>
      </c>
      <c r="P7" s="49">
        <v>1023853</v>
      </c>
      <c r="Q7" s="49">
        <v>880901</v>
      </c>
      <c r="R7" s="50">
        <v>16.2279302668518</v>
      </c>
      <c r="S7" s="49">
        <v>24.880219080375799</v>
      </c>
      <c r="T7" s="49">
        <v>19.9247607556354</v>
      </c>
      <c r="U7" s="51">
        <v>19.9172616154694</v>
      </c>
      <c r="V7" s="39"/>
      <c r="W7" s="39"/>
    </row>
    <row r="8" spans="1:23" ht="12" customHeight="1" thickBot="1">
      <c r="A8" s="75">
        <v>42350</v>
      </c>
      <c r="B8" s="78" t="s">
        <v>6</v>
      </c>
      <c r="C8" s="79"/>
      <c r="D8" s="52">
        <v>786906.24719999998</v>
      </c>
      <c r="E8" s="52">
        <v>1009889.1586</v>
      </c>
      <c r="F8" s="53">
        <v>77.920060879837607</v>
      </c>
      <c r="G8" s="52">
        <v>617967.89119999995</v>
      </c>
      <c r="H8" s="53">
        <v>27.337723918300501</v>
      </c>
      <c r="I8" s="52">
        <v>129281.62</v>
      </c>
      <c r="J8" s="53">
        <v>16.4291007295996</v>
      </c>
      <c r="K8" s="52">
        <v>134578.41039999999</v>
      </c>
      <c r="L8" s="53">
        <v>21.777573287613599</v>
      </c>
      <c r="M8" s="53">
        <v>-3.9358396226086001E-2</v>
      </c>
      <c r="N8" s="52">
        <v>6789235.2571</v>
      </c>
      <c r="O8" s="52">
        <v>267404689.5406</v>
      </c>
      <c r="P8" s="52">
        <v>27312</v>
      </c>
      <c r="Q8" s="52">
        <v>21845</v>
      </c>
      <c r="R8" s="53">
        <v>25.026321812771801</v>
      </c>
      <c r="S8" s="52">
        <v>28.811740158172199</v>
      </c>
      <c r="T8" s="52">
        <v>25.640279038681602</v>
      </c>
      <c r="U8" s="54">
        <v>11.0075306180042</v>
      </c>
      <c r="V8" s="39"/>
      <c r="W8" s="39"/>
    </row>
    <row r="9" spans="1:23" ht="12" customHeight="1" thickBot="1">
      <c r="A9" s="76"/>
      <c r="B9" s="78" t="s">
        <v>7</v>
      </c>
      <c r="C9" s="79"/>
      <c r="D9" s="52">
        <v>144411.06080000001</v>
      </c>
      <c r="E9" s="52">
        <v>175567.57879999999</v>
      </c>
      <c r="F9" s="53">
        <v>82.253831708021494</v>
      </c>
      <c r="G9" s="52">
        <v>98859.186600000001</v>
      </c>
      <c r="H9" s="53">
        <v>46.077532869363097</v>
      </c>
      <c r="I9" s="52">
        <v>33717.842199999999</v>
      </c>
      <c r="J9" s="53">
        <v>23.348517775031802</v>
      </c>
      <c r="K9" s="52">
        <v>22844.969700000001</v>
      </c>
      <c r="L9" s="53">
        <v>23.108595655793099</v>
      </c>
      <c r="M9" s="53">
        <v>0.475941646795005</v>
      </c>
      <c r="N9" s="52">
        <v>1012192.0209</v>
      </c>
      <c r="O9" s="52">
        <v>42435223.865500003</v>
      </c>
      <c r="P9" s="52">
        <v>8120</v>
      </c>
      <c r="Q9" s="52">
        <v>5083</v>
      </c>
      <c r="R9" s="53">
        <v>59.748180208538301</v>
      </c>
      <c r="S9" s="52">
        <v>17.784613399014798</v>
      </c>
      <c r="T9" s="52">
        <v>16.527998917961799</v>
      </c>
      <c r="U9" s="54">
        <v>7.0657396529213203</v>
      </c>
      <c r="V9" s="39"/>
      <c r="W9" s="39"/>
    </row>
    <row r="10" spans="1:23" ht="12" customHeight="1" thickBot="1">
      <c r="A10" s="76"/>
      <c r="B10" s="78" t="s">
        <v>8</v>
      </c>
      <c r="C10" s="79"/>
      <c r="D10" s="52">
        <v>152781.736</v>
      </c>
      <c r="E10" s="52">
        <v>182988.42600000001</v>
      </c>
      <c r="F10" s="53">
        <v>83.492567994436996</v>
      </c>
      <c r="G10" s="52">
        <v>113072.6732</v>
      </c>
      <c r="H10" s="53">
        <v>35.118178138199397</v>
      </c>
      <c r="I10" s="52">
        <v>42585.668799999999</v>
      </c>
      <c r="J10" s="53">
        <v>27.873533784169101</v>
      </c>
      <c r="K10" s="52">
        <v>28566.696199999998</v>
      </c>
      <c r="L10" s="53">
        <v>25.264014188000999</v>
      </c>
      <c r="M10" s="53">
        <v>0.49074532462035297</v>
      </c>
      <c r="N10" s="52">
        <v>1227029.9306000001</v>
      </c>
      <c r="O10" s="52">
        <v>64353492.365099996</v>
      </c>
      <c r="P10" s="52">
        <v>96310</v>
      </c>
      <c r="Q10" s="52">
        <v>78624</v>
      </c>
      <c r="R10" s="53">
        <v>22.494403744403701</v>
      </c>
      <c r="S10" s="52">
        <v>1.5863538158031401</v>
      </c>
      <c r="T10" s="52">
        <v>1.3582313606532399</v>
      </c>
      <c r="U10" s="54">
        <v>14.3803010953396</v>
      </c>
      <c r="V10" s="39"/>
      <c r="W10" s="39"/>
    </row>
    <row r="11" spans="1:23" ht="13.5" thickBot="1">
      <c r="A11" s="76"/>
      <c r="B11" s="78" t="s">
        <v>9</v>
      </c>
      <c r="C11" s="79"/>
      <c r="D11" s="52">
        <v>91154.847500000003</v>
      </c>
      <c r="E11" s="52">
        <v>116221.54610000001</v>
      </c>
      <c r="F11" s="53">
        <v>78.431969422922705</v>
      </c>
      <c r="G11" s="52">
        <v>101654.0577</v>
      </c>
      <c r="H11" s="53">
        <v>-10.328372951904299</v>
      </c>
      <c r="I11" s="52">
        <v>21159.814299999998</v>
      </c>
      <c r="J11" s="53">
        <v>23.213043387517001</v>
      </c>
      <c r="K11" s="52">
        <v>21995.619699999999</v>
      </c>
      <c r="L11" s="53">
        <v>21.6377193371987</v>
      </c>
      <c r="M11" s="53">
        <v>-3.7998720263379998E-2</v>
      </c>
      <c r="N11" s="52">
        <v>910357.77960000001</v>
      </c>
      <c r="O11" s="52">
        <v>22997313.557999998</v>
      </c>
      <c r="P11" s="52">
        <v>4081</v>
      </c>
      <c r="Q11" s="52">
        <v>3144</v>
      </c>
      <c r="R11" s="53">
        <v>29.8027989821883</v>
      </c>
      <c r="S11" s="52">
        <v>22.3363997794658</v>
      </c>
      <c r="T11" s="52">
        <v>22.023970229007599</v>
      </c>
      <c r="U11" s="54">
        <v>1.39874623279892</v>
      </c>
      <c r="V11" s="39"/>
      <c r="W11" s="39"/>
    </row>
    <row r="12" spans="1:23" ht="12" customHeight="1" thickBot="1">
      <c r="A12" s="76"/>
      <c r="B12" s="78" t="s">
        <v>10</v>
      </c>
      <c r="C12" s="79"/>
      <c r="D12" s="52">
        <v>442635.9951</v>
      </c>
      <c r="E12" s="52">
        <v>791042.76419999998</v>
      </c>
      <c r="F12" s="53">
        <v>55.956013395514503</v>
      </c>
      <c r="G12" s="52">
        <v>302806.13709999999</v>
      </c>
      <c r="H12" s="53">
        <v>46.178013213061803</v>
      </c>
      <c r="I12" s="52">
        <v>50382.448299999996</v>
      </c>
      <c r="J12" s="53">
        <v>11.3823658395919</v>
      </c>
      <c r="K12" s="52">
        <v>49835.2932</v>
      </c>
      <c r="L12" s="53">
        <v>16.4578213893803</v>
      </c>
      <c r="M12" s="53">
        <v>1.0979269205945E-2</v>
      </c>
      <c r="N12" s="52">
        <v>2853432.5665000002</v>
      </c>
      <c r="O12" s="52">
        <v>90375571.390499994</v>
      </c>
      <c r="P12" s="52">
        <v>3074</v>
      </c>
      <c r="Q12" s="52">
        <v>2064</v>
      </c>
      <c r="R12" s="53">
        <v>48.934108527131798</v>
      </c>
      <c r="S12" s="52">
        <v>143.99349222511401</v>
      </c>
      <c r="T12" s="52">
        <v>104.732683284884</v>
      </c>
      <c r="U12" s="54">
        <v>27.265682867702999</v>
      </c>
      <c r="V12" s="39"/>
      <c r="W12" s="39"/>
    </row>
    <row r="13" spans="1:23" ht="13.5" thickBot="1">
      <c r="A13" s="76"/>
      <c r="B13" s="78" t="s">
        <v>11</v>
      </c>
      <c r="C13" s="79"/>
      <c r="D13" s="52">
        <v>782971.98670000001</v>
      </c>
      <c r="E13" s="52">
        <v>659261.54209999996</v>
      </c>
      <c r="F13" s="53">
        <v>118.765002461077</v>
      </c>
      <c r="G13" s="52">
        <v>410200.33769999997</v>
      </c>
      <c r="H13" s="53">
        <v>90.875510022770001</v>
      </c>
      <c r="I13" s="52">
        <v>1066.3530000000001</v>
      </c>
      <c r="J13" s="53">
        <v>0.13619299516632399</v>
      </c>
      <c r="K13" s="52">
        <v>81806.920599999998</v>
      </c>
      <c r="L13" s="53">
        <v>19.943162665026701</v>
      </c>
      <c r="M13" s="53">
        <v>-0.98696500256727704</v>
      </c>
      <c r="N13" s="52">
        <v>4067252.6398</v>
      </c>
      <c r="O13" s="52">
        <v>130068750.2456</v>
      </c>
      <c r="P13" s="52">
        <v>14885</v>
      </c>
      <c r="Q13" s="52">
        <v>8215</v>
      </c>
      <c r="R13" s="53">
        <v>81.192939744370094</v>
      </c>
      <c r="S13" s="52">
        <v>52.601409922740999</v>
      </c>
      <c r="T13" s="52">
        <v>33.506474668289698</v>
      </c>
      <c r="U13" s="54">
        <v>36.301185239135698</v>
      </c>
      <c r="V13" s="39"/>
      <c r="W13" s="39"/>
    </row>
    <row r="14" spans="1:23" ht="13.5" thickBot="1">
      <c r="A14" s="76"/>
      <c r="B14" s="78" t="s">
        <v>12</v>
      </c>
      <c r="C14" s="79"/>
      <c r="D14" s="52">
        <v>279556.57260000001</v>
      </c>
      <c r="E14" s="52">
        <v>309917.82919999998</v>
      </c>
      <c r="F14" s="53">
        <v>90.203449514869007</v>
      </c>
      <c r="G14" s="52">
        <v>275051.60700000002</v>
      </c>
      <c r="H14" s="53">
        <v>1.6378619449403999</v>
      </c>
      <c r="I14" s="52">
        <v>52193.492899999997</v>
      </c>
      <c r="J14" s="53">
        <v>18.6701004432045</v>
      </c>
      <c r="K14" s="52">
        <v>47705.245999999999</v>
      </c>
      <c r="L14" s="53">
        <v>17.344107355097201</v>
      </c>
      <c r="M14" s="53">
        <v>9.4082879270762004E-2</v>
      </c>
      <c r="N14" s="52">
        <v>2374876.0066999998</v>
      </c>
      <c r="O14" s="52">
        <v>64284394.1897</v>
      </c>
      <c r="P14" s="52">
        <v>4521</v>
      </c>
      <c r="Q14" s="52">
        <v>2340</v>
      </c>
      <c r="R14" s="53">
        <v>93.205128205128204</v>
      </c>
      <c r="S14" s="52">
        <v>61.835118911745198</v>
      </c>
      <c r="T14" s="52">
        <v>71.0205244871795</v>
      </c>
      <c r="U14" s="54">
        <v>-14.8546743939221</v>
      </c>
      <c r="V14" s="39"/>
      <c r="W14" s="39"/>
    </row>
    <row r="15" spans="1:23" ht="13.5" thickBot="1">
      <c r="A15" s="76"/>
      <c r="B15" s="78" t="s">
        <v>13</v>
      </c>
      <c r="C15" s="79"/>
      <c r="D15" s="52">
        <v>208425.1991</v>
      </c>
      <c r="E15" s="52">
        <v>239937.60010000001</v>
      </c>
      <c r="F15" s="53">
        <v>86.8664181908686</v>
      </c>
      <c r="G15" s="52">
        <v>133130.56700000001</v>
      </c>
      <c r="H15" s="53">
        <v>56.5569829654522</v>
      </c>
      <c r="I15" s="52">
        <v>8853.3287</v>
      </c>
      <c r="J15" s="53">
        <v>4.2477247176586701</v>
      </c>
      <c r="K15" s="52">
        <v>15958.360199999999</v>
      </c>
      <c r="L15" s="53">
        <v>11.986999349292899</v>
      </c>
      <c r="M15" s="53">
        <v>-0.44522315644936999</v>
      </c>
      <c r="N15" s="52">
        <v>1372338.4071</v>
      </c>
      <c r="O15" s="52">
        <v>51118987.4516</v>
      </c>
      <c r="P15" s="52">
        <v>7188</v>
      </c>
      <c r="Q15" s="52">
        <v>4035</v>
      </c>
      <c r="R15" s="53">
        <v>78.141263940520503</v>
      </c>
      <c r="S15" s="52">
        <v>28.9962714385086</v>
      </c>
      <c r="T15" s="52">
        <v>27.5689652292441</v>
      </c>
      <c r="U15" s="54">
        <v>4.9223784247272802</v>
      </c>
      <c r="V15" s="39"/>
      <c r="W15" s="39"/>
    </row>
    <row r="16" spans="1:23" ht="13.5" thickBot="1">
      <c r="A16" s="76"/>
      <c r="B16" s="78" t="s">
        <v>14</v>
      </c>
      <c r="C16" s="79"/>
      <c r="D16" s="52">
        <v>768057.8811</v>
      </c>
      <c r="E16" s="52">
        <v>1254568.7250999999</v>
      </c>
      <c r="F16" s="53">
        <v>61.220869429754003</v>
      </c>
      <c r="G16" s="52">
        <v>622765.36060000001</v>
      </c>
      <c r="H16" s="53">
        <v>23.3302186814017</v>
      </c>
      <c r="I16" s="52">
        <v>55451.178899999999</v>
      </c>
      <c r="J16" s="53">
        <v>7.2196614688184297</v>
      </c>
      <c r="K16" s="52">
        <v>39281.634599999998</v>
      </c>
      <c r="L16" s="53">
        <v>6.3076139241518403</v>
      </c>
      <c r="M16" s="53">
        <v>0.41163114683623703</v>
      </c>
      <c r="N16" s="52">
        <v>6774141.5133999996</v>
      </c>
      <c r="O16" s="52">
        <v>366429116.79720002</v>
      </c>
      <c r="P16" s="52">
        <v>37536</v>
      </c>
      <c r="Q16" s="52">
        <v>28073</v>
      </c>
      <c r="R16" s="53">
        <v>33.708545577601299</v>
      </c>
      <c r="S16" s="52">
        <v>20.461900071930899</v>
      </c>
      <c r="T16" s="52">
        <v>19.281561863712501</v>
      </c>
      <c r="U16" s="54">
        <v>5.7684682461998298</v>
      </c>
      <c r="V16" s="39"/>
      <c r="W16" s="39"/>
    </row>
    <row r="17" spans="1:21" ht="12" thickBot="1">
      <c r="A17" s="76"/>
      <c r="B17" s="78" t="s">
        <v>15</v>
      </c>
      <c r="C17" s="79"/>
      <c r="D17" s="52">
        <v>589188.0723</v>
      </c>
      <c r="E17" s="52">
        <v>702126.42630000005</v>
      </c>
      <c r="F17" s="53">
        <v>83.914812237569194</v>
      </c>
      <c r="G17" s="52">
        <v>509116.11570000002</v>
      </c>
      <c r="H17" s="53">
        <v>15.7276413240045</v>
      </c>
      <c r="I17" s="52">
        <v>54337.489200000004</v>
      </c>
      <c r="J17" s="53">
        <v>9.2224353741385094</v>
      </c>
      <c r="K17" s="52">
        <v>54379.653299999998</v>
      </c>
      <c r="L17" s="53">
        <v>10.681188754991901</v>
      </c>
      <c r="M17" s="53">
        <v>-7.7536536997399998E-4</v>
      </c>
      <c r="N17" s="52">
        <v>5475988.8602999998</v>
      </c>
      <c r="O17" s="52">
        <v>345528791.23079997</v>
      </c>
      <c r="P17" s="52">
        <v>10434</v>
      </c>
      <c r="Q17" s="52">
        <v>8721</v>
      </c>
      <c r="R17" s="53">
        <v>19.642242862057099</v>
      </c>
      <c r="S17" s="52">
        <v>56.468092035652703</v>
      </c>
      <c r="T17" s="52">
        <v>46.799925272331201</v>
      </c>
      <c r="U17" s="54">
        <v>17.121468806166298</v>
      </c>
    </row>
    <row r="18" spans="1:21" ht="12" customHeight="1" thickBot="1">
      <c r="A18" s="76"/>
      <c r="B18" s="78" t="s">
        <v>16</v>
      </c>
      <c r="C18" s="79"/>
      <c r="D18" s="52">
        <v>2012095.8758</v>
      </c>
      <c r="E18" s="52">
        <v>2653236.6383000002</v>
      </c>
      <c r="F18" s="53">
        <v>75.835522800906404</v>
      </c>
      <c r="G18" s="52">
        <v>1706114.4267</v>
      </c>
      <c r="H18" s="53">
        <v>17.934403713579499</v>
      </c>
      <c r="I18" s="52">
        <v>297157.9142</v>
      </c>
      <c r="J18" s="53">
        <v>14.7685762778005</v>
      </c>
      <c r="K18" s="52">
        <v>220071.30360000001</v>
      </c>
      <c r="L18" s="53">
        <v>12.8989767717788</v>
      </c>
      <c r="M18" s="53">
        <v>0.350280156199338</v>
      </c>
      <c r="N18" s="52">
        <v>17119900.0691</v>
      </c>
      <c r="O18" s="52">
        <v>759834191.61580002</v>
      </c>
      <c r="P18" s="52">
        <v>90534</v>
      </c>
      <c r="Q18" s="52">
        <v>69709</v>
      </c>
      <c r="R18" s="53">
        <v>29.874191280896301</v>
      </c>
      <c r="S18" s="52">
        <v>22.224753968674801</v>
      </c>
      <c r="T18" s="52">
        <v>21.2291538151458</v>
      </c>
      <c r="U18" s="54">
        <v>4.4796903260760699</v>
      </c>
    </row>
    <row r="19" spans="1:21" ht="12" customHeight="1" thickBot="1">
      <c r="A19" s="76"/>
      <c r="B19" s="78" t="s">
        <v>17</v>
      </c>
      <c r="C19" s="79"/>
      <c r="D19" s="52">
        <v>674734.03060000006</v>
      </c>
      <c r="E19" s="52">
        <v>1506592.2496</v>
      </c>
      <c r="F19" s="53">
        <v>44.785444155785498</v>
      </c>
      <c r="G19" s="52">
        <v>585388.16</v>
      </c>
      <c r="H19" s="53">
        <v>15.2626712846396</v>
      </c>
      <c r="I19" s="52">
        <v>54041.160799999998</v>
      </c>
      <c r="J19" s="53">
        <v>8.0092537724745405</v>
      </c>
      <c r="K19" s="52">
        <v>63132.648699999998</v>
      </c>
      <c r="L19" s="53">
        <v>10.7847498487158</v>
      </c>
      <c r="M19" s="53">
        <v>-0.144006121827738</v>
      </c>
      <c r="N19" s="52">
        <v>7062673.3938999996</v>
      </c>
      <c r="O19" s="52">
        <v>243228670.7633</v>
      </c>
      <c r="P19" s="52">
        <v>16687</v>
      </c>
      <c r="Q19" s="52">
        <v>13536</v>
      </c>
      <c r="R19" s="53">
        <v>23.2786643026005</v>
      </c>
      <c r="S19" s="52">
        <v>40.4347114879847</v>
      </c>
      <c r="T19" s="52">
        <v>39.252132505910197</v>
      </c>
      <c r="U19" s="54">
        <v>2.9246628417910099</v>
      </c>
    </row>
    <row r="20" spans="1:21" ht="12" thickBot="1">
      <c r="A20" s="76"/>
      <c r="B20" s="78" t="s">
        <v>18</v>
      </c>
      <c r="C20" s="79"/>
      <c r="D20" s="52">
        <v>1237315.8887</v>
      </c>
      <c r="E20" s="52">
        <v>2041192.1402</v>
      </c>
      <c r="F20" s="53">
        <v>60.617315946492198</v>
      </c>
      <c r="G20" s="52">
        <v>984286.12749999994</v>
      </c>
      <c r="H20" s="53">
        <v>25.706931564978301</v>
      </c>
      <c r="I20" s="52">
        <v>83090.219700000001</v>
      </c>
      <c r="J20" s="53">
        <v>6.7153602777460204</v>
      </c>
      <c r="K20" s="52">
        <v>70283.964900000006</v>
      </c>
      <c r="L20" s="53">
        <v>7.1406030153564304</v>
      </c>
      <c r="M20" s="53">
        <v>0.18220734726933399</v>
      </c>
      <c r="N20" s="52">
        <v>12108889.7323</v>
      </c>
      <c r="O20" s="52">
        <v>424477313.3538</v>
      </c>
      <c r="P20" s="52">
        <v>45207</v>
      </c>
      <c r="Q20" s="52">
        <v>41081</v>
      </c>
      <c r="R20" s="53">
        <v>10.0435724544193</v>
      </c>
      <c r="S20" s="52">
        <v>27.3700066073838</v>
      </c>
      <c r="T20" s="52">
        <v>25.5989107470607</v>
      </c>
      <c r="U20" s="54">
        <v>6.4709369118139799</v>
      </c>
    </row>
    <row r="21" spans="1:21" ht="12" customHeight="1" thickBot="1">
      <c r="A21" s="76"/>
      <c r="B21" s="78" t="s">
        <v>19</v>
      </c>
      <c r="C21" s="79"/>
      <c r="D21" s="52">
        <v>408609.10090000002</v>
      </c>
      <c r="E21" s="52">
        <v>559339.98549999995</v>
      </c>
      <c r="F21" s="53">
        <v>73.052009778049396</v>
      </c>
      <c r="G21" s="52">
        <v>369709.89130000002</v>
      </c>
      <c r="H21" s="53">
        <v>10.5215496029116</v>
      </c>
      <c r="I21" s="52">
        <v>38925.512300000002</v>
      </c>
      <c r="J21" s="53">
        <v>9.5263449135770308</v>
      </c>
      <c r="K21" s="52">
        <v>34876.614999999998</v>
      </c>
      <c r="L21" s="53">
        <v>9.4335087647680709</v>
      </c>
      <c r="M21" s="53">
        <v>0.1160920376017</v>
      </c>
      <c r="N21" s="52">
        <v>3923055.8339</v>
      </c>
      <c r="O21" s="52">
        <v>149290928.96529999</v>
      </c>
      <c r="P21" s="52">
        <v>35622</v>
      </c>
      <c r="Q21" s="52">
        <v>32961</v>
      </c>
      <c r="R21" s="53">
        <v>8.0731773914626306</v>
      </c>
      <c r="S21" s="52">
        <v>11.470695101341899</v>
      </c>
      <c r="T21" s="52">
        <v>11.1743300779709</v>
      </c>
      <c r="U21" s="54">
        <v>2.5836710047001801</v>
      </c>
    </row>
    <row r="22" spans="1:21" ht="12" customHeight="1" thickBot="1">
      <c r="A22" s="76"/>
      <c r="B22" s="78" t="s">
        <v>20</v>
      </c>
      <c r="C22" s="79"/>
      <c r="D22" s="52">
        <v>1282156.2523000001</v>
      </c>
      <c r="E22" s="52">
        <v>1469946.05</v>
      </c>
      <c r="F22" s="53">
        <v>87.224714968280594</v>
      </c>
      <c r="G22" s="52">
        <v>1065088.5659</v>
      </c>
      <c r="H22" s="53">
        <v>20.3802475540217</v>
      </c>
      <c r="I22" s="52">
        <v>133727.49280000001</v>
      </c>
      <c r="J22" s="53">
        <v>10.429890472406299</v>
      </c>
      <c r="K22" s="52">
        <v>37870.019399999997</v>
      </c>
      <c r="L22" s="53">
        <v>3.5555746829372699</v>
      </c>
      <c r="M22" s="53">
        <v>2.5312232451615801</v>
      </c>
      <c r="N22" s="52">
        <v>11980784.1149</v>
      </c>
      <c r="O22" s="52">
        <v>483499433.98900002</v>
      </c>
      <c r="P22" s="52">
        <v>73601</v>
      </c>
      <c r="Q22" s="52">
        <v>63381</v>
      </c>
      <c r="R22" s="53">
        <v>16.124706142219299</v>
      </c>
      <c r="S22" s="52">
        <v>17.420364564340201</v>
      </c>
      <c r="T22" s="52">
        <v>16.7240096306464</v>
      </c>
      <c r="U22" s="54">
        <v>3.9973614278957399</v>
      </c>
    </row>
    <row r="23" spans="1:21" ht="12" thickBot="1">
      <c r="A23" s="76"/>
      <c r="B23" s="78" t="s">
        <v>21</v>
      </c>
      <c r="C23" s="79"/>
      <c r="D23" s="52">
        <v>2683519.5032000002</v>
      </c>
      <c r="E23" s="52">
        <v>4467005.2730999999</v>
      </c>
      <c r="F23" s="53">
        <v>60.074240775133397</v>
      </c>
      <c r="G23" s="52">
        <v>2383463.0707999999</v>
      </c>
      <c r="H23" s="53">
        <v>12.5890950892428</v>
      </c>
      <c r="I23" s="52">
        <v>218860.02119999999</v>
      </c>
      <c r="J23" s="53">
        <v>8.15570823834212</v>
      </c>
      <c r="K23" s="52">
        <v>284884.91269999999</v>
      </c>
      <c r="L23" s="53">
        <v>11.952562478947099</v>
      </c>
      <c r="M23" s="53">
        <v>-0.231759874098801</v>
      </c>
      <c r="N23" s="52">
        <v>28443369.613299999</v>
      </c>
      <c r="O23" s="52">
        <v>1088222803.6338</v>
      </c>
      <c r="P23" s="52">
        <v>81688</v>
      </c>
      <c r="Q23" s="52">
        <v>73311</v>
      </c>
      <c r="R23" s="53">
        <v>11.4266617560803</v>
      </c>
      <c r="S23" s="52">
        <v>32.850841043972203</v>
      </c>
      <c r="T23" s="52">
        <v>35.203285768847799</v>
      </c>
      <c r="U23" s="54">
        <v>-7.1609878168012804</v>
      </c>
    </row>
    <row r="24" spans="1:21" ht="12" thickBot="1">
      <c r="A24" s="76"/>
      <c r="B24" s="78" t="s">
        <v>22</v>
      </c>
      <c r="C24" s="79"/>
      <c r="D24" s="52">
        <v>330714.25280000002</v>
      </c>
      <c r="E24" s="52">
        <v>423765.82650000002</v>
      </c>
      <c r="F24" s="53">
        <v>78.041746672085694</v>
      </c>
      <c r="G24" s="52">
        <v>318479.7231</v>
      </c>
      <c r="H24" s="53">
        <v>3.84154117596947</v>
      </c>
      <c r="I24" s="52">
        <v>49686.574999999997</v>
      </c>
      <c r="J24" s="53">
        <v>15.024019853794499</v>
      </c>
      <c r="K24" s="52">
        <v>48760.143199999999</v>
      </c>
      <c r="L24" s="53">
        <v>15.310281836903499</v>
      </c>
      <c r="M24" s="53">
        <v>1.8999776030189999E-2</v>
      </c>
      <c r="N24" s="52">
        <v>3310600.2305999999</v>
      </c>
      <c r="O24" s="52">
        <v>101120866.3999</v>
      </c>
      <c r="P24" s="52">
        <v>31199</v>
      </c>
      <c r="Q24" s="52">
        <v>25839</v>
      </c>
      <c r="R24" s="53">
        <v>20.743836835790901</v>
      </c>
      <c r="S24" s="52">
        <v>10.600155543446901</v>
      </c>
      <c r="T24" s="52">
        <v>10.4212243585278</v>
      </c>
      <c r="U24" s="54">
        <v>1.68800527676894</v>
      </c>
    </row>
    <row r="25" spans="1:21" ht="12" thickBot="1">
      <c r="A25" s="76"/>
      <c r="B25" s="78" t="s">
        <v>23</v>
      </c>
      <c r="C25" s="79"/>
      <c r="D25" s="52">
        <v>486980.84419999999</v>
      </c>
      <c r="E25" s="52">
        <v>574712.54920000001</v>
      </c>
      <c r="F25" s="53">
        <v>84.734680820503698</v>
      </c>
      <c r="G25" s="52">
        <v>393489.06439999997</v>
      </c>
      <c r="H25" s="53">
        <v>23.759689470038602</v>
      </c>
      <c r="I25" s="52">
        <v>32149.556400000001</v>
      </c>
      <c r="J25" s="53">
        <v>6.6018112997472196</v>
      </c>
      <c r="K25" s="52">
        <v>22063.0949</v>
      </c>
      <c r="L25" s="53">
        <v>5.6070414392944397</v>
      </c>
      <c r="M25" s="53">
        <v>0.45716439809176501</v>
      </c>
      <c r="N25" s="52">
        <v>4443473.0916999998</v>
      </c>
      <c r="O25" s="52">
        <v>115376232.4448</v>
      </c>
      <c r="P25" s="52">
        <v>27393</v>
      </c>
      <c r="Q25" s="52">
        <v>22274</v>
      </c>
      <c r="R25" s="53">
        <v>22.9819520517195</v>
      </c>
      <c r="S25" s="52">
        <v>17.777565224692399</v>
      </c>
      <c r="T25" s="52">
        <v>18.684339063482099</v>
      </c>
      <c r="U25" s="54">
        <v>-5.1006638272949303</v>
      </c>
    </row>
    <row r="26" spans="1:21" ht="12" thickBot="1">
      <c r="A26" s="76"/>
      <c r="B26" s="78" t="s">
        <v>24</v>
      </c>
      <c r="C26" s="79"/>
      <c r="D26" s="52">
        <v>615088.72829999996</v>
      </c>
      <c r="E26" s="52">
        <v>769458.01899999997</v>
      </c>
      <c r="F26" s="53">
        <v>79.937919043248002</v>
      </c>
      <c r="G26" s="52">
        <v>667873.20449999999</v>
      </c>
      <c r="H26" s="53">
        <v>-7.9033678614965401</v>
      </c>
      <c r="I26" s="52">
        <v>147146.66880000001</v>
      </c>
      <c r="J26" s="53">
        <v>23.922836174658599</v>
      </c>
      <c r="K26" s="52">
        <v>138031.4198</v>
      </c>
      <c r="L26" s="53">
        <v>20.667309134424201</v>
      </c>
      <c r="M26" s="53">
        <v>6.6037493588108995E-2</v>
      </c>
      <c r="N26" s="52">
        <v>7511597.8788999999</v>
      </c>
      <c r="O26" s="52">
        <v>226146457.06900001</v>
      </c>
      <c r="P26" s="52">
        <v>46491</v>
      </c>
      <c r="Q26" s="52">
        <v>42911</v>
      </c>
      <c r="R26" s="53">
        <v>8.3428491528978697</v>
      </c>
      <c r="S26" s="52">
        <v>13.230275285539101</v>
      </c>
      <c r="T26" s="52">
        <v>12.8051572860106</v>
      </c>
      <c r="U26" s="54">
        <v>3.2132211186355</v>
      </c>
    </row>
    <row r="27" spans="1:21" ht="12" thickBot="1">
      <c r="A27" s="76"/>
      <c r="B27" s="78" t="s">
        <v>25</v>
      </c>
      <c r="C27" s="79"/>
      <c r="D27" s="52">
        <v>292106.33689999999</v>
      </c>
      <c r="E27" s="52">
        <v>390212.82860000001</v>
      </c>
      <c r="F27" s="53">
        <v>74.858209543754597</v>
      </c>
      <c r="G27" s="52">
        <v>275631.11790000001</v>
      </c>
      <c r="H27" s="53">
        <v>5.9772710445477504</v>
      </c>
      <c r="I27" s="52">
        <v>77477.808999999994</v>
      </c>
      <c r="J27" s="53">
        <v>26.5238371143327</v>
      </c>
      <c r="K27" s="52">
        <v>75125.381999999998</v>
      </c>
      <c r="L27" s="53">
        <v>27.2557694401021</v>
      </c>
      <c r="M27" s="53">
        <v>3.1313344935802997E-2</v>
      </c>
      <c r="N27" s="52">
        <v>2966844.8679</v>
      </c>
      <c r="O27" s="52">
        <v>92171519.210999995</v>
      </c>
      <c r="P27" s="52">
        <v>36889</v>
      </c>
      <c r="Q27" s="52">
        <v>32451</v>
      </c>
      <c r="R27" s="53">
        <v>13.6760038211457</v>
      </c>
      <c r="S27" s="52">
        <v>7.9185214264414903</v>
      </c>
      <c r="T27" s="52">
        <v>7.6363873316692903</v>
      </c>
      <c r="U27" s="54">
        <v>3.5629643411723202</v>
      </c>
    </row>
    <row r="28" spans="1:21" ht="12" thickBot="1">
      <c r="A28" s="76"/>
      <c r="B28" s="78" t="s">
        <v>26</v>
      </c>
      <c r="C28" s="79"/>
      <c r="D28" s="52">
        <v>1543445.7032000001</v>
      </c>
      <c r="E28" s="52">
        <v>1778907.0814</v>
      </c>
      <c r="F28" s="53">
        <v>86.763705611049005</v>
      </c>
      <c r="G28" s="52">
        <v>1472468.7124000001</v>
      </c>
      <c r="H28" s="53">
        <v>4.8202715753676904</v>
      </c>
      <c r="I28" s="52">
        <v>69954.528200000001</v>
      </c>
      <c r="J28" s="53">
        <v>4.5323608115895802</v>
      </c>
      <c r="K28" s="52">
        <v>-3975.9061999999999</v>
      </c>
      <c r="L28" s="53">
        <v>-0.27001634510247802</v>
      </c>
      <c r="M28" s="53">
        <v>-18.594612317564199</v>
      </c>
      <c r="N28" s="52">
        <v>14804989.878699999</v>
      </c>
      <c r="O28" s="52">
        <v>350632693.04640001</v>
      </c>
      <c r="P28" s="52">
        <v>55868</v>
      </c>
      <c r="Q28" s="52">
        <v>47943</v>
      </c>
      <c r="R28" s="53">
        <v>16.530046096406199</v>
      </c>
      <c r="S28" s="52">
        <v>27.626650375886001</v>
      </c>
      <c r="T28" s="52">
        <v>25.530829566360101</v>
      </c>
      <c r="U28" s="54">
        <v>7.5862284461213703</v>
      </c>
    </row>
    <row r="29" spans="1:21" ht="12" thickBot="1">
      <c r="A29" s="76"/>
      <c r="B29" s="78" t="s">
        <v>27</v>
      </c>
      <c r="C29" s="79"/>
      <c r="D29" s="52">
        <v>829565.97930000001</v>
      </c>
      <c r="E29" s="52">
        <v>852342.64850000001</v>
      </c>
      <c r="F29" s="53">
        <v>97.327756713795395</v>
      </c>
      <c r="G29" s="52">
        <v>684887.30110000004</v>
      </c>
      <c r="H29" s="53">
        <v>21.124450397551701</v>
      </c>
      <c r="I29" s="52">
        <v>134094.57029999999</v>
      </c>
      <c r="J29" s="53">
        <v>16.164424969928401</v>
      </c>
      <c r="K29" s="52">
        <v>93370.412299999996</v>
      </c>
      <c r="L29" s="53">
        <v>13.6329600724145</v>
      </c>
      <c r="M29" s="53">
        <v>0.43615699017321402</v>
      </c>
      <c r="N29" s="52">
        <v>8755380.9657000005</v>
      </c>
      <c r="O29" s="52">
        <v>244795704.25189999</v>
      </c>
      <c r="P29" s="52">
        <v>116080</v>
      </c>
      <c r="Q29" s="52">
        <v>112591</v>
      </c>
      <c r="R29" s="53">
        <v>3.0988267268254202</v>
      </c>
      <c r="S29" s="52">
        <v>7.1465022338042701</v>
      </c>
      <c r="T29" s="52">
        <v>6.7124120533612803</v>
      </c>
      <c r="U29" s="54">
        <v>6.0741628035833397</v>
      </c>
    </row>
    <row r="30" spans="1:21" ht="12" thickBot="1">
      <c r="A30" s="76"/>
      <c r="B30" s="78" t="s">
        <v>28</v>
      </c>
      <c r="C30" s="79"/>
      <c r="D30" s="52">
        <v>909917.60809999995</v>
      </c>
      <c r="E30" s="52">
        <v>1149542.9124</v>
      </c>
      <c r="F30" s="53">
        <v>79.154731701166895</v>
      </c>
      <c r="G30" s="52">
        <v>808002.54119999998</v>
      </c>
      <c r="H30" s="53">
        <v>12.613211184786801</v>
      </c>
      <c r="I30" s="52">
        <v>124803.2084</v>
      </c>
      <c r="J30" s="53">
        <v>13.7158801290374</v>
      </c>
      <c r="K30" s="52">
        <v>86798.469700000001</v>
      </c>
      <c r="L30" s="53">
        <v>10.7423510786354</v>
      </c>
      <c r="M30" s="53">
        <v>0.43785033113319999</v>
      </c>
      <c r="N30" s="52">
        <v>9484228.8406000007</v>
      </c>
      <c r="O30" s="52">
        <v>419583691.83139998</v>
      </c>
      <c r="P30" s="52">
        <v>76630</v>
      </c>
      <c r="Q30" s="52">
        <v>69553</v>
      </c>
      <c r="R30" s="53">
        <v>10.174974479893001</v>
      </c>
      <c r="S30" s="52">
        <v>11.874169491060901</v>
      </c>
      <c r="T30" s="52">
        <v>11.0698853953101</v>
      </c>
      <c r="U30" s="54">
        <v>6.7733924158348104</v>
      </c>
    </row>
    <row r="31" spans="1:21" ht="12" thickBot="1">
      <c r="A31" s="76"/>
      <c r="B31" s="78" t="s">
        <v>29</v>
      </c>
      <c r="C31" s="79"/>
      <c r="D31" s="52">
        <v>902920.78830000001</v>
      </c>
      <c r="E31" s="52">
        <v>2084593.4613999999</v>
      </c>
      <c r="F31" s="53">
        <v>43.313998869285697</v>
      </c>
      <c r="G31" s="52">
        <v>945105.1605</v>
      </c>
      <c r="H31" s="53">
        <v>-4.4634580322979804</v>
      </c>
      <c r="I31" s="52">
        <v>35209.3825</v>
      </c>
      <c r="J31" s="53">
        <v>3.8994984893737401</v>
      </c>
      <c r="K31" s="52">
        <v>16884.689299999998</v>
      </c>
      <c r="L31" s="53">
        <v>1.7865408005038601</v>
      </c>
      <c r="M31" s="53">
        <v>1.08528459567213</v>
      </c>
      <c r="N31" s="52">
        <v>8803815.0468000006</v>
      </c>
      <c r="O31" s="52">
        <v>424959440.48900002</v>
      </c>
      <c r="P31" s="52">
        <v>30965</v>
      </c>
      <c r="Q31" s="52">
        <v>29542</v>
      </c>
      <c r="R31" s="53">
        <v>4.8168708956739499</v>
      </c>
      <c r="S31" s="52">
        <v>29.159398943968998</v>
      </c>
      <c r="T31" s="52">
        <v>27.657018434770801</v>
      </c>
      <c r="U31" s="54">
        <v>5.1523027346518804</v>
      </c>
    </row>
    <row r="32" spans="1:21" ht="12" thickBot="1">
      <c r="A32" s="76"/>
      <c r="B32" s="78" t="s">
        <v>30</v>
      </c>
      <c r="C32" s="79"/>
      <c r="D32" s="52">
        <v>127772.74280000001</v>
      </c>
      <c r="E32" s="52">
        <v>180758.1091</v>
      </c>
      <c r="F32" s="53">
        <v>70.687142854162502</v>
      </c>
      <c r="G32" s="52">
        <v>124937.42290000001</v>
      </c>
      <c r="H32" s="53">
        <v>2.2693920157688798</v>
      </c>
      <c r="I32" s="52">
        <v>32012.772499999999</v>
      </c>
      <c r="J32" s="53">
        <v>25.0544613807883</v>
      </c>
      <c r="K32" s="52">
        <v>33501.253499999999</v>
      </c>
      <c r="L32" s="53">
        <v>26.814426552414499</v>
      </c>
      <c r="M32" s="53">
        <v>-4.4430606156273998E-2</v>
      </c>
      <c r="N32" s="52">
        <v>1285061.9014000001</v>
      </c>
      <c r="O32" s="52">
        <v>42923849.583300002</v>
      </c>
      <c r="P32" s="52">
        <v>26420</v>
      </c>
      <c r="Q32" s="52">
        <v>24787</v>
      </c>
      <c r="R32" s="53">
        <v>6.5881308750554801</v>
      </c>
      <c r="S32" s="52">
        <v>4.83621282361847</v>
      </c>
      <c r="T32" s="52">
        <v>4.4249270666075002</v>
      </c>
      <c r="U32" s="54">
        <v>8.5042940005119494</v>
      </c>
    </row>
    <row r="33" spans="1:21" ht="12" thickBot="1">
      <c r="A33" s="76"/>
      <c r="B33" s="78" t="s">
        <v>31</v>
      </c>
      <c r="C33" s="79"/>
      <c r="D33" s="55"/>
      <c r="E33" s="55"/>
      <c r="F33" s="55"/>
      <c r="G33" s="52">
        <v>1.7094</v>
      </c>
      <c r="H33" s="55"/>
      <c r="I33" s="55"/>
      <c r="J33" s="55"/>
      <c r="K33" s="52">
        <v>-3.0599999999999999E-2</v>
      </c>
      <c r="L33" s="53">
        <v>-1.7901017901017899</v>
      </c>
      <c r="M33" s="55"/>
      <c r="N33" s="52">
        <v>2.2566000000000002</v>
      </c>
      <c r="O33" s="52">
        <v>316.69069999999999</v>
      </c>
      <c r="P33" s="55"/>
      <c r="Q33" s="55"/>
      <c r="R33" s="55"/>
      <c r="S33" s="55"/>
      <c r="T33" s="55"/>
      <c r="U33" s="56"/>
    </row>
    <row r="34" spans="1:21" ht="12" thickBot="1">
      <c r="A34" s="76"/>
      <c r="B34" s="78" t="s">
        <v>70</v>
      </c>
      <c r="C34" s="79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2">
        <v>1</v>
      </c>
      <c r="P34" s="55"/>
      <c r="Q34" s="55"/>
      <c r="R34" s="55"/>
      <c r="S34" s="55"/>
      <c r="T34" s="55"/>
      <c r="U34" s="56"/>
    </row>
    <row r="35" spans="1:21" ht="12" thickBot="1">
      <c r="A35" s="76"/>
      <c r="B35" s="78" t="s">
        <v>32</v>
      </c>
      <c r="C35" s="79"/>
      <c r="D35" s="52">
        <v>229264.52129999999</v>
      </c>
      <c r="E35" s="52">
        <v>373486.73129999998</v>
      </c>
      <c r="F35" s="53">
        <v>61.384917344184103</v>
      </c>
      <c r="G35" s="52">
        <v>293953.58439999999</v>
      </c>
      <c r="H35" s="53">
        <v>-22.0065569984592</v>
      </c>
      <c r="I35" s="52">
        <v>31658.474300000002</v>
      </c>
      <c r="J35" s="53">
        <v>13.8087106197186</v>
      </c>
      <c r="K35" s="52">
        <v>17821.07</v>
      </c>
      <c r="L35" s="53">
        <v>6.0625455669728501</v>
      </c>
      <c r="M35" s="53">
        <v>0.77646315849721703</v>
      </c>
      <c r="N35" s="52">
        <v>2764701.4068999998</v>
      </c>
      <c r="O35" s="52">
        <v>69569514.013400003</v>
      </c>
      <c r="P35" s="52">
        <v>14037</v>
      </c>
      <c r="Q35" s="52">
        <v>13667</v>
      </c>
      <c r="R35" s="53">
        <v>2.7072510426575001</v>
      </c>
      <c r="S35" s="52">
        <v>16.3328717888438</v>
      </c>
      <c r="T35" s="52">
        <v>15.744605553523099</v>
      </c>
      <c r="U35" s="54">
        <v>3.60173178927728</v>
      </c>
    </row>
    <row r="36" spans="1:21" ht="12" customHeight="1" thickBot="1">
      <c r="A36" s="76"/>
      <c r="B36" s="78" t="s">
        <v>69</v>
      </c>
      <c r="C36" s="79"/>
      <c r="D36" s="52">
        <v>462483.78</v>
      </c>
      <c r="E36" s="55"/>
      <c r="F36" s="55"/>
      <c r="G36" s="52">
        <v>-2435.9</v>
      </c>
      <c r="H36" s="53">
        <v>-19086.156246151299</v>
      </c>
      <c r="I36" s="52">
        <v>-10993.75</v>
      </c>
      <c r="J36" s="53">
        <v>-2.37711039293097</v>
      </c>
      <c r="K36" s="52">
        <v>-164.99</v>
      </c>
      <c r="L36" s="53">
        <v>6.77326655445626</v>
      </c>
      <c r="M36" s="53">
        <v>65.632826231892807</v>
      </c>
      <c r="N36" s="52">
        <v>1260290.28</v>
      </c>
      <c r="O36" s="52">
        <v>33951139.670000002</v>
      </c>
      <c r="P36" s="52">
        <v>47</v>
      </c>
      <c r="Q36" s="52">
        <v>56</v>
      </c>
      <c r="R36" s="53">
        <v>-16.071428571428601</v>
      </c>
      <c r="S36" s="52">
        <v>9840.0804255319199</v>
      </c>
      <c r="T36" s="52">
        <v>1804.80785714286</v>
      </c>
      <c r="U36" s="54">
        <v>81.658606646547895</v>
      </c>
    </row>
    <row r="37" spans="1:21" ht="12" thickBot="1">
      <c r="A37" s="76"/>
      <c r="B37" s="78" t="s">
        <v>36</v>
      </c>
      <c r="C37" s="79"/>
      <c r="D37" s="52">
        <v>1900460.65</v>
      </c>
      <c r="E37" s="52">
        <v>379472.6275</v>
      </c>
      <c r="F37" s="53">
        <v>500.816267702998</v>
      </c>
      <c r="G37" s="52">
        <v>1884845.44</v>
      </c>
      <c r="H37" s="53">
        <v>0.82846103285796302</v>
      </c>
      <c r="I37" s="52">
        <v>-303151.46000000002</v>
      </c>
      <c r="J37" s="53">
        <v>-15.9514726074439</v>
      </c>
      <c r="K37" s="52">
        <v>-215861.49</v>
      </c>
      <c r="L37" s="53">
        <v>-11.4524769733905</v>
      </c>
      <c r="M37" s="53">
        <v>0.404379539861418</v>
      </c>
      <c r="N37" s="52">
        <v>4738105.28</v>
      </c>
      <c r="O37" s="52">
        <v>168283122.96000001</v>
      </c>
      <c r="P37" s="52">
        <v>641</v>
      </c>
      <c r="Q37" s="52">
        <v>266</v>
      </c>
      <c r="R37" s="53">
        <v>140.977443609023</v>
      </c>
      <c r="S37" s="52">
        <v>2964.8372074883</v>
      </c>
      <c r="T37" s="52">
        <v>2667.7857518797</v>
      </c>
      <c r="U37" s="54">
        <v>10.019148938711901</v>
      </c>
    </row>
    <row r="38" spans="1:21" ht="12" thickBot="1">
      <c r="A38" s="76"/>
      <c r="B38" s="78" t="s">
        <v>37</v>
      </c>
      <c r="C38" s="79"/>
      <c r="D38" s="52">
        <v>924358.95</v>
      </c>
      <c r="E38" s="52">
        <v>200842.4393</v>
      </c>
      <c r="F38" s="53">
        <v>460.240850102043</v>
      </c>
      <c r="G38" s="52">
        <v>973474.39</v>
      </c>
      <c r="H38" s="53">
        <v>-5.0453756672530501</v>
      </c>
      <c r="I38" s="52">
        <v>-46120.72</v>
      </c>
      <c r="J38" s="53">
        <v>-4.9894816294038202</v>
      </c>
      <c r="K38" s="52">
        <v>-88377.5</v>
      </c>
      <c r="L38" s="53">
        <v>-9.0785644602319699</v>
      </c>
      <c r="M38" s="53">
        <v>-0.47813957172357202</v>
      </c>
      <c r="N38" s="52">
        <v>2090894.5</v>
      </c>
      <c r="O38" s="52">
        <v>144683775.72</v>
      </c>
      <c r="P38" s="52">
        <v>278</v>
      </c>
      <c r="Q38" s="52">
        <v>128</v>
      </c>
      <c r="R38" s="53">
        <v>117.1875</v>
      </c>
      <c r="S38" s="52">
        <v>3325.0321942445999</v>
      </c>
      <c r="T38" s="52">
        <v>3263.2145312500002</v>
      </c>
      <c r="U38" s="54">
        <v>1.85915983314707</v>
      </c>
    </row>
    <row r="39" spans="1:21" ht="12" thickBot="1">
      <c r="A39" s="76"/>
      <c r="B39" s="78" t="s">
        <v>38</v>
      </c>
      <c r="C39" s="79"/>
      <c r="D39" s="52">
        <v>957829.15</v>
      </c>
      <c r="E39" s="52">
        <v>219682.67689999999</v>
      </c>
      <c r="F39" s="53">
        <v>436.00577137723297</v>
      </c>
      <c r="G39" s="52">
        <v>934826.69</v>
      </c>
      <c r="H39" s="53">
        <v>2.46061224460761</v>
      </c>
      <c r="I39" s="52">
        <v>-163087.56</v>
      </c>
      <c r="J39" s="53">
        <v>-17.026790216188399</v>
      </c>
      <c r="K39" s="52">
        <v>-130345.64</v>
      </c>
      <c r="L39" s="53">
        <v>-13.943294665666899</v>
      </c>
      <c r="M39" s="53">
        <v>0.25119305870146502</v>
      </c>
      <c r="N39" s="52">
        <v>1965771.5</v>
      </c>
      <c r="O39" s="52">
        <v>109876033.90000001</v>
      </c>
      <c r="P39" s="52">
        <v>350</v>
      </c>
      <c r="Q39" s="52">
        <v>111</v>
      </c>
      <c r="R39" s="53">
        <v>215.31531531531499</v>
      </c>
      <c r="S39" s="52">
        <v>2736.6547142857098</v>
      </c>
      <c r="T39" s="52">
        <v>2528.7372072072098</v>
      </c>
      <c r="U39" s="54">
        <v>7.5975060351292498</v>
      </c>
    </row>
    <row r="40" spans="1:21" ht="12" thickBot="1">
      <c r="A40" s="76"/>
      <c r="B40" s="78" t="s">
        <v>72</v>
      </c>
      <c r="C40" s="79"/>
      <c r="D40" s="52">
        <v>22.3</v>
      </c>
      <c r="E40" s="55"/>
      <c r="F40" s="55"/>
      <c r="G40" s="52">
        <v>0.49</v>
      </c>
      <c r="H40" s="53">
        <v>4451.0204081632701</v>
      </c>
      <c r="I40" s="52">
        <v>-149.93</v>
      </c>
      <c r="J40" s="53">
        <v>-672.33183856502205</v>
      </c>
      <c r="K40" s="52">
        <v>-2.99</v>
      </c>
      <c r="L40" s="53">
        <v>-610.20408163265301</v>
      </c>
      <c r="M40" s="53">
        <v>49.143812709030101</v>
      </c>
      <c r="N40" s="52">
        <v>158.46</v>
      </c>
      <c r="O40" s="52">
        <v>4785.38</v>
      </c>
      <c r="P40" s="52">
        <v>7</v>
      </c>
      <c r="Q40" s="52">
        <v>6</v>
      </c>
      <c r="R40" s="53">
        <v>16.6666666666667</v>
      </c>
      <c r="S40" s="52">
        <v>3.1857142857142899</v>
      </c>
      <c r="T40" s="52">
        <v>0.59666666666666701</v>
      </c>
      <c r="U40" s="54">
        <v>81.270553064275106</v>
      </c>
    </row>
    <row r="41" spans="1:21" ht="12" customHeight="1" thickBot="1">
      <c r="A41" s="76"/>
      <c r="B41" s="78" t="s">
        <v>33</v>
      </c>
      <c r="C41" s="79"/>
      <c r="D41" s="52">
        <v>136017.9486</v>
      </c>
      <c r="E41" s="52">
        <v>200233.78229999999</v>
      </c>
      <c r="F41" s="53">
        <v>67.929570643684499</v>
      </c>
      <c r="G41" s="52">
        <v>587034.18889999995</v>
      </c>
      <c r="H41" s="53">
        <v>-76.829637664737405</v>
      </c>
      <c r="I41" s="52">
        <v>9360.0768000000007</v>
      </c>
      <c r="J41" s="53">
        <v>6.8815012256404504</v>
      </c>
      <c r="K41" s="52">
        <v>23014.884999999998</v>
      </c>
      <c r="L41" s="53">
        <v>3.9205357090233401</v>
      </c>
      <c r="M41" s="53">
        <v>-0.59330334259762796</v>
      </c>
      <c r="N41" s="52">
        <v>1131928.2852</v>
      </c>
      <c r="O41" s="52">
        <v>65097984.531900004</v>
      </c>
      <c r="P41" s="52">
        <v>210</v>
      </c>
      <c r="Q41" s="52">
        <v>166</v>
      </c>
      <c r="R41" s="53">
        <v>26.506024096385499</v>
      </c>
      <c r="S41" s="52">
        <v>647.70451714285696</v>
      </c>
      <c r="T41" s="52">
        <v>566.59973072289199</v>
      </c>
      <c r="U41" s="54">
        <v>12.521880622005501</v>
      </c>
    </row>
    <row r="42" spans="1:21" ht="12" thickBot="1">
      <c r="A42" s="76"/>
      <c r="B42" s="78" t="s">
        <v>34</v>
      </c>
      <c r="C42" s="79"/>
      <c r="D42" s="52">
        <v>698145.50260000001</v>
      </c>
      <c r="E42" s="52">
        <v>621455.82019999996</v>
      </c>
      <c r="F42" s="53">
        <v>112.34032732613601</v>
      </c>
      <c r="G42" s="52">
        <v>837611.97279999999</v>
      </c>
      <c r="H42" s="53">
        <v>-16.6504867085157</v>
      </c>
      <c r="I42" s="52">
        <v>30522.840800000002</v>
      </c>
      <c r="J42" s="53">
        <v>4.3719884588997999</v>
      </c>
      <c r="K42" s="52">
        <v>58685.076399999998</v>
      </c>
      <c r="L42" s="53">
        <v>7.0062365756097504</v>
      </c>
      <c r="M42" s="53">
        <v>-0.47988751702468602</v>
      </c>
      <c r="N42" s="52">
        <v>5011453.7503000004</v>
      </c>
      <c r="O42" s="52">
        <v>169373330.59369999</v>
      </c>
      <c r="P42" s="52">
        <v>2760</v>
      </c>
      <c r="Q42" s="52">
        <v>2182</v>
      </c>
      <c r="R42" s="53">
        <v>26.489459211732399</v>
      </c>
      <c r="S42" s="52">
        <v>252.95126905797099</v>
      </c>
      <c r="T42" s="52">
        <v>203.75254376718601</v>
      </c>
      <c r="U42" s="54">
        <v>19.449882767541901</v>
      </c>
    </row>
    <row r="43" spans="1:21" ht="12" thickBot="1">
      <c r="A43" s="76"/>
      <c r="B43" s="78" t="s">
        <v>39</v>
      </c>
      <c r="C43" s="79"/>
      <c r="D43" s="52">
        <v>887178.6</v>
      </c>
      <c r="E43" s="52">
        <v>163422.37330000001</v>
      </c>
      <c r="F43" s="53">
        <v>542.87462731395794</v>
      </c>
      <c r="G43" s="52">
        <v>950659.37</v>
      </c>
      <c r="H43" s="53">
        <v>-6.6775516029469104</v>
      </c>
      <c r="I43" s="52">
        <v>-110797.9</v>
      </c>
      <c r="J43" s="53">
        <v>-12.4887931246313</v>
      </c>
      <c r="K43" s="52">
        <v>-132624.59</v>
      </c>
      <c r="L43" s="53">
        <v>-13.950800274550501</v>
      </c>
      <c r="M43" s="53">
        <v>-0.16457498567950299</v>
      </c>
      <c r="N43" s="52">
        <v>2351920.21</v>
      </c>
      <c r="O43" s="52">
        <v>80476947.549999997</v>
      </c>
      <c r="P43" s="52">
        <v>519</v>
      </c>
      <c r="Q43" s="52">
        <v>206</v>
      </c>
      <c r="R43" s="53">
        <v>151.94174757281601</v>
      </c>
      <c r="S43" s="52">
        <v>1709.4</v>
      </c>
      <c r="T43" s="52">
        <v>1638.0305825242699</v>
      </c>
      <c r="U43" s="54">
        <v>4.1751150974451896</v>
      </c>
    </row>
    <row r="44" spans="1:21" ht="12" thickBot="1">
      <c r="A44" s="76"/>
      <c r="B44" s="78" t="s">
        <v>40</v>
      </c>
      <c r="C44" s="79"/>
      <c r="D44" s="52">
        <v>670073.64</v>
      </c>
      <c r="E44" s="52">
        <v>34583.720699999998</v>
      </c>
      <c r="F44" s="53">
        <v>1937.5406302075501</v>
      </c>
      <c r="G44" s="52">
        <v>234931.67</v>
      </c>
      <c r="H44" s="53">
        <v>185.220651604784</v>
      </c>
      <c r="I44" s="52">
        <v>45449.87</v>
      </c>
      <c r="J44" s="53">
        <v>6.7828171840933802</v>
      </c>
      <c r="K44" s="52">
        <v>31164.92</v>
      </c>
      <c r="L44" s="53">
        <v>13.2655252482562</v>
      </c>
      <c r="M44" s="53">
        <v>0.45836632983495501</v>
      </c>
      <c r="N44" s="52">
        <v>1638085.24</v>
      </c>
      <c r="O44" s="52">
        <v>32977734.940000001</v>
      </c>
      <c r="P44" s="52">
        <v>243</v>
      </c>
      <c r="Q44" s="52">
        <v>79</v>
      </c>
      <c r="R44" s="53">
        <v>207.59493670886101</v>
      </c>
      <c r="S44" s="52">
        <v>2757.50469135803</v>
      </c>
      <c r="T44" s="52">
        <v>2249.3782278480999</v>
      </c>
      <c r="U44" s="54">
        <v>18.427038949467001</v>
      </c>
    </row>
    <row r="45" spans="1:21" ht="12" thickBot="1">
      <c r="A45" s="76"/>
      <c r="B45" s="78" t="s">
        <v>75</v>
      </c>
      <c r="C45" s="79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2">
        <v>-427.35039999999998</v>
      </c>
      <c r="O45" s="52">
        <v>-435.8974</v>
      </c>
      <c r="P45" s="55"/>
      <c r="Q45" s="52">
        <v>1</v>
      </c>
      <c r="R45" s="55"/>
      <c r="S45" s="55"/>
      <c r="T45" s="55"/>
      <c r="U45" s="56"/>
    </row>
    <row r="46" spans="1:21" ht="12" thickBot="1">
      <c r="A46" s="77"/>
      <c r="B46" s="78" t="s">
        <v>35</v>
      </c>
      <c r="C46" s="79"/>
      <c r="D46" s="57">
        <v>24818.6698</v>
      </c>
      <c r="E46" s="58"/>
      <c r="F46" s="58"/>
      <c r="G46" s="57">
        <v>7663.7435999999998</v>
      </c>
      <c r="H46" s="59">
        <v>223.845252338557</v>
      </c>
      <c r="I46" s="57">
        <v>2197.0745000000002</v>
      </c>
      <c r="J46" s="59">
        <v>8.8525070751374404</v>
      </c>
      <c r="K46" s="57">
        <v>653.79859999999996</v>
      </c>
      <c r="L46" s="59">
        <v>8.5310604597993098</v>
      </c>
      <c r="M46" s="59">
        <v>2.3604759936775599</v>
      </c>
      <c r="N46" s="57">
        <v>166873.22940000001</v>
      </c>
      <c r="O46" s="57">
        <v>8905956.2487000003</v>
      </c>
      <c r="P46" s="57">
        <v>26</v>
      </c>
      <c r="Q46" s="57">
        <v>19</v>
      </c>
      <c r="R46" s="59">
        <v>36.842105263157897</v>
      </c>
      <c r="S46" s="57">
        <v>954.56422307692299</v>
      </c>
      <c r="T46" s="57">
        <v>219.24645789473701</v>
      </c>
      <c r="U46" s="60">
        <v>77.031775066111095</v>
      </c>
    </row>
  </sheetData>
  <mergeCells count="44"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43:C43"/>
    <mergeCell ref="B23:C2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7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9" workbookViewId="0">
      <selection activeCell="B32" sqref="B32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96184</v>
      </c>
      <c r="D2" s="37">
        <v>786907.14411282097</v>
      </c>
      <c r="E2" s="37">
        <v>657624.64316837594</v>
      </c>
      <c r="F2" s="37">
        <v>129282.50094444399</v>
      </c>
      <c r="G2" s="37">
        <v>657624.64316837594</v>
      </c>
      <c r="H2" s="37">
        <v>0.16429193954033899</v>
      </c>
    </row>
    <row r="3" spans="1:8">
      <c r="A3" s="37">
        <v>2</v>
      </c>
      <c r="B3" s="37">
        <v>13</v>
      </c>
      <c r="C3" s="37">
        <v>14288.054</v>
      </c>
      <c r="D3" s="37">
        <v>144411.17428542499</v>
      </c>
      <c r="E3" s="37">
        <v>110693.20802021799</v>
      </c>
      <c r="F3" s="37">
        <v>33717.966265206902</v>
      </c>
      <c r="G3" s="37">
        <v>110693.20802021799</v>
      </c>
      <c r="H3" s="37">
        <v>0.23348585337699901</v>
      </c>
    </row>
    <row r="4" spans="1:8">
      <c r="A4" s="37">
        <v>3</v>
      </c>
      <c r="B4" s="37">
        <v>14</v>
      </c>
      <c r="C4" s="37">
        <v>115444</v>
      </c>
      <c r="D4" s="37">
        <v>152784.090958263</v>
      </c>
      <c r="E4" s="37">
        <v>110196.06637668201</v>
      </c>
      <c r="F4" s="37">
        <v>42588.024581581201</v>
      </c>
      <c r="G4" s="37">
        <v>110196.06637668201</v>
      </c>
      <c r="H4" s="37">
        <v>0.27874646054094199</v>
      </c>
    </row>
    <row r="5" spans="1:8">
      <c r="A5" s="37">
        <v>4</v>
      </c>
      <c r="B5" s="37">
        <v>15</v>
      </c>
      <c r="C5" s="37">
        <v>5145</v>
      </c>
      <c r="D5" s="37">
        <v>91154.9093611149</v>
      </c>
      <c r="E5" s="37">
        <v>69995.032912994502</v>
      </c>
      <c r="F5" s="37">
        <v>21159.876448120402</v>
      </c>
      <c r="G5" s="37">
        <v>69995.032912994502</v>
      </c>
      <c r="H5" s="37">
        <v>0.23213095812859</v>
      </c>
    </row>
    <row r="6" spans="1:8">
      <c r="A6" s="37">
        <v>5</v>
      </c>
      <c r="B6" s="37">
        <v>16</v>
      </c>
      <c r="C6" s="37">
        <v>4828</v>
      </c>
      <c r="D6" s="37">
        <v>442635.99232735002</v>
      </c>
      <c r="E6" s="37">
        <v>392253.54588376102</v>
      </c>
      <c r="F6" s="37">
        <v>50382.446443589703</v>
      </c>
      <c r="G6" s="37">
        <v>392253.54588376102</v>
      </c>
      <c r="H6" s="37">
        <v>0.113823654914916</v>
      </c>
    </row>
    <row r="7" spans="1:8">
      <c r="A7" s="37">
        <v>6</v>
      </c>
      <c r="B7" s="37">
        <v>17</v>
      </c>
      <c r="C7" s="37">
        <v>29374</v>
      </c>
      <c r="D7" s="37">
        <v>782972.22934871796</v>
      </c>
      <c r="E7" s="37">
        <v>781905.62897350395</v>
      </c>
      <c r="F7" s="37">
        <v>1066.6003752136801</v>
      </c>
      <c r="G7" s="37">
        <v>781905.62897350395</v>
      </c>
      <c r="H7" s="37">
        <v>1.3622454733814499E-3</v>
      </c>
    </row>
    <row r="8" spans="1:8">
      <c r="A8" s="37">
        <v>7</v>
      </c>
      <c r="B8" s="37">
        <v>18</v>
      </c>
      <c r="C8" s="37">
        <v>170683</v>
      </c>
      <c r="D8" s="37">
        <v>279556.57185470097</v>
      </c>
      <c r="E8" s="37">
        <v>227363.08766068399</v>
      </c>
      <c r="F8" s="37">
        <v>52193.484194017103</v>
      </c>
      <c r="G8" s="37">
        <v>227363.08766068399</v>
      </c>
      <c r="H8" s="37">
        <v>0.186700973787676</v>
      </c>
    </row>
    <row r="9" spans="1:8">
      <c r="A9" s="37">
        <v>8</v>
      </c>
      <c r="B9" s="37">
        <v>19</v>
      </c>
      <c r="C9" s="37">
        <v>27210</v>
      </c>
      <c r="D9" s="37">
        <v>208425.57229743601</v>
      </c>
      <c r="E9" s="37">
        <v>199571.87256837601</v>
      </c>
      <c r="F9" s="37">
        <v>8853.6997290598301</v>
      </c>
      <c r="G9" s="37">
        <v>199571.87256837601</v>
      </c>
      <c r="H9" s="37">
        <v>4.2478951270072902E-2</v>
      </c>
    </row>
    <row r="10" spans="1:8">
      <c r="A10" s="37">
        <v>9</v>
      </c>
      <c r="B10" s="37">
        <v>21</v>
      </c>
      <c r="C10" s="37">
        <v>175584</v>
      </c>
      <c r="D10" s="37">
        <v>768057.32685299101</v>
      </c>
      <c r="E10" s="37">
        <v>712606.70204786304</v>
      </c>
      <c r="F10" s="37">
        <v>55450.624805128202</v>
      </c>
      <c r="G10" s="37">
        <v>712606.70204786304</v>
      </c>
      <c r="H10" s="37">
        <v>7.2195945362997102E-2</v>
      </c>
    </row>
    <row r="11" spans="1:8">
      <c r="A11" s="37">
        <v>10</v>
      </c>
      <c r="B11" s="37">
        <v>22</v>
      </c>
      <c r="C11" s="37">
        <v>35050</v>
      </c>
      <c r="D11" s="37">
        <v>589188.04007948702</v>
      </c>
      <c r="E11" s="37">
        <v>534850.58267692302</v>
      </c>
      <c r="F11" s="37">
        <v>54337.457402564098</v>
      </c>
      <c r="G11" s="37">
        <v>534850.58267692302</v>
      </c>
      <c r="H11" s="37">
        <v>9.2224304816563199E-2</v>
      </c>
    </row>
    <row r="12" spans="1:8">
      <c r="A12" s="37">
        <v>11</v>
      </c>
      <c r="B12" s="37">
        <v>23</v>
      </c>
      <c r="C12" s="37">
        <v>208472.019</v>
      </c>
      <c r="D12" s="37">
        <v>2012095.81708718</v>
      </c>
      <c r="E12" s="37">
        <v>1714937.93957009</v>
      </c>
      <c r="F12" s="37">
        <v>297157.87751709402</v>
      </c>
      <c r="G12" s="37">
        <v>1714937.93957009</v>
      </c>
      <c r="H12" s="37">
        <v>0.147685748856273</v>
      </c>
    </row>
    <row r="13" spans="1:8">
      <c r="A13" s="37">
        <v>12</v>
      </c>
      <c r="B13" s="37">
        <v>24</v>
      </c>
      <c r="C13" s="37">
        <v>30892</v>
      </c>
      <c r="D13" s="37">
        <v>674733.99317093997</v>
      </c>
      <c r="E13" s="37">
        <v>620692.87005555502</v>
      </c>
      <c r="F13" s="37">
        <v>54041.123115384602</v>
      </c>
      <c r="G13" s="37">
        <v>620692.87005555502</v>
      </c>
      <c r="H13" s="37">
        <v>8.0092486316594394E-2</v>
      </c>
    </row>
    <row r="14" spans="1:8">
      <c r="A14" s="37">
        <v>13</v>
      </c>
      <c r="B14" s="37">
        <v>25</v>
      </c>
      <c r="C14" s="37">
        <v>95610</v>
      </c>
      <c r="D14" s="37">
        <v>1237315.9299000001</v>
      </c>
      <c r="E14" s="37">
        <v>1154225.669</v>
      </c>
      <c r="F14" s="37">
        <v>83090.260899999994</v>
      </c>
      <c r="G14" s="37">
        <v>1154225.669</v>
      </c>
      <c r="H14" s="37">
        <v>6.7153633839269603E-2</v>
      </c>
    </row>
    <row r="15" spans="1:8">
      <c r="A15" s="37">
        <v>14</v>
      </c>
      <c r="B15" s="37">
        <v>26</v>
      </c>
      <c r="C15" s="37">
        <v>76187</v>
      </c>
      <c r="D15" s="37">
        <v>408609.34402222198</v>
      </c>
      <c r="E15" s="37">
        <v>369683.58856666699</v>
      </c>
      <c r="F15" s="37">
        <v>38925.755455555598</v>
      </c>
      <c r="G15" s="37">
        <v>369683.58856666699</v>
      </c>
      <c r="H15" s="37">
        <v>9.5263987534848396E-2</v>
      </c>
    </row>
    <row r="16" spans="1:8">
      <c r="A16" s="37">
        <v>15</v>
      </c>
      <c r="B16" s="37">
        <v>27</v>
      </c>
      <c r="C16" s="37">
        <v>158630.84</v>
      </c>
      <c r="D16" s="37">
        <v>1282157.4875</v>
      </c>
      <c r="E16" s="37">
        <v>1148428.7598000001</v>
      </c>
      <c r="F16" s="37">
        <v>133728.72769999999</v>
      </c>
      <c r="G16" s="37">
        <v>1148428.7598000001</v>
      </c>
      <c r="H16" s="37">
        <v>0.104299767387195</v>
      </c>
    </row>
    <row r="17" spans="1:8">
      <c r="A17" s="37">
        <v>16</v>
      </c>
      <c r="B17" s="37">
        <v>29</v>
      </c>
      <c r="C17" s="37">
        <v>201586</v>
      </c>
      <c r="D17" s="37">
        <v>2683521.4119213698</v>
      </c>
      <c r="E17" s="37">
        <v>2464659.5064572599</v>
      </c>
      <c r="F17" s="37">
        <v>218861.90546410301</v>
      </c>
      <c r="G17" s="37">
        <v>2464659.5064572599</v>
      </c>
      <c r="H17" s="37">
        <v>8.1557726534926406E-2</v>
      </c>
    </row>
    <row r="18" spans="1:8">
      <c r="A18" s="37">
        <v>17</v>
      </c>
      <c r="B18" s="37">
        <v>31</v>
      </c>
      <c r="C18" s="37">
        <v>35371.936999999998</v>
      </c>
      <c r="D18" s="37">
        <v>330714.343973852</v>
      </c>
      <c r="E18" s="37">
        <v>281027.660362294</v>
      </c>
      <c r="F18" s="37">
        <v>49686.683611557703</v>
      </c>
      <c r="G18" s="37">
        <v>281027.660362294</v>
      </c>
      <c r="H18" s="37">
        <v>0.150240485533601</v>
      </c>
    </row>
    <row r="19" spans="1:8">
      <c r="A19" s="37">
        <v>18</v>
      </c>
      <c r="B19" s="37">
        <v>32</v>
      </c>
      <c r="C19" s="37">
        <v>33429.826999999997</v>
      </c>
      <c r="D19" s="37">
        <v>486980.84392749402</v>
      </c>
      <c r="E19" s="37">
        <v>454831.26835324703</v>
      </c>
      <c r="F19" s="37">
        <v>32149.575574247199</v>
      </c>
      <c r="G19" s="37">
        <v>454831.26835324703</v>
      </c>
      <c r="H19" s="37">
        <v>6.6018152408134301E-2</v>
      </c>
    </row>
    <row r="20" spans="1:8">
      <c r="A20" s="37">
        <v>19</v>
      </c>
      <c r="B20" s="37">
        <v>33</v>
      </c>
      <c r="C20" s="37">
        <v>36500.201000000001</v>
      </c>
      <c r="D20" s="37">
        <v>615088.70015731</v>
      </c>
      <c r="E20" s="37">
        <v>467942.04047178599</v>
      </c>
      <c r="F20" s="37">
        <v>147146.65968552401</v>
      </c>
      <c r="G20" s="37">
        <v>467942.04047178599</v>
      </c>
      <c r="H20" s="37">
        <v>0.23922835787406199</v>
      </c>
    </row>
    <row r="21" spans="1:8">
      <c r="A21" s="37">
        <v>20</v>
      </c>
      <c r="B21" s="37">
        <v>34</v>
      </c>
      <c r="C21" s="37">
        <v>42175.913</v>
      </c>
      <c r="D21" s="37">
        <v>292106.15029021201</v>
      </c>
      <c r="E21" s="37">
        <v>214628.555269484</v>
      </c>
      <c r="F21" s="37">
        <v>77477.595020728899</v>
      </c>
      <c r="G21" s="37">
        <v>214628.555269484</v>
      </c>
      <c r="H21" s="37">
        <v>0.26523780804941499</v>
      </c>
    </row>
    <row r="22" spans="1:8">
      <c r="A22" s="37">
        <v>21</v>
      </c>
      <c r="B22" s="37">
        <v>35</v>
      </c>
      <c r="C22" s="37">
        <v>53141.527000000002</v>
      </c>
      <c r="D22" s="37">
        <v>1543445.7033283201</v>
      </c>
      <c r="E22" s="37">
        <v>1473491.17447257</v>
      </c>
      <c r="F22" s="37">
        <v>69954.5288557522</v>
      </c>
      <c r="G22" s="37">
        <v>1473491.17447257</v>
      </c>
      <c r="H22" s="37">
        <v>4.5323608536990197E-2</v>
      </c>
    </row>
    <row r="23" spans="1:8">
      <c r="A23" s="37">
        <v>22</v>
      </c>
      <c r="B23" s="37">
        <v>36</v>
      </c>
      <c r="C23" s="37">
        <v>176889.93</v>
      </c>
      <c r="D23" s="37">
        <v>829565.97922566405</v>
      </c>
      <c r="E23" s="37">
        <v>695471.41272712697</v>
      </c>
      <c r="F23" s="37">
        <v>134094.56649853699</v>
      </c>
      <c r="G23" s="37">
        <v>695471.41272712697</v>
      </c>
      <c r="H23" s="37">
        <v>0.16164424513129599</v>
      </c>
    </row>
    <row r="24" spans="1:8">
      <c r="A24" s="37">
        <v>23</v>
      </c>
      <c r="B24" s="37">
        <v>37</v>
      </c>
      <c r="C24" s="37">
        <v>140458.54</v>
      </c>
      <c r="D24" s="37">
        <v>909917.61312643497</v>
      </c>
      <c r="E24" s="37">
        <v>785114.41038661695</v>
      </c>
      <c r="F24" s="37">
        <v>124803.20273981801</v>
      </c>
      <c r="G24" s="37">
        <v>785114.41038661695</v>
      </c>
      <c r="H24" s="37">
        <v>0.137158794312157</v>
      </c>
    </row>
    <row r="25" spans="1:8">
      <c r="A25" s="37">
        <v>24</v>
      </c>
      <c r="B25" s="37">
        <v>38</v>
      </c>
      <c r="C25" s="37">
        <v>179498.114</v>
      </c>
      <c r="D25" s="37">
        <v>902920.70108761103</v>
      </c>
      <c r="E25" s="37">
        <v>867711.41016814101</v>
      </c>
      <c r="F25" s="37">
        <v>35209.290919469</v>
      </c>
      <c r="G25" s="37">
        <v>867711.41016814101</v>
      </c>
      <c r="H25" s="37">
        <v>3.89948872332396E-2</v>
      </c>
    </row>
    <row r="26" spans="1:8">
      <c r="A26" s="37">
        <v>25</v>
      </c>
      <c r="B26" s="37">
        <v>39</v>
      </c>
      <c r="C26" s="37">
        <v>95602.885999999999</v>
      </c>
      <c r="D26" s="37">
        <v>127772.715619961</v>
      </c>
      <c r="E26" s="37">
        <v>95759.949392915398</v>
      </c>
      <c r="F26" s="37">
        <v>32012.7662270453</v>
      </c>
      <c r="G26" s="37">
        <v>95759.949392915398</v>
      </c>
      <c r="H26" s="37">
        <v>0.25054461800954497</v>
      </c>
    </row>
    <row r="27" spans="1:8">
      <c r="A27" s="37">
        <v>26</v>
      </c>
      <c r="B27" s="37">
        <v>42</v>
      </c>
      <c r="C27" s="37">
        <v>11728.539000000001</v>
      </c>
      <c r="D27" s="37">
        <v>229264.52160000001</v>
      </c>
      <c r="E27" s="37">
        <v>197606.03880000001</v>
      </c>
      <c r="F27" s="37">
        <v>31658.482800000002</v>
      </c>
      <c r="G27" s="37">
        <v>197606.03880000001</v>
      </c>
      <c r="H27" s="37">
        <v>0.138087143091572</v>
      </c>
    </row>
    <row r="28" spans="1:8">
      <c r="A28" s="37">
        <v>27</v>
      </c>
      <c r="B28" s="37">
        <v>75</v>
      </c>
      <c r="C28" s="37">
        <v>220</v>
      </c>
      <c r="D28" s="37">
        <v>136017.94871794901</v>
      </c>
      <c r="E28" s="37">
        <v>126657.871794872</v>
      </c>
      <c r="F28" s="37">
        <v>9360.0769230769201</v>
      </c>
      <c r="G28" s="37">
        <v>126657.871794872</v>
      </c>
      <c r="H28" s="37">
        <v>6.8815013101589204E-2</v>
      </c>
    </row>
    <row r="29" spans="1:8">
      <c r="A29" s="37">
        <v>28</v>
      </c>
      <c r="B29" s="37">
        <v>76</v>
      </c>
      <c r="C29" s="37">
        <v>3087</v>
      </c>
      <c r="D29" s="37">
        <v>698145.48890598305</v>
      </c>
      <c r="E29" s="37">
        <v>667622.65912649594</v>
      </c>
      <c r="F29" s="37">
        <v>30522.829779487201</v>
      </c>
      <c r="G29" s="37">
        <v>667622.65912649594</v>
      </c>
      <c r="H29" s="37">
        <v>4.3719869661146799E-2</v>
      </c>
    </row>
    <row r="30" spans="1:8">
      <c r="A30" s="37">
        <v>29</v>
      </c>
      <c r="B30" s="37">
        <v>99</v>
      </c>
      <c r="C30" s="37">
        <v>26</v>
      </c>
      <c r="D30" s="37">
        <v>24818.669616519201</v>
      </c>
      <c r="E30" s="37">
        <v>22621.595666742302</v>
      </c>
      <c r="F30" s="37">
        <v>2197.07394977687</v>
      </c>
      <c r="G30" s="37">
        <v>22621.595666742302</v>
      </c>
      <c r="H30" s="37">
        <v>8.8525049236100398E-2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0"/>
      <c r="B32" s="33">
        <v>70</v>
      </c>
      <c r="C32" s="34">
        <v>141</v>
      </c>
      <c r="D32" s="34">
        <v>462483.78</v>
      </c>
      <c r="E32" s="34">
        <v>473477.53</v>
      </c>
      <c r="F32" s="30"/>
      <c r="G32" s="30"/>
      <c r="H32" s="30"/>
    </row>
    <row r="33" spans="1:8">
      <c r="A33" s="30"/>
      <c r="B33" s="33">
        <v>71</v>
      </c>
      <c r="C33" s="34">
        <v>609</v>
      </c>
      <c r="D33" s="34">
        <v>1900460.65</v>
      </c>
      <c r="E33" s="34">
        <v>2203612.11</v>
      </c>
      <c r="F33" s="30"/>
      <c r="G33" s="30"/>
      <c r="H33" s="30"/>
    </row>
    <row r="34" spans="1:8">
      <c r="A34" s="30"/>
      <c r="B34" s="33">
        <v>72</v>
      </c>
      <c r="C34" s="34">
        <v>262</v>
      </c>
      <c r="D34" s="34">
        <v>924358.95</v>
      </c>
      <c r="E34" s="34">
        <v>970479.67</v>
      </c>
      <c r="F34" s="30"/>
      <c r="G34" s="30"/>
      <c r="H34" s="30"/>
    </row>
    <row r="35" spans="1:8">
      <c r="A35" s="30"/>
      <c r="B35" s="33">
        <v>73</v>
      </c>
      <c r="C35" s="34">
        <v>330</v>
      </c>
      <c r="D35" s="34">
        <v>957829.15</v>
      </c>
      <c r="E35" s="34">
        <v>1120916.71</v>
      </c>
      <c r="F35" s="30"/>
      <c r="G35" s="30"/>
      <c r="H35" s="30"/>
    </row>
    <row r="36" spans="1:8">
      <c r="A36" s="30"/>
      <c r="B36" s="33">
        <v>74</v>
      </c>
      <c r="C36" s="34">
        <v>27</v>
      </c>
      <c r="D36" s="34">
        <v>22.3</v>
      </c>
      <c r="E36" s="34">
        <v>172.23</v>
      </c>
      <c r="F36" s="30"/>
      <c r="G36" s="30"/>
      <c r="H36" s="30"/>
    </row>
    <row r="37" spans="1:8">
      <c r="A37" s="30"/>
      <c r="B37" s="33">
        <v>77</v>
      </c>
      <c r="C37" s="34">
        <v>487</v>
      </c>
      <c r="D37" s="34">
        <v>887178.6</v>
      </c>
      <c r="E37" s="34">
        <v>997976.5</v>
      </c>
      <c r="F37" s="30"/>
      <c r="G37" s="30"/>
      <c r="H37" s="30"/>
    </row>
    <row r="38" spans="1:8">
      <c r="A38" s="30"/>
      <c r="B38" s="33">
        <v>78</v>
      </c>
      <c r="C38" s="34">
        <v>415</v>
      </c>
      <c r="D38" s="34">
        <v>670073.64</v>
      </c>
      <c r="E38" s="34">
        <v>624623.77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2015-12-14T00:32:44Z</dcterms:modified>
</cp:coreProperties>
</file>