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<sst xmlns="http://schemas.openxmlformats.org/spreadsheetml/2006/main" count="118" uniqueCount="76">
  <si>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</si>
  <si>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</si>
  <si>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</si>
  <si>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</si>
  <si>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</si>
  <si>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</si>
  <si>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</si>
  <si>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</si>
  <si>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</si>
  <si>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</si>
  <si>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</si>
  <si>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</si>
  <si>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</si>
  <si>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</si>
  <si>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</si>
  <si>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</si>
  <si>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</si>
  <si>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</si>
  <si>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</si>
  <si>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</si>
  <si>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</si>
  <si>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</si>
  <si>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</si>
  <si>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</si>
  <si>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</si>
  <si>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</si>
  <si>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</si>
  <si>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</si>
  <si>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</si>
  <si>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</si>
  <si>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</si>
  <si>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</si>
  <si>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</si>
  <si>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</si>
  <si>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</si>
  <si>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</si>
  <si>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</si>
  <si>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</si>
  <si>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</si>
  <si>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</si>
  <si>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</si>
  <si>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7" type="noConversion"/>
  </si>
  <si>
    <t>COST</t>
    <phoneticPr fontId="7" type="noConversion"/>
  </si>
  <si>
    <t>成本</t>
    <phoneticPr fontId="7" type="noConversion"/>
  </si>
  <si>
    <t>销售金额差异</t>
    <phoneticPr fontId="7" type="noConversion"/>
  </si>
  <si>
    <t>销售成本差异</t>
    <phoneticPr fontId="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</si>
  <si>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</si>
  <si>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</si>
  <si>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</si>
  <si>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</si>
  <si>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</si>
  <si>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</si>
  <si>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</si>
  <si>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</si>
  <si>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</si>
  <si>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</si>
  <si>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</si>
  <si>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</si>
  <si>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</si>
  <si>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</si>
  <si>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</si>
  <si>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</si>
  <si>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</si>
  <si>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</si>
  <si>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</si>
  <si>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</si>
  <si>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</si>
  <si>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</si>
  <si>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</si>
  <si>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</si>
  <si>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</si>
  <si>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</si>
  <si>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</si>
  <si>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7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</si>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</sst>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7">
    <xf numFmtId="0" fontId="0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7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6" fillId="3" borderId="0" applyNumberFormat="0" applyBorder="0" applyAlignment="0" applyProtection="0"/>
    <xf numFmtId="0" fontId="35" fillId="4" borderId="0" applyNumberFormat="0" applyBorder="0" applyAlignment="0" applyProtection="0"/>
    <xf numFmtId="0" fontId="37" fillId="5" borderId="4" applyNumberFormat="0" applyAlignment="0" applyProtection="0"/>
    <xf numFmtId="0" fontId="36" fillId="6" borderId="5" applyNumberFormat="0" applyAlignment="0" applyProtection="0"/>
    <xf numFmtId="0" fontId="30" fillId="6" borderId="4" applyNumberFormat="0" applyAlignment="0" applyProtection="0"/>
    <xf numFmtId="0" fontId="34" fillId="0" borderId="6" applyNumberFormat="0" applyFill="0" applyAlignment="0" applyProtection="0"/>
    <xf numFmtId="0" fontId="31" fillId="7" borderId="7" applyNumberFormat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20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0" fillId="32" borderId="0" applyNumberFormat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1" fillId="38" borderId="21">
      <alignment vertical="center"/>
    </xf>
    <xf numFmtId="0" fontId="40" fillId="0" borderId="0"/>
    <xf numFmtId="180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4" fillId="0" borderId="0" xfId="0" applyFont="1"/>
    <xf numFmtId="177" fontId="4" fillId="0" borderId="0" xfId="0" applyNumberFormat="1" applyFont="1"/>
    <xf numFmtId="0" fontId="0" fillId="0" borderId="0" xfId="0" applyAlignment="1"/>
    <xf numFmtId="0" fontId="4" fillId="0" borderId="0" xfId="0" applyNumberFormat="1" applyFont="1"/>
    <xf numFmtId="0" fontId="5" fillId="0" borderId="18" xfId="0" applyFont="1" applyBorder="1" applyAlignment="1">
      <alignment wrapText="1"/>
    </xf>
    <xf numFmtId="0" fontId="5" fillId="0" borderId="18" xfId="0" applyNumberFormat="1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8" xfId="0" applyFont="1" applyBorder="1" applyAlignment="1">
      <alignment horizontal="right" vertical="center" wrapText="1"/>
    </xf>
    <xf numFmtId="49" fontId="5" fillId="36" borderId="18" xfId="0" applyNumberFormat="1" applyFont="1" applyFill="1" applyBorder="1" applyAlignment="1">
      <alignment vertical="center" wrapText="1"/>
    </xf>
    <xf numFmtId="49" fontId="8" fillId="37" borderId="18" xfId="0" applyNumberFormat="1" applyFont="1" applyFill="1" applyBorder="1" applyAlignment="1">
      <alignment horizontal="center" vertical="center" wrapText="1"/>
    </xf>
    <xf numFmtId="0" fontId="5" fillId="33" borderId="18" xfId="0" applyFont="1" applyFill="1" applyBorder="1" applyAlignment="1">
      <alignment vertical="center" wrapText="1"/>
    </xf>
    <xf numFmtId="0" fontId="5" fillId="33" borderId="18" xfId="0" applyNumberFormat="1" applyFont="1" applyFill="1" applyBorder="1" applyAlignment="1">
      <alignment vertical="center" wrapText="1"/>
    </xf>
    <xf numFmtId="0" fontId="5" fillId="36" borderId="18" xfId="0" applyFont="1" applyFill="1" applyBorder="1" applyAlignment="1">
      <alignment vertical="center" wrapText="1"/>
    </xf>
    <xf numFmtId="0" fontId="5" fillId="37" borderId="18" xfId="0" applyFont="1" applyFill="1" applyBorder="1" applyAlignment="1">
      <alignment vertical="center" wrapText="1"/>
    </xf>
    <xf numFmtId="4" fontId="5" fillId="36" borderId="18" xfId="0" applyNumberFormat="1" applyFont="1" applyFill="1" applyBorder="1" applyAlignment="1">
      <alignment horizontal="right" vertical="top" wrapText="1"/>
    </xf>
    <xf numFmtId="4" fontId="5" fillId="37" borderId="18" xfId="0" applyNumberFormat="1" applyFont="1" applyFill="1" applyBorder="1" applyAlignment="1">
      <alignment horizontal="right" vertical="top" wrapText="1"/>
    </xf>
    <xf numFmtId="177" fontId="4" fillId="36" borderId="18" xfId="0" applyNumberFormat="1" applyFont="1" applyFill="1" applyBorder="1" applyAlignment="1">
      <alignment horizontal="center" vertical="center"/>
    </xf>
    <xf numFmtId="177" fontId="4" fillId="37" borderId="18" xfId="0" applyNumberFormat="1" applyFont="1" applyFill="1" applyBorder="1" applyAlignment="1">
      <alignment horizontal="center" vertical="center"/>
    </xf>
    <xf numFmtId="177" fontId="9" fillId="0" borderId="18" xfId="0" applyNumberFormat="1" applyFont="1" applyBorder="1"/>
    <xf numFmtId="177" fontId="4" fillId="36" borderId="18" xfId="0" applyNumberFormat="1" applyFont="1" applyFill="1" applyBorder="1"/>
    <xf numFmtId="177" fontId="4" fillId="37" borderId="18" xfId="0" applyNumberFormat="1" applyFont="1" applyFill="1" applyBorder="1"/>
    <xf numFmtId="177" fontId="4" fillId="0" borderId="18" xfId="0" applyNumberFormat="1" applyFont="1" applyBorder="1"/>
    <xf numFmtId="49" fontId="5" fillId="0" borderId="18" xfId="0" applyNumberFormat="1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4" fontId="5" fillId="0" borderId="18" xfId="0" applyNumberFormat="1" applyFont="1" applyFill="1" applyBorder="1" applyAlignment="1">
      <alignment horizontal="right" vertical="top" wrapText="1"/>
    </xf>
    <xf numFmtId="0" fontId="4" fillId="0" borderId="0" xfId="0" applyFont="1" applyFill="1"/>
    <xf numFmtId="176" fontId="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5" fillId="0" borderId="0" xfId="0" applyNumberFormat="1" applyFont="1" applyAlignment="1"/>
    <xf numFmtId="1" fontId="15" fillId="0" borderId="0" xfId="0" applyNumberFormat="1" applyFont="1" applyAlignment="1"/>
    <xf numFmtId="0" fontId="4" fillId="0" borderId="0" xfId="0" applyFont="1"/>
    <xf numFmtId="1" fontId="39" fillId="0" borderId="0" xfId="0" applyNumberFormat="1" applyFont="1" applyAlignment="1"/>
    <xf numFmtId="0" fontId="39" fillId="0" borderId="0" xfId="0" applyNumberFormat="1" applyFont="1" applyAlignment="1"/>
    <xf numFmtId="0" fontId="4" fillId="0" borderId="0" xfId="0" applyFont="1"/>
    <xf numFmtId="0" fontId="4" fillId="0" borderId="0" xfId="0" applyFont="1"/>
    <xf numFmtId="0" fontId="40" fillId="0" borderId="0" xfId="110"/>
    <xf numFmtId="0" fontId="41" fillId="0" borderId="0" xfId="110" applyNumberFormat="1" applyFont="1"/>
    <xf numFmtId="0" fontId="5" fillId="33" borderId="18" xfId="0" applyFont="1" applyFill="1" applyBorder="1" applyAlignment="1">
      <alignment vertical="center" wrapText="1"/>
    </xf>
    <xf numFmtId="49" fontId="5" fillId="33" borderId="18" xfId="0" applyNumberFormat="1" applyFont="1" applyFill="1" applyBorder="1" applyAlignment="1">
      <alignment horizontal="left" vertical="top" wrapText="1"/>
    </xf>
    <xf numFmtId="49" fontId="6" fillId="33" borderId="18" xfId="0" applyNumberFormat="1" applyFont="1" applyFill="1" applyBorder="1" applyAlignment="1">
      <alignment horizontal="left" vertical="top" wrapText="1"/>
    </xf>
    <xf numFmtId="14" fontId="5" fillId="33" borderId="18" xfId="0" applyNumberFormat="1" applyFont="1" applyFill="1" applyBorder="1" applyAlignment="1">
      <alignment vertical="center" wrapText="1"/>
    </xf>
    <xf numFmtId="49" fontId="5" fillId="33" borderId="13" xfId="0" applyNumberFormat="1" applyFont="1" applyFill="1" applyBorder="1" applyAlignment="1">
      <alignment horizontal="left" vertical="top" wrapText="1"/>
    </xf>
    <xf numFmtId="49" fontId="5" fillId="33" borderId="1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4" fillId="0" borderId="0" xfId="0" applyFont="1" applyAlignment="1">
      <alignment horizontal="right" vertical="center" wrapText="1"/>
    </xf>
    <xf numFmtId="0" fontId="16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1" xfId="0" applyFont="1" applyBorder="1" applyAlignment="1">
      <alignment horizontal="right" vertical="center" wrapText="1"/>
    </xf>
    <xf numFmtId="49" fontId="5" fillId="33" borderId="10" xfId="0" applyNumberFormat="1" applyFont="1" applyFill="1" applyBorder="1" applyAlignment="1">
      <alignment vertical="center" wrapText="1"/>
    </xf>
    <xf numFmtId="49" fontId="5" fillId="33" borderId="12" xfId="0" applyNumberFormat="1" applyFont="1" applyFill="1" applyBorder="1" applyAlignment="1">
      <alignment vertical="center" wrapText="1"/>
    </xf>
    <xf numFmtId="0" fontId="5" fillId="33" borderId="10" xfId="0" applyFont="1" applyFill="1" applyBorder="1" applyAlignment="1">
      <alignment vertical="center" wrapText="1"/>
    </xf>
    <xf numFmtId="0" fontId="5" fillId="33" borderId="13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4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4" fontId="6" fillId="34" borderId="10" xfId="0" applyNumberFormat="1" applyFont="1" applyFill="1" applyBorder="1" applyAlignment="1">
      <alignment horizontal="right" vertical="top" wrapText="1"/>
    </xf>
    <xf numFmtId="176" fontId="6" fillId="34" borderId="10" xfId="0" applyNumberFormat="1" applyFont="1" applyFill="1" applyBorder="1" applyAlignment="1">
      <alignment horizontal="right" vertical="top" wrapText="1"/>
    </xf>
    <xf numFmtId="176" fontId="6" fillId="34" borderId="12" xfId="0" applyNumberFormat="1" applyFont="1" applyFill="1" applyBorder="1" applyAlignment="1">
      <alignment horizontal="right" vertical="top" wrapText="1"/>
    </xf>
    <xf numFmtId="14" fontId="5" fillId="33" borderId="12" xfId="0" applyNumberFormat="1" applyFont="1" applyFill="1" applyBorder="1" applyAlignment="1">
      <alignment vertical="center" wrapText="1"/>
    </xf>
    <xf numFmtId="4" fontId="5" fillId="35" borderId="10" xfId="0" applyNumberFormat="1" applyFont="1" applyFill="1" applyBorder="1" applyAlignment="1">
      <alignment horizontal="right" vertical="top" wrapText="1"/>
    </xf>
    <xf numFmtId="176" fontId="5" fillId="35" borderId="10" xfId="0" applyNumberFormat="1" applyFont="1" applyFill="1" applyBorder="1" applyAlignment="1">
      <alignment horizontal="right" vertical="top" wrapText="1"/>
    </xf>
    <xf numFmtId="176" fontId="5" fillId="35" borderId="12" xfId="0" applyNumberFormat="1" applyFont="1" applyFill="1" applyBorder="1" applyAlignment="1">
      <alignment horizontal="right" vertical="top" wrapText="1"/>
    </xf>
    <xf numFmtId="14" fontId="5" fillId="33" borderId="16" xfId="0" applyNumberFormat="1" applyFont="1" applyFill="1" applyBorder="1" applyAlignment="1">
      <alignment vertical="center" wrapText="1"/>
    </xf>
    <xf numFmtId="0" fontId="5" fillId="35" borderId="10" xfId="0" applyFont="1" applyFill="1" applyBorder="1" applyAlignment="1">
      <alignment horizontal="right" vertical="top" wrapText="1"/>
    </xf>
    <xf numFmtId="0" fontId="5" fillId="35" borderId="12" xfId="0" applyFont="1" applyFill="1" applyBorder="1" applyAlignment="1">
      <alignment horizontal="right" vertical="top" wrapText="1"/>
    </xf>
    <xf numFmtId="14" fontId="5" fillId="33" borderId="17" xfId="0" applyNumberFormat="1" applyFont="1" applyFill="1" applyBorder="1" applyAlignment="1">
      <alignment vertical="center" wrapText="1"/>
    </xf>
    <xf numFmtId="4" fontId="5" fillId="35" borderId="13" xfId="0" applyNumberFormat="1" applyFont="1" applyFill="1" applyBorder="1" applyAlignment="1">
      <alignment horizontal="right" vertical="top" wrapText="1"/>
    </xf>
    <xf numFmtId="0" fontId="5" fillId="35" borderId="13" xfId="0" applyFont="1" applyFill="1" applyBorder="1" applyAlignment="1">
      <alignment horizontal="right" vertical="top" wrapText="1"/>
    </xf>
    <xf numFmtId="176" fontId="5" fillId="35" borderId="13" xfId="0" applyNumberFormat="1" applyFont="1" applyFill="1" applyBorder="1" applyAlignment="1">
      <alignment horizontal="right" vertical="top" wrapText="1"/>
    </xf>
    <xf numFmtId="176" fontId="5" fillId="35" borderId="20" xfId="0" applyNumberFormat="1" applyFont="1" applyFill="1" applyBorder="1" applyAlignment="1">
      <alignment horizontal="right" vertical="top" wrapText="1"/>
    </xf>
  </cellXfs>
  <cellStyles count="11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2" xfId="115"/>
    <cellStyle name="注释 3" xfId="1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25" Type="http://schemas.openxmlformats.org/officeDocument/2006/relationships/hyperlink" Target="cid:842f4401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23267126.728600003</v>
      </c>
      <c r="F3" s="25">
        <f>RA!I7</f>
        <v>2009741.7019</v>
      </c>
      <c r="G3" s="16">
        <f>SUM(G4:G40)</f>
        <v>21257385.026699997</v>
      </c>
      <c r="H3" s="27">
        <f>RA!J7</f>
        <v>8.6376875208644499</v>
      </c>
      <c r="I3" s="20">
        <f>SUM(I4:I40)</f>
        <v>23267133.759641137</v>
      </c>
      <c r="J3" s="21">
        <f>SUM(J4:J40)</f>
        <v>21257386.525436148</v>
      </c>
      <c r="K3" s="22">
        <f>E3-I3</f>
        <v>-7.0310411341488361</v>
      </c>
      <c r="L3" s="22">
        <f>G3-J3</f>
        <v>-1.4987361505627632</v>
      </c>
    </row>
    <row r="4" spans="1:13">
      <c r="A4" s="42">
        <f>RA!A8</f>
        <v>42351</v>
      </c>
      <c r="B4" s="12">
        <v>12</v>
      </c>
      <c r="C4" s="40" t="s">
        <v>6</v>
      </c>
      <c r="D4" s="40"/>
      <c r="E4" s="15">
        <f>VLOOKUP(C4,RA!B8:D36,3,0)</f>
        <v>843973.20959999994</v>
      </c>
      <c r="F4" s="25">
        <f>VLOOKUP(C4,RA!B8:I39,8,0)</f>
        <v>154532.7738</v>
      </c>
      <c r="G4" s="16">
        <f t="shared" ref="G4:G40" si="0">E4-F4</f>
        <v>689440.43579999998</v>
      </c>
      <c r="H4" s="27">
        <f>RA!J8</f>
        <v>18.3101515595786</v>
      </c>
      <c r="I4" s="20">
        <f>VLOOKUP(B4,RMS!B:D,3,FALSE)</f>
        <v>843974.22744102601</v>
      </c>
      <c r="J4" s="21">
        <f>VLOOKUP(B4,RMS!B:E,4,FALSE)</f>
        <v>689440.45497350395</v>
      </c>
      <c r="K4" s="22">
        <f t="shared" ref="K4:K40" si="1">E4-I4</f>
        <v>-1.0178410260705277</v>
      </c>
      <c r="L4" s="22">
        <f t="shared" ref="L4:L40" si="2">G4-J4</f>
        <v>-1.9173503969796002E-2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150850.5178</v>
      </c>
      <c r="F5" s="25">
        <f>VLOOKUP(C5,RA!B9:I40,8,0)</f>
        <v>35431.722999999998</v>
      </c>
      <c r="G5" s="16">
        <f t="shared" si="0"/>
        <v>115418.7948</v>
      </c>
      <c r="H5" s="27">
        <f>RA!J9</f>
        <v>23.487969094660901</v>
      </c>
      <c r="I5" s="20">
        <f>VLOOKUP(B5,RMS!B:D,3,FALSE)</f>
        <v>150850.638429688</v>
      </c>
      <c r="J5" s="21">
        <f>VLOOKUP(B5,RMS!B:E,4,FALSE)</f>
        <v>115418.802250662</v>
      </c>
      <c r="K5" s="22">
        <f t="shared" si="1"/>
        <v>-0.12062968799727969</v>
      </c>
      <c r="L5" s="22">
        <f t="shared" si="2"/>
        <v>-7.4506620003376156E-3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160826.29089999999</v>
      </c>
      <c r="F6" s="25">
        <f>VLOOKUP(C6,RA!B10:I41,8,0)</f>
        <v>44669.652600000001</v>
      </c>
      <c r="G6" s="16">
        <f t="shared" si="0"/>
        <v>116156.63829999999</v>
      </c>
      <c r="H6" s="27">
        <f>RA!J10</f>
        <v>27.775093456439301</v>
      </c>
      <c r="I6" s="20">
        <f>VLOOKUP(B6,RMS!B:D,3,FALSE)</f>
        <v>160828.815037917</v>
      </c>
      <c r="J6" s="21">
        <f>VLOOKUP(B6,RMS!B:E,4,FALSE)</f>
        <v>116156.638488422</v>
      </c>
      <c r="K6" s="22">
        <f>E6-I6</f>
        <v>-2.5241379170038272</v>
      </c>
      <c r="L6" s="22">
        <f t="shared" si="2"/>
        <v>-1.8842201097868383E-4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110639.2334</v>
      </c>
      <c r="F7" s="25">
        <f>VLOOKUP(C7,RA!B11:I42,8,0)</f>
        <v>25688.095499999999</v>
      </c>
      <c r="G7" s="16">
        <f t="shared" si="0"/>
        <v>84951.137900000002</v>
      </c>
      <c r="H7" s="27">
        <f>RA!J11</f>
        <v>23.217889993080899</v>
      </c>
      <c r="I7" s="20">
        <f>VLOOKUP(B7,RMS!B:D,3,FALSE)</f>
        <v>110639.305109402</v>
      </c>
      <c r="J7" s="21">
        <f>VLOOKUP(B7,RMS!B:E,4,FALSE)</f>
        <v>84951.138472649604</v>
      </c>
      <c r="K7" s="22">
        <f t="shared" si="1"/>
        <v>-7.1709402007400058E-2</v>
      </c>
      <c r="L7" s="22">
        <f t="shared" si="2"/>
        <v>-5.7264960196334869E-4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312532.02179999999</v>
      </c>
      <c r="F8" s="25">
        <f>VLOOKUP(C8,RA!B12:I43,8,0)</f>
        <v>41599.0317</v>
      </c>
      <c r="G8" s="16">
        <f t="shared" si="0"/>
        <v>270932.9901</v>
      </c>
      <c r="H8" s="27">
        <f>RA!J12</f>
        <v>13.310326238064899</v>
      </c>
      <c r="I8" s="20">
        <f>VLOOKUP(B8,RMS!B:D,3,FALSE)</f>
        <v>312532.02000085497</v>
      </c>
      <c r="J8" s="21">
        <f>VLOOKUP(B8,RMS!B:E,4,FALSE)</f>
        <v>270932.98834187997</v>
      </c>
      <c r="K8" s="22">
        <f t="shared" si="1"/>
        <v>1.7991450149565935E-3</v>
      </c>
      <c r="L8" s="22">
        <f t="shared" si="2"/>
        <v>1.758120022714138E-3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761269.88439999998</v>
      </c>
      <c r="F9" s="25">
        <f>VLOOKUP(C9,RA!B13:I44,8,0)</f>
        <v>21876.821499999998</v>
      </c>
      <c r="G9" s="16">
        <f t="shared" si="0"/>
        <v>739393.06290000002</v>
      </c>
      <c r="H9" s="27">
        <f>RA!J13</f>
        <v>2.8737274320581299</v>
      </c>
      <c r="I9" s="20">
        <f>VLOOKUP(B9,RMS!B:D,3,FALSE)</f>
        <v>761270.17209999997</v>
      </c>
      <c r="J9" s="21">
        <f>VLOOKUP(B9,RMS!B:E,4,FALSE)</f>
        <v>739393.06014187995</v>
      </c>
      <c r="K9" s="22">
        <f t="shared" si="1"/>
        <v>-0.28769999998621643</v>
      </c>
      <c r="L9" s="22">
        <f t="shared" si="2"/>
        <v>2.7581200702115893E-3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284955.51899999997</v>
      </c>
      <c r="F10" s="25">
        <f>VLOOKUP(C10,RA!B14:I44,8,0)</f>
        <v>53235.802499999998</v>
      </c>
      <c r="G10" s="16">
        <f t="shared" si="0"/>
        <v>231719.71649999998</v>
      </c>
      <c r="H10" s="27">
        <f>RA!J14</f>
        <v>18.682144738526699</v>
      </c>
      <c r="I10" s="20">
        <f>VLOOKUP(B10,RMS!B:D,3,FALSE)</f>
        <v>284955.52438974398</v>
      </c>
      <c r="J10" s="21">
        <f>VLOOKUP(B10,RMS!B:E,4,FALSE)</f>
        <v>231719.72632136801</v>
      </c>
      <c r="K10" s="22">
        <f t="shared" si="1"/>
        <v>-5.3897440084256232E-3</v>
      </c>
      <c r="L10" s="22">
        <f t="shared" si="2"/>
        <v>-9.8213680321350694E-3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209367.97709999999</v>
      </c>
      <c r="F11" s="25">
        <f>VLOOKUP(C11,RA!B15:I45,8,0)</f>
        <v>11351.2729</v>
      </c>
      <c r="G11" s="16">
        <f t="shared" si="0"/>
        <v>198016.70419999998</v>
      </c>
      <c r="H11" s="27">
        <f>RA!J15</f>
        <v>5.4216853299290904</v>
      </c>
      <c r="I11" s="20">
        <f>VLOOKUP(B11,RMS!B:D,3,FALSE)</f>
        <v>209368.32294188</v>
      </c>
      <c r="J11" s="21">
        <f>VLOOKUP(B11,RMS!B:E,4,FALSE)</f>
        <v>198016.705642735</v>
      </c>
      <c r="K11" s="22">
        <f t="shared" si="1"/>
        <v>-0.3458418800146319</v>
      </c>
      <c r="L11" s="22">
        <f t="shared" si="2"/>
        <v>-1.4427350251935422E-3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810875.19680000003</v>
      </c>
      <c r="F12" s="25">
        <f>VLOOKUP(C12,RA!B16:I46,8,0)</f>
        <v>61187.146500000003</v>
      </c>
      <c r="G12" s="16">
        <f t="shared" si="0"/>
        <v>749688.0503</v>
      </c>
      <c r="H12" s="27">
        <f>RA!J16</f>
        <v>7.54581552641715</v>
      </c>
      <c r="I12" s="20">
        <f>VLOOKUP(B12,RMS!B:D,3,FALSE)</f>
        <v>810874.60878205101</v>
      </c>
      <c r="J12" s="21">
        <f>VLOOKUP(B12,RMS!B:E,4,FALSE)</f>
        <v>749688.05091282097</v>
      </c>
      <c r="K12" s="22">
        <f t="shared" si="1"/>
        <v>0.58801794901955873</v>
      </c>
      <c r="L12" s="22">
        <f t="shared" si="2"/>
        <v>-6.1282096430659294E-4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622823.67039999994</v>
      </c>
      <c r="F13" s="25">
        <f>VLOOKUP(C13,RA!B17:I47,8,0)</f>
        <v>52097.558499999999</v>
      </c>
      <c r="G13" s="16">
        <f t="shared" si="0"/>
        <v>570726.1118999999</v>
      </c>
      <c r="H13" s="27">
        <f>RA!J17</f>
        <v>8.36473643760859</v>
      </c>
      <c r="I13" s="20">
        <f>VLOOKUP(B13,RMS!B:D,3,FALSE)</f>
        <v>622823.64106581197</v>
      </c>
      <c r="J13" s="21">
        <f>VLOOKUP(B13,RMS!B:E,4,FALSE)</f>
        <v>570726.11232820502</v>
      </c>
      <c r="K13" s="22">
        <f t="shared" si="1"/>
        <v>2.9334187973290682E-2</v>
      </c>
      <c r="L13" s="22">
        <f t="shared" si="2"/>
        <v>-4.2820512317121029E-4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2424687.8201000001</v>
      </c>
      <c r="F14" s="25">
        <f>VLOOKUP(C14,RA!B18:I48,8,0)</f>
        <v>270526.223</v>
      </c>
      <c r="G14" s="16">
        <f t="shared" si="0"/>
        <v>2154161.5970999999</v>
      </c>
      <c r="H14" s="27">
        <f>RA!J18</f>
        <v>11.1571568412812</v>
      </c>
      <c r="I14" s="20">
        <f>VLOOKUP(B14,RMS!B:D,3,FALSE)</f>
        <v>2424687.7487717899</v>
      </c>
      <c r="J14" s="21">
        <f>VLOOKUP(B14,RMS!B:E,4,FALSE)</f>
        <v>2154161.61190684</v>
      </c>
      <c r="K14" s="22">
        <f t="shared" si="1"/>
        <v>7.1328210178762674E-2</v>
      </c>
      <c r="L14" s="22">
        <f t="shared" si="2"/>
        <v>-1.4806840103119612E-2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816444.03130000003</v>
      </c>
      <c r="F15" s="25">
        <f>VLOOKUP(C15,RA!B19:I49,8,0)</f>
        <v>48338.285400000001</v>
      </c>
      <c r="G15" s="16">
        <f t="shared" si="0"/>
        <v>768105.74589999998</v>
      </c>
      <c r="H15" s="27">
        <f>RA!J19</f>
        <v>5.9205877619109302</v>
      </c>
      <c r="I15" s="20">
        <f>VLOOKUP(B15,RMS!B:D,3,FALSE)</f>
        <v>816443.98368632502</v>
      </c>
      <c r="J15" s="21">
        <f>VLOOKUP(B15,RMS!B:E,4,FALSE)</f>
        <v>768105.74605726497</v>
      </c>
      <c r="K15" s="22">
        <f t="shared" si="1"/>
        <v>4.7613675007596612E-2</v>
      </c>
      <c r="L15" s="22">
        <f t="shared" si="2"/>
        <v>-1.5726499259471893E-4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1278652.2552</v>
      </c>
      <c r="F16" s="25">
        <f>VLOOKUP(C16,RA!B20:I50,8,0)</f>
        <v>90758.063399999999</v>
      </c>
      <c r="G16" s="16">
        <f t="shared" si="0"/>
        <v>1187894.1917999999</v>
      </c>
      <c r="H16" s="27">
        <f>RA!J20</f>
        <v>7.0979473137365297</v>
      </c>
      <c r="I16" s="20">
        <f>VLOOKUP(B16,RMS!B:D,3,FALSE)</f>
        <v>1278652.3041999999</v>
      </c>
      <c r="J16" s="21">
        <f>VLOOKUP(B16,RMS!B:E,4,FALSE)</f>
        <v>1187894.1917999999</v>
      </c>
      <c r="K16" s="22">
        <f t="shared" si="1"/>
        <v>-4.8999999882653356E-2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451418.52110000001</v>
      </c>
      <c r="F17" s="25">
        <f>VLOOKUP(C17,RA!B21:I51,8,0)</f>
        <v>48522.517699999997</v>
      </c>
      <c r="G17" s="16">
        <f t="shared" si="0"/>
        <v>402896.00340000005</v>
      </c>
      <c r="H17" s="27">
        <f>RA!J21</f>
        <v>10.7488982910498</v>
      </c>
      <c r="I17" s="20">
        <f>VLOOKUP(B17,RMS!B:D,3,FALSE)</f>
        <v>451418.66402132198</v>
      </c>
      <c r="J17" s="21">
        <f>VLOOKUP(B17,RMS!B:E,4,FALSE)</f>
        <v>402896.003390992</v>
      </c>
      <c r="K17" s="22">
        <f t="shared" si="1"/>
        <v>-0.14292132196715102</v>
      </c>
      <c r="L17" s="22">
        <f t="shared" si="2"/>
        <v>9.0080429799854755E-6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1354996.2202000001</v>
      </c>
      <c r="F18" s="25">
        <f>VLOOKUP(C18,RA!B22:I52,8,0)</f>
        <v>160783.4382</v>
      </c>
      <c r="G18" s="16">
        <f t="shared" si="0"/>
        <v>1194212.7820000001</v>
      </c>
      <c r="H18" s="27">
        <f>RA!J22</f>
        <v>11.865969498886701</v>
      </c>
      <c r="I18" s="20">
        <f>VLOOKUP(B18,RMS!B:D,3,FALSE)</f>
        <v>1354997.5429</v>
      </c>
      <c r="J18" s="21">
        <f>VLOOKUP(B18,RMS!B:E,4,FALSE)</f>
        <v>1194212.7805999999</v>
      </c>
      <c r="K18" s="22">
        <f t="shared" si="1"/>
        <v>-1.3226999999023974</v>
      </c>
      <c r="L18" s="22">
        <f t="shared" si="2"/>
        <v>1.4000001829117537E-3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2949063.1009</v>
      </c>
      <c r="F19" s="25">
        <f>VLOOKUP(C19,RA!B23:I53,8,0)</f>
        <v>279126.59450000001</v>
      </c>
      <c r="G19" s="16">
        <f t="shared" si="0"/>
        <v>2669936.5063999998</v>
      </c>
      <c r="H19" s="27">
        <f>RA!J23</f>
        <v>9.4649244505760404</v>
      </c>
      <c r="I19" s="20">
        <f>VLOOKUP(B19,RMS!B:D,3,FALSE)</f>
        <v>2949065.30194957</v>
      </c>
      <c r="J19" s="21">
        <f>VLOOKUP(B19,RMS!B:E,4,FALSE)</f>
        <v>2669936.53688034</v>
      </c>
      <c r="K19" s="22">
        <f t="shared" si="1"/>
        <v>-2.2010495699942112</v>
      </c>
      <c r="L19" s="22">
        <f t="shared" si="2"/>
        <v>-3.0480340123176575E-2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342193.05040000001</v>
      </c>
      <c r="F20" s="25">
        <f>VLOOKUP(C20,RA!B24:I54,8,0)</f>
        <v>51716.9951</v>
      </c>
      <c r="G20" s="16">
        <f t="shared" si="0"/>
        <v>290476.05530000001</v>
      </c>
      <c r="H20" s="27">
        <f>RA!J24</f>
        <v>15.1133972591046</v>
      </c>
      <c r="I20" s="20">
        <f>VLOOKUP(B20,RMS!B:D,3,FALSE)</f>
        <v>342193.140347682</v>
      </c>
      <c r="J20" s="21">
        <f>VLOOKUP(B20,RMS!B:E,4,FALSE)</f>
        <v>290476.06144010299</v>
      </c>
      <c r="K20" s="22">
        <f t="shared" si="1"/>
        <v>-8.9947681990452111E-2</v>
      </c>
      <c r="L20" s="22">
        <f t="shared" si="2"/>
        <v>-6.1401029815897346E-3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500061.18650000001</v>
      </c>
      <c r="F21" s="25">
        <f>VLOOKUP(C21,RA!B25:I55,8,0)</f>
        <v>32219.320800000001</v>
      </c>
      <c r="G21" s="16">
        <f t="shared" si="0"/>
        <v>467841.86570000002</v>
      </c>
      <c r="H21" s="27">
        <f>RA!J25</f>
        <v>6.4430757014971798</v>
      </c>
      <c r="I21" s="20">
        <f>VLOOKUP(B21,RMS!B:D,3,FALSE)</f>
        <v>500061.19286152301</v>
      </c>
      <c r="J21" s="21">
        <f>VLOOKUP(B21,RMS!B:E,4,FALSE)</f>
        <v>467841.86860526801</v>
      </c>
      <c r="K21" s="22">
        <f t="shared" si="1"/>
        <v>-6.3615230028517544E-3</v>
      </c>
      <c r="L21" s="22">
        <f t="shared" si="2"/>
        <v>-2.9052679892629385E-3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703791.85530000005</v>
      </c>
      <c r="F22" s="25">
        <f>VLOOKUP(C22,RA!B26:I56,8,0)</f>
        <v>166823.55540000001</v>
      </c>
      <c r="G22" s="16">
        <f t="shared" si="0"/>
        <v>536968.29989999998</v>
      </c>
      <c r="H22" s="27">
        <f>RA!J26</f>
        <v>23.7035359451395</v>
      </c>
      <c r="I22" s="20">
        <f>VLOOKUP(B22,RMS!B:D,3,FALSE)</f>
        <v>703791.82236308896</v>
      </c>
      <c r="J22" s="21">
        <f>VLOOKUP(B22,RMS!B:E,4,FALSE)</f>
        <v>536968.25956109702</v>
      </c>
      <c r="K22" s="22">
        <f t="shared" si="1"/>
        <v>3.2936911098659039E-2</v>
      </c>
      <c r="L22" s="22">
        <f t="shared" si="2"/>
        <v>4.0338902967050672E-2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326267.34450000001</v>
      </c>
      <c r="F23" s="25">
        <f>VLOOKUP(C23,RA!B27:I57,8,0)</f>
        <v>87097.103400000007</v>
      </c>
      <c r="G23" s="16">
        <f t="shared" si="0"/>
        <v>239170.24109999998</v>
      </c>
      <c r="H23" s="27">
        <f>RA!J27</f>
        <v>26.695010968221499</v>
      </c>
      <c r="I23" s="20">
        <f>VLOOKUP(B23,RMS!B:D,3,FALSE)</f>
        <v>326267.12278372998</v>
      </c>
      <c r="J23" s="21">
        <f>VLOOKUP(B23,RMS!B:E,4,FALSE)</f>
        <v>239170.27969570801</v>
      </c>
      <c r="K23" s="22">
        <f t="shared" si="1"/>
        <v>0.22171627002535388</v>
      </c>
      <c r="L23" s="22">
        <f t="shared" si="2"/>
        <v>-3.8595708028879017E-2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1478371.986</v>
      </c>
      <c r="F24" s="25">
        <f>VLOOKUP(C24,RA!B28:I58,8,0)</f>
        <v>67552.166899999997</v>
      </c>
      <c r="G24" s="16">
        <f t="shared" si="0"/>
        <v>1410819.8191</v>
      </c>
      <c r="H24" s="27">
        <f>RA!J28</f>
        <v>4.56936194271203</v>
      </c>
      <c r="I24" s="20">
        <f>VLOOKUP(B24,RMS!B:D,3,FALSE)</f>
        <v>1478371.9870531</v>
      </c>
      <c r="J24" s="21">
        <f>VLOOKUP(B24,RMS!B:E,4,FALSE)</f>
        <v>1410819.81361593</v>
      </c>
      <c r="K24" s="22">
        <f t="shared" si="1"/>
        <v>-1.0530999861657619E-3</v>
      </c>
      <c r="L24" s="22">
        <f t="shared" si="2"/>
        <v>5.4840699303895235E-3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857774.02980000002</v>
      </c>
      <c r="F25" s="25">
        <f>VLOOKUP(C25,RA!B29:I59,8,0)</f>
        <v>138057.66339999999</v>
      </c>
      <c r="G25" s="16">
        <f t="shared" si="0"/>
        <v>719716.36640000006</v>
      </c>
      <c r="H25" s="27">
        <f>RA!J29</f>
        <v>16.094875643669202</v>
      </c>
      <c r="I25" s="20">
        <f>VLOOKUP(B25,RMS!B:D,3,FALSE)</f>
        <v>857774.03053185798</v>
      </c>
      <c r="J25" s="21">
        <f>VLOOKUP(B25,RMS!B:E,4,FALSE)</f>
        <v>719716.34729905298</v>
      </c>
      <c r="K25" s="22">
        <f t="shared" si="1"/>
        <v>-7.3185795918107033E-4</v>
      </c>
      <c r="L25" s="22">
        <f t="shared" si="2"/>
        <v>1.9100947072729468E-2</v>
      </c>
      <c r="M25" s="32"/>
    </row>
    <row r="26" spans="1:13">
      <c r="A26" s="42"/>
      <c r="B26" s="12">
        <v>37</v>
      </c>
      <c r="C26" s="40" t="s">
        <v>73</v>
      </c>
      <c r="D26" s="40"/>
      <c r="E26" s="15">
        <f>VLOOKUP(C26,RA!B30:D56,3,0)</f>
        <v>972391.39300000004</v>
      </c>
      <c r="F26" s="25">
        <f>VLOOKUP(C26,RA!B30:I60,8,0)</f>
        <v>134221.8848</v>
      </c>
      <c r="G26" s="16">
        <f t="shared" si="0"/>
        <v>838169.50820000004</v>
      </c>
      <c r="H26" s="27">
        <f>RA!J30</f>
        <v>13.8032777507318</v>
      </c>
      <c r="I26" s="20">
        <f>VLOOKUP(B26,RMS!B:D,3,FALSE)</f>
        <v>972391.383858838</v>
      </c>
      <c r="J26" s="21">
        <f>VLOOKUP(B26,RMS!B:E,4,FALSE)</f>
        <v>838169.50955669</v>
      </c>
      <c r="K26" s="22">
        <f t="shared" si="1"/>
        <v>9.1411620378494263E-3</v>
      </c>
      <c r="L26" s="22">
        <f t="shared" si="2"/>
        <v>-1.3566899579018354E-3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1079067.8913</v>
      </c>
      <c r="F27" s="25">
        <f>VLOOKUP(C27,RA!B31:I61,8,0)</f>
        <v>39414.312899999997</v>
      </c>
      <c r="G27" s="16">
        <f t="shared" si="0"/>
        <v>1039653.5784</v>
      </c>
      <c r="H27" s="27">
        <f>RA!J31</f>
        <v>3.6526258651358701</v>
      </c>
      <c r="I27" s="20">
        <f>VLOOKUP(B27,RMS!B:D,3,FALSE)</f>
        <v>1079067.77555841</v>
      </c>
      <c r="J27" s="21">
        <f>VLOOKUP(B27,RMS!B:E,4,FALSE)</f>
        <v>1039655.04261681</v>
      </c>
      <c r="K27" s="22">
        <f t="shared" si="1"/>
        <v>0.11574159003794193</v>
      </c>
      <c r="L27" s="22">
        <f t="shared" si="2"/>
        <v>-1.4642168099526316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142090.2347</v>
      </c>
      <c r="F28" s="25">
        <f>VLOOKUP(C28,RA!B32:I62,8,0)</f>
        <v>36097.3465</v>
      </c>
      <c r="G28" s="16">
        <f t="shared" si="0"/>
        <v>105992.8882</v>
      </c>
      <c r="H28" s="27">
        <f>RA!J32</f>
        <v>25.4045231019666</v>
      </c>
      <c r="I28" s="20">
        <f>VLOOKUP(B28,RMS!B:D,3,FALSE)</f>
        <v>142090.207519227</v>
      </c>
      <c r="J28" s="21">
        <f>VLOOKUP(B28,RMS!B:E,4,FALSE)</f>
        <v>105992.87632912199</v>
      </c>
      <c r="K28" s="22">
        <f t="shared" si="1"/>
        <v>2.7180773002328351E-2</v>
      </c>
      <c r="L28" s="22">
        <f t="shared" si="2"/>
        <v>1.1870878006448038E-2</v>
      </c>
      <c r="M28" s="32"/>
    </row>
    <row r="29" spans="1:13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32</v>
      </c>
      <c r="D30" s="40"/>
      <c r="E30" s="15">
        <f>VLOOKUP(C30,RA!B34:D61,3,0)</f>
        <v>246992.98370000001</v>
      </c>
      <c r="F30" s="25">
        <f>VLOOKUP(C30,RA!B34:I65,8,0)</f>
        <v>30300.049599999998</v>
      </c>
      <c r="G30" s="16">
        <f t="shared" si="0"/>
        <v>216692.93410000001</v>
      </c>
      <c r="H30" s="27">
        <f>RA!J34</f>
        <v>0</v>
      </c>
      <c r="I30" s="20">
        <f>VLOOKUP(B30,RMS!B:D,3,FALSE)</f>
        <v>246992.98389999999</v>
      </c>
      <c r="J30" s="21">
        <f>VLOOKUP(B30,RMS!B:E,4,FALSE)</f>
        <v>216692.9197</v>
      </c>
      <c r="K30" s="22">
        <f t="shared" si="1"/>
        <v>-1.999999803956598E-4</v>
      </c>
      <c r="L30" s="22">
        <f t="shared" si="2"/>
        <v>1.4400000014575198E-2</v>
      </c>
      <c r="M30" s="32"/>
    </row>
    <row r="31" spans="1:13" s="35" customFormat="1" ht="12" thickBot="1">
      <c r="A31" s="42"/>
      <c r="B31" s="12">
        <v>70</v>
      </c>
      <c r="C31" s="43" t="s">
        <v>69</v>
      </c>
      <c r="D31" s="44"/>
      <c r="E31" s="15">
        <f>VLOOKUP(C31,RA!B35:D62,3,0)</f>
        <v>192450.5</v>
      </c>
      <c r="F31" s="25">
        <f>VLOOKUP(C31,RA!B35:I66,8,0)</f>
        <v>228.32</v>
      </c>
      <c r="G31" s="16">
        <f t="shared" si="0"/>
        <v>192222.18</v>
      </c>
      <c r="H31" s="27">
        <f>RA!J35</f>
        <v>12.267575032334801</v>
      </c>
      <c r="I31" s="20">
        <f>VLOOKUP(B31,RMS!B:D,3,FALSE)</f>
        <v>192450.5</v>
      </c>
      <c r="J31" s="21">
        <f>VLOOKUP(B31,RMS!B:E,4,FALSE)</f>
        <v>192222.18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36</v>
      </c>
      <c r="D32" s="40"/>
      <c r="E32" s="15">
        <f>VLOOKUP(C32,RA!B34:D62,3,0)</f>
        <v>726112.18</v>
      </c>
      <c r="F32" s="25">
        <f>VLOOKUP(C32,RA!B34:I66,8,0)</f>
        <v>-111776.94</v>
      </c>
      <c r="G32" s="16">
        <f t="shared" si="0"/>
        <v>837889.12000000011</v>
      </c>
      <c r="H32" s="27">
        <f>RA!J35</f>
        <v>12.267575032334801</v>
      </c>
      <c r="I32" s="20">
        <f>VLOOKUP(B32,RMS!B:D,3,FALSE)</f>
        <v>726112.18</v>
      </c>
      <c r="J32" s="21">
        <f>VLOOKUP(B32,RMS!B:E,4,FALSE)</f>
        <v>837889.12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37</v>
      </c>
      <c r="D33" s="40"/>
      <c r="E33" s="15">
        <f>VLOOKUP(C33,RA!B34:D63,3,0)</f>
        <v>453426.5</v>
      </c>
      <c r="F33" s="25">
        <f>VLOOKUP(C33,RA!B34:I67,8,0)</f>
        <v>-25208.560000000001</v>
      </c>
      <c r="G33" s="16">
        <f t="shared" si="0"/>
        <v>478635.06</v>
      </c>
      <c r="H33" s="27">
        <f>RA!J34</f>
        <v>0</v>
      </c>
      <c r="I33" s="20">
        <f>VLOOKUP(B33,RMS!B:D,3,FALSE)</f>
        <v>453426.5</v>
      </c>
      <c r="J33" s="21">
        <f>VLOOKUP(B33,RMS!B:E,4,FALSE)</f>
        <v>478635.06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38</v>
      </c>
      <c r="D34" s="40"/>
      <c r="E34" s="15">
        <f>VLOOKUP(C34,RA!B35:D64,3,0)</f>
        <v>375304.45</v>
      </c>
      <c r="F34" s="25">
        <f>VLOOKUP(C34,RA!B35:I68,8,0)</f>
        <v>-62460.68</v>
      </c>
      <c r="G34" s="16">
        <f t="shared" si="0"/>
        <v>437765.13</v>
      </c>
      <c r="H34" s="27">
        <f>RA!J35</f>
        <v>12.267575032334801</v>
      </c>
      <c r="I34" s="20">
        <f>VLOOKUP(B34,RMS!B:D,3,FALSE)</f>
        <v>375304.45</v>
      </c>
      <c r="J34" s="21">
        <f>VLOOKUP(B34,RMS!B:E,4,FALSE)</f>
        <v>437765.13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40" t="s">
        <v>71</v>
      </c>
      <c r="D35" s="40"/>
      <c r="E35" s="15">
        <f>VLOOKUP(C35,RA!B36:D65,3,0)</f>
        <v>31.3</v>
      </c>
      <c r="F35" s="25">
        <f>VLOOKUP(C35,RA!B36:I69,8,0)</f>
        <v>-79.84</v>
      </c>
      <c r="G35" s="16">
        <f t="shared" si="0"/>
        <v>111.14</v>
      </c>
      <c r="H35" s="27">
        <f>RA!J36</f>
        <v>0.118638299199015</v>
      </c>
      <c r="I35" s="20">
        <f>VLOOKUP(B35,RMS!B:D,3,FALSE)</f>
        <v>31.3</v>
      </c>
      <c r="J35" s="21">
        <f>VLOOKUP(B35,RMS!B:E,4,FALSE)</f>
        <v>111.14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33</v>
      </c>
      <c r="D36" s="40"/>
      <c r="E36" s="15">
        <f>VLOOKUP(C36,RA!B8:D65,3,0)</f>
        <v>144398.2892</v>
      </c>
      <c r="F36" s="25">
        <f>VLOOKUP(C36,RA!B8:I69,8,0)</f>
        <v>8367.3698000000004</v>
      </c>
      <c r="G36" s="16">
        <f t="shared" si="0"/>
        <v>136030.91940000001</v>
      </c>
      <c r="H36" s="27">
        <f>RA!J36</f>
        <v>0.118638299199015</v>
      </c>
      <c r="I36" s="20">
        <f>VLOOKUP(B36,RMS!B:D,3,FALSE)</f>
        <v>144398.290598291</v>
      </c>
      <c r="J36" s="21">
        <f>VLOOKUP(B36,RMS!B:E,4,FALSE)</f>
        <v>136030.91880341899</v>
      </c>
      <c r="K36" s="22">
        <f t="shared" si="1"/>
        <v>-1.3982910022605211E-3</v>
      </c>
      <c r="L36" s="22">
        <f t="shared" si="2"/>
        <v>5.9658102691173553E-4</v>
      </c>
      <c r="M36" s="32"/>
    </row>
    <row r="37" spans="1:13">
      <c r="A37" s="42"/>
      <c r="B37" s="12">
        <v>76</v>
      </c>
      <c r="C37" s="40" t="s">
        <v>34</v>
      </c>
      <c r="D37" s="40"/>
      <c r="E37" s="15">
        <f>VLOOKUP(C37,RA!B8:D66,3,0)</f>
        <v>610541.29989999998</v>
      </c>
      <c r="F37" s="25">
        <f>VLOOKUP(C37,RA!B8:I70,8,0)</f>
        <v>38350.933499999999</v>
      </c>
      <c r="G37" s="16">
        <f t="shared" si="0"/>
        <v>572190.36639999994</v>
      </c>
      <c r="H37" s="27">
        <f>RA!J37</f>
        <v>-15.3938940949868</v>
      </c>
      <c r="I37" s="20">
        <f>VLOOKUP(B37,RMS!B:D,3,FALSE)</f>
        <v>610541.28706239304</v>
      </c>
      <c r="J37" s="21">
        <f>VLOOKUP(B37,RMS!B:E,4,FALSE)</f>
        <v>572190.36439743603</v>
      </c>
      <c r="K37" s="22">
        <f t="shared" si="1"/>
        <v>1.2837606947869062E-2</v>
      </c>
      <c r="L37" s="22">
        <f t="shared" si="2"/>
        <v>2.0025639096274972E-3</v>
      </c>
      <c r="M37" s="32"/>
    </row>
    <row r="38" spans="1:13">
      <c r="A38" s="42"/>
      <c r="B38" s="12">
        <v>77</v>
      </c>
      <c r="C38" s="40" t="s">
        <v>39</v>
      </c>
      <c r="D38" s="40"/>
      <c r="E38" s="15">
        <f>VLOOKUP(C38,RA!B9:D67,3,0)</f>
        <v>401852.12</v>
      </c>
      <c r="F38" s="25">
        <f>VLOOKUP(C38,RA!B9:I71,8,0)</f>
        <v>-42135.199999999997</v>
      </c>
      <c r="G38" s="16">
        <f t="shared" si="0"/>
        <v>443987.32</v>
      </c>
      <c r="H38" s="27">
        <f>RA!J38</f>
        <v>-5.5595691914786602</v>
      </c>
      <c r="I38" s="20">
        <f>VLOOKUP(B38,RMS!B:D,3,FALSE)</f>
        <v>401852.12</v>
      </c>
      <c r="J38" s="21">
        <f>VLOOKUP(B38,RMS!B:E,4,FALSE)</f>
        <v>443987.32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40</v>
      </c>
      <c r="D39" s="40"/>
      <c r="E39" s="15">
        <f>VLOOKUP(C39,RA!B10:D68,3,0)</f>
        <v>158403.51</v>
      </c>
      <c r="F39" s="25">
        <f>VLOOKUP(C39,RA!B10:I72,8,0)</f>
        <v>20538.599999999999</v>
      </c>
      <c r="G39" s="16">
        <f t="shared" si="0"/>
        <v>137864.91</v>
      </c>
      <c r="H39" s="27">
        <f>RA!J39</f>
        <v>-16.6426697045559</v>
      </c>
      <c r="I39" s="20">
        <f>VLOOKUP(B39,RMS!B:D,3,FALSE)</f>
        <v>158403.51</v>
      </c>
      <c r="J39" s="21">
        <f>VLOOKUP(B39,RMS!B:E,4,FALSE)</f>
        <v>137864.91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35</v>
      </c>
      <c r="D40" s="40"/>
      <c r="E40" s="15">
        <f>VLOOKUP(C40,RA!B8:D69,3,0)</f>
        <v>12229.1543</v>
      </c>
      <c r="F40" s="25">
        <f>VLOOKUP(C40,RA!B8:I73,8,0)</f>
        <v>692.29909999999995</v>
      </c>
      <c r="G40" s="16">
        <f t="shared" si="0"/>
        <v>11536.8552</v>
      </c>
      <c r="H40" s="27">
        <f>RA!J40</f>
        <v>-255.07987220447299</v>
      </c>
      <c r="I40" s="20">
        <f>VLOOKUP(B40,RMS!B:D,3,FALSE)</f>
        <v>12229.1543756146</v>
      </c>
      <c r="J40" s="21">
        <f>VLOOKUP(B40,RMS!B:E,4,FALSE)</f>
        <v>11536.8553059527</v>
      </c>
      <c r="K40" s="22">
        <f t="shared" si="1"/>
        <v>-7.5614600064000115E-5</v>
      </c>
      <c r="L40" s="22">
        <f t="shared" si="2"/>
        <v>-1.0595270032354165E-4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46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47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59</v>
      </c>
      <c r="F5" s="53" t="s">
        <v>60</v>
      </c>
      <c r="G5" s="53" t="s">
        <v>48</v>
      </c>
      <c r="H5" s="53" t="s">
        <v>49</v>
      </c>
      <c r="I5" s="53" t="s">
        <v>1</v>
      </c>
      <c r="J5" s="53" t="s">
        <v>2</v>
      </c>
      <c r="K5" s="53" t="s">
        <v>50</v>
      </c>
      <c r="L5" s="53" t="s">
        <v>51</v>
      </c>
      <c r="M5" s="53" t="s">
        <v>52</v>
      </c>
      <c r="N5" s="53" t="s">
        <v>53</v>
      </c>
      <c r="O5" s="53" t="s">
        <v>54</v>
      </c>
      <c r="P5" s="53" t="s">
        <v>61</v>
      </c>
      <c r="Q5" s="53" t="s">
        <v>62</v>
      </c>
      <c r="R5" s="53" t="s">
        <v>55</v>
      </c>
      <c r="S5" s="53" t="s">
        <v>56</v>
      </c>
      <c r="T5" s="53" t="s">
        <v>57</v>
      </c>
      <c r="U5" s="54" t="s">
        <v>58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23267126.728599999</v>
      </c>
      <c r="E7" s="62">
        <v>26477547.462000001</v>
      </c>
      <c r="F7" s="63">
        <v>87.874931626475103</v>
      </c>
      <c r="G7" s="62">
        <v>23770312.399700001</v>
      </c>
      <c r="H7" s="63">
        <v>-2.1168660412992701</v>
      </c>
      <c r="I7" s="62">
        <v>2009741.7019</v>
      </c>
      <c r="J7" s="63">
        <v>8.6376875208644499</v>
      </c>
      <c r="K7" s="62">
        <v>1964972.0116000001</v>
      </c>
      <c r="L7" s="63">
        <v>8.2664963697523799</v>
      </c>
      <c r="M7" s="63">
        <v>2.2783881925904002E-2</v>
      </c>
      <c r="N7" s="62">
        <v>221248394.21830001</v>
      </c>
      <c r="O7" s="62">
        <v>7517727461.3119001</v>
      </c>
      <c r="P7" s="62">
        <v>1122809</v>
      </c>
      <c r="Q7" s="62">
        <v>1023853</v>
      </c>
      <c r="R7" s="63">
        <v>9.6650593395731601</v>
      </c>
      <c r="S7" s="62">
        <v>20.722248154940001</v>
      </c>
      <c r="T7" s="62">
        <v>24.880219080375799</v>
      </c>
      <c r="U7" s="64">
        <v>-20.065250132836599</v>
      </c>
    </row>
    <row r="8" spans="1:23" ht="12" thickBot="1">
      <c r="A8" s="65">
        <v>42351</v>
      </c>
      <c r="B8" s="43" t="s">
        <v>6</v>
      </c>
      <c r="C8" s="44"/>
      <c r="D8" s="66">
        <v>843973.20959999994</v>
      </c>
      <c r="E8" s="66">
        <v>1024232.7189</v>
      </c>
      <c r="F8" s="67">
        <v>82.400532030104003</v>
      </c>
      <c r="G8" s="66">
        <v>745247.53150000004</v>
      </c>
      <c r="H8" s="67">
        <v>13.247367341330101</v>
      </c>
      <c r="I8" s="66">
        <v>154532.7738</v>
      </c>
      <c r="J8" s="67">
        <v>18.3101515595786</v>
      </c>
      <c r="K8" s="66">
        <v>161580.61910000001</v>
      </c>
      <c r="L8" s="67">
        <v>21.681469883540299</v>
      </c>
      <c r="M8" s="67">
        <v>-4.3618135264343001E-2</v>
      </c>
      <c r="N8" s="66">
        <v>7633208.4666999998</v>
      </c>
      <c r="O8" s="66">
        <v>268248662.7502</v>
      </c>
      <c r="P8" s="66">
        <v>30430</v>
      </c>
      <c r="Q8" s="66">
        <v>27312</v>
      </c>
      <c r="R8" s="67">
        <v>11.416227299355601</v>
      </c>
      <c r="S8" s="66">
        <v>27.734906657903402</v>
      </c>
      <c r="T8" s="66">
        <v>28.811740158172199</v>
      </c>
      <c r="U8" s="68">
        <v>-3.8825928406793202</v>
      </c>
    </row>
    <row r="9" spans="1:23" ht="12" thickBot="1">
      <c r="A9" s="69"/>
      <c r="B9" s="43" t="s">
        <v>7</v>
      </c>
      <c r="C9" s="44"/>
      <c r="D9" s="66">
        <v>150850.5178</v>
      </c>
      <c r="E9" s="66">
        <v>164762.5748</v>
      </c>
      <c r="F9" s="67">
        <v>91.556300320696394</v>
      </c>
      <c r="G9" s="66">
        <v>157776.87469999999</v>
      </c>
      <c r="H9" s="67">
        <v>-4.3899696410959503</v>
      </c>
      <c r="I9" s="66">
        <v>35431.722999999998</v>
      </c>
      <c r="J9" s="67">
        <v>23.487969094660901</v>
      </c>
      <c r="K9" s="66">
        <v>36491.1924</v>
      </c>
      <c r="L9" s="67">
        <v>23.1283529157141</v>
      </c>
      <c r="M9" s="67">
        <v>-2.9033564822617E-2</v>
      </c>
      <c r="N9" s="66">
        <v>1163042.5386999999</v>
      </c>
      <c r="O9" s="66">
        <v>42586074.383299999</v>
      </c>
      <c r="P9" s="66">
        <v>8595</v>
      </c>
      <c r="Q9" s="66">
        <v>8120</v>
      </c>
      <c r="R9" s="67">
        <v>5.8497536945812696</v>
      </c>
      <c r="S9" s="66">
        <v>17.550961931355399</v>
      </c>
      <c r="T9" s="66">
        <v>17.784613399014798</v>
      </c>
      <c r="U9" s="68">
        <v>-1.3312744257163001</v>
      </c>
    </row>
    <row r="10" spans="1:23" ht="12" thickBot="1">
      <c r="A10" s="69"/>
      <c r="B10" s="43" t="s">
        <v>8</v>
      </c>
      <c r="C10" s="44"/>
      <c r="D10" s="66">
        <v>160826.29089999999</v>
      </c>
      <c r="E10" s="66">
        <v>171566.17749999999</v>
      </c>
      <c r="F10" s="67">
        <v>93.740090992002195</v>
      </c>
      <c r="G10" s="66">
        <v>178193.95189999999</v>
      </c>
      <c r="H10" s="67">
        <v>-9.7464929728627805</v>
      </c>
      <c r="I10" s="66">
        <v>44669.652600000001</v>
      </c>
      <c r="J10" s="67">
        <v>27.775093456439301</v>
      </c>
      <c r="K10" s="66">
        <v>41736.808499999999</v>
      </c>
      <c r="L10" s="67">
        <v>23.422124070418601</v>
      </c>
      <c r="M10" s="67">
        <v>7.0269965658730005E-2</v>
      </c>
      <c r="N10" s="66">
        <v>1387856.2215</v>
      </c>
      <c r="O10" s="66">
        <v>64514318.656000003</v>
      </c>
      <c r="P10" s="66">
        <v>106533</v>
      </c>
      <c r="Q10" s="66">
        <v>96310</v>
      </c>
      <c r="R10" s="67">
        <v>10.614681756826901</v>
      </c>
      <c r="S10" s="66">
        <v>1.5096382426102699</v>
      </c>
      <c r="T10" s="66">
        <v>1.5863538158031401</v>
      </c>
      <c r="U10" s="68">
        <v>-5.0817189858822003</v>
      </c>
    </row>
    <row r="11" spans="1:23" ht="12" thickBot="1">
      <c r="A11" s="69"/>
      <c r="B11" s="43" t="s">
        <v>9</v>
      </c>
      <c r="C11" s="44"/>
      <c r="D11" s="66">
        <v>110639.2334</v>
      </c>
      <c r="E11" s="66">
        <v>101497.1246</v>
      </c>
      <c r="F11" s="67">
        <v>109.00725891105699</v>
      </c>
      <c r="G11" s="66">
        <v>116951.0696</v>
      </c>
      <c r="H11" s="67">
        <v>-5.39698886174188</v>
      </c>
      <c r="I11" s="66">
        <v>25688.095499999999</v>
      </c>
      <c r="J11" s="67">
        <v>23.217889993080899</v>
      </c>
      <c r="K11" s="66">
        <v>25411.9548</v>
      </c>
      <c r="L11" s="67">
        <v>21.728706618002601</v>
      </c>
      <c r="M11" s="67">
        <v>1.0866566628710999E-2</v>
      </c>
      <c r="N11" s="66">
        <v>1020997.013</v>
      </c>
      <c r="O11" s="66">
        <v>23107952.7914</v>
      </c>
      <c r="P11" s="66">
        <v>4925</v>
      </c>
      <c r="Q11" s="66">
        <v>4081</v>
      </c>
      <c r="R11" s="67">
        <v>20.681205586866</v>
      </c>
      <c r="S11" s="66">
        <v>22.464818964467</v>
      </c>
      <c r="T11" s="66">
        <v>22.3363997794658</v>
      </c>
      <c r="U11" s="68">
        <v>0.57164575955100305</v>
      </c>
    </row>
    <row r="12" spans="1:23" ht="12" thickBot="1">
      <c r="A12" s="69"/>
      <c r="B12" s="43" t="s">
        <v>10</v>
      </c>
      <c r="C12" s="44"/>
      <c r="D12" s="66">
        <v>312532.02179999999</v>
      </c>
      <c r="E12" s="66">
        <v>546355.15870000003</v>
      </c>
      <c r="F12" s="67">
        <v>57.203087922449598</v>
      </c>
      <c r="G12" s="66">
        <v>486790.69300000003</v>
      </c>
      <c r="H12" s="67">
        <v>-35.797453342026003</v>
      </c>
      <c r="I12" s="66">
        <v>41599.0317</v>
      </c>
      <c r="J12" s="67">
        <v>13.310326238064899</v>
      </c>
      <c r="K12" s="66">
        <v>53673.997300000003</v>
      </c>
      <c r="L12" s="67">
        <v>11.026093569952501</v>
      </c>
      <c r="M12" s="67">
        <v>-0.224968629269578</v>
      </c>
      <c r="N12" s="66">
        <v>3165964.5882999999</v>
      </c>
      <c r="O12" s="66">
        <v>90688103.412300006</v>
      </c>
      <c r="P12" s="66">
        <v>2913</v>
      </c>
      <c r="Q12" s="66">
        <v>3074</v>
      </c>
      <c r="R12" s="67">
        <v>-5.2374756018217301</v>
      </c>
      <c r="S12" s="66">
        <v>107.288713285273</v>
      </c>
      <c r="T12" s="66">
        <v>143.99349222511401</v>
      </c>
      <c r="U12" s="68">
        <v>-34.2112211209446</v>
      </c>
    </row>
    <row r="13" spans="1:23" ht="12" thickBot="1">
      <c r="A13" s="69"/>
      <c r="B13" s="43" t="s">
        <v>11</v>
      </c>
      <c r="C13" s="44"/>
      <c r="D13" s="66">
        <v>761269.88439999998</v>
      </c>
      <c r="E13" s="66">
        <v>669658.50300000003</v>
      </c>
      <c r="F13" s="67">
        <v>113.680313322326</v>
      </c>
      <c r="G13" s="66">
        <v>480692.0405</v>
      </c>
      <c r="H13" s="67">
        <v>58.369563100764502</v>
      </c>
      <c r="I13" s="66">
        <v>21876.821499999998</v>
      </c>
      <c r="J13" s="67">
        <v>2.8737274320581299</v>
      </c>
      <c r="K13" s="66">
        <v>95108.861799999999</v>
      </c>
      <c r="L13" s="67">
        <v>19.785819981764401</v>
      </c>
      <c r="M13" s="67">
        <v>-0.76998125005424101</v>
      </c>
      <c r="N13" s="66">
        <v>4828522.5241999999</v>
      </c>
      <c r="O13" s="66">
        <v>130830020.13</v>
      </c>
      <c r="P13" s="66">
        <v>16071</v>
      </c>
      <c r="Q13" s="66">
        <v>14885</v>
      </c>
      <c r="R13" s="67">
        <v>7.9677527712462197</v>
      </c>
      <c r="S13" s="66">
        <v>47.369167096011502</v>
      </c>
      <c r="T13" s="66">
        <v>52.601409922740999</v>
      </c>
      <c r="U13" s="68">
        <v>-11.0456720003636</v>
      </c>
    </row>
    <row r="14" spans="1:23" ht="12" thickBot="1">
      <c r="A14" s="69"/>
      <c r="B14" s="43" t="s">
        <v>12</v>
      </c>
      <c r="C14" s="44"/>
      <c r="D14" s="66">
        <v>284955.51899999997</v>
      </c>
      <c r="E14" s="66">
        <v>277496.85259999998</v>
      </c>
      <c r="F14" s="67">
        <v>102.68783819712399</v>
      </c>
      <c r="G14" s="66">
        <v>291736.01870000002</v>
      </c>
      <c r="H14" s="67">
        <v>-2.32419011207958</v>
      </c>
      <c r="I14" s="66">
        <v>53235.802499999998</v>
      </c>
      <c r="J14" s="67">
        <v>18.682144738526699</v>
      </c>
      <c r="K14" s="66">
        <v>50236.380899999996</v>
      </c>
      <c r="L14" s="67">
        <v>17.2198075245756</v>
      </c>
      <c r="M14" s="67">
        <v>5.9706164064059999E-2</v>
      </c>
      <c r="N14" s="66">
        <v>2659831.5257000001</v>
      </c>
      <c r="O14" s="66">
        <v>64569349.708700001</v>
      </c>
      <c r="P14" s="66">
        <v>4321</v>
      </c>
      <c r="Q14" s="66">
        <v>4521</v>
      </c>
      <c r="R14" s="67">
        <v>-4.4238000442379999</v>
      </c>
      <c r="S14" s="66">
        <v>65.946660263827795</v>
      </c>
      <c r="T14" s="66">
        <v>61.835118911745198</v>
      </c>
      <c r="U14" s="68">
        <v>6.2346468124904098</v>
      </c>
    </row>
    <row r="15" spans="1:23" ht="12" thickBot="1">
      <c r="A15" s="69"/>
      <c r="B15" s="43" t="s">
        <v>13</v>
      </c>
      <c r="C15" s="44"/>
      <c r="D15" s="66">
        <v>209367.97709999999</v>
      </c>
      <c r="E15" s="66">
        <v>214595.15950000001</v>
      </c>
      <c r="F15" s="67">
        <v>97.564165747177498</v>
      </c>
      <c r="G15" s="66">
        <v>158335.69839999999</v>
      </c>
      <c r="H15" s="67">
        <v>32.230431428722</v>
      </c>
      <c r="I15" s="66">
        <v>11351.2729</v>
      </c>
      <c r="J15" s="67">
        <v>5.4216853299290904</v>
      </c>
      <c r="K15" s="66">
        <v>23757.620699999999</v>
      </c>
      <c r="L15" s="67">
        <v>15.0045889461905</v>
      </c>
      <c r="M15" s="67">
        <v>-0.52220497821147605</v>
      </c>
      <c r="N15" s="66">
        <v>1581706.3842</v>
      </c>
      <c r="O15" s="66">
        <v>51328355.4287</v>
      </c>
      <c r="P15" s="66">
        <v>7387</v>
      </c>
      <c r="Q15" s="66">
        <v>7188</v>
      </c>
      <c r="R15" s="67">
        <v>2.7685030606566601</v>
      </c>
      <c r="S15" s="66">
        <v>28.342761215649102</v>
      </c>
      <c r="T15" s="66">
        <v>28.9962714385086</v>
      </c>
      <c r="U15" s="68">
        <v>-2.3057394369137199</v>
      </c>
    </row>
    <row r="16" spans="1:23" ht="12" thickBot="1">
      <c r="A16" s="69"/>
      <c r="B16" s="43" t="s">
        <v>14</v>
      </c>
      <c r="C16" s="44"/>
      <c r="D16" s="66">
        <v>810875.19680000003</v>
      </c>
      <c r="E16" s="66">
        <v>1237732.6459999999</v>
      </c>
      <c r="F16" s="67">
        <v>65.512952205027304</v>
      </c>
      <c r="G16" s="66">
        <v>793453.0453</v>
      </c>
      <c r="H16" s="67">
        <v>2.1957381855422602</v>
      </c>
      <c r="I16" s="66">
        <v>61187.146500000003</v>
      </c>
      <c r="J16" s="67">
        <v>7.54581552641715</v>
      </c>
      <c r="K16" s="66">
        <v>68335.1774</v>
      </c>
      <c r="L16" s="67">
        <v>8.6123782377270803</v>
      </c>
      <c r="M16" s="67">
        <v>-0.10460250740492</v>
      </c>
      <c r="N16" s="66">
        <v>7585016.7101999996</v>
      </c>
      <c r="O16" s="66">
        <v>367239991.99400002</v>
      </c>
      <c r="P16" s="66">
        <v>39324</v>
      </c>
      <c r="Q16" s="66">
        <v>37536</v>
      </c>
      <c r="R16" s="67">
        <v>4.7634271099744199</v>
      </c>
      <c r="S16" s="66">
        <v>20.6203640728308</v>
      </c>
      <c r="T16" s="66">
        <v>20.461900071930899</v>
      </c>
      <c r="U16" s="68">
        <v>0.76848304103751397</v>
      </c>
    </row>
    <row r="17" spans="1:21" ht="12" thickBot="1">
      <c r="A17" s="69"/>
      <c r="B17" s="43" t="s">
        <v>15</v>
      </c>
      <c r="C17" s="44"/>
      <c r="D17" s="66">
        <v>622823.67039999994</v>
      </c>
      <c r="E17" s="66">
        <v>613943.70169999998</v>
      </c>
      <c r="F17" s="67">
        <v>101.446381594177</v>
      </c>
      <c r="G17" s="66">
        <v>517806.10379999998</v>
      </c>
      <c r="H17" s="67">
        <v>20.281253123382001</v>
      </c>
      <c r="I17" s="66">
        <v>52097.558499999999</v>
      </c>
      <c r="J17" s="67">
        <v>8.36473643760859</v>
      </c>
      <c r="K17" s="66">
        <v>62314.351699999999</v>
      </c>
      <c r="L17" s="67">
        <v>12.034302269265799</v>
      </c>
      <c r="M17" s="67">
        <v>-0.16395570075392399</v>
      </c>
      <c r="N17" s="66">
        <v>6098812.5307</v>
      </c>
      <c r="O17" s="66">
        <v>346151614.9012</v>
      </c>
      <c r="P17" s="66">
        <v>10290</v>
      </c>
      <c r="Q17" s="66">
        <v>10434</v>
      </c>
      <c r="R17" s="67">
        <v>-1.3801035077630901</v>
      </c>
      <c r="S17" s="66">
        <v>60.527081671525799</v>
      </c>
      <c r="T17" s="66">
        <v>56.468092035652703</v>
      </c>
      <c r="U17" s="68">
        <v>6.7060719330576699</v>
      </c>
    </row>
    <row r="18" spans="1:21" ht="12" customHeight="1" thickBot="1">
      <c r="A18" s="69"/>
      <c r="B18" s="43" t="s">
        <v>16</v>
      </c>
      <c r="C18" s="44"/>
      <c r="D18" s="66">
        <v>2424687.8201000001</v>
      </c>
      <c r="E18" s="66">
        <v>2465153.1726000002</v>
      </c>
      <c r="F18" s="67">
        <v>98.358505550496005</v>
      </c>
      <c r="G18" s="66">
        <v>2256551.5929999999</v>
      </c>
      <c r="H18" s="67">
        <v>7.4510251669659002</v>
      </c>
      <c r="I18" s="66">
        <v>270526.223</v>
      </c>
      <c r="J18" s="67">
        <v>11.1571568412812</v>
      </c>
      <c r="K18" s="66">
        <v>314636.97509999998</v>
      </c>
      <c r="L18" s="67">
        <v>13.9432652936467</v>
      </c>
      <c r="M18" s="67">
        <v>-0.140195703591354</v>
      </c>
      <c r="N18" s="66">
        <v>19544587.889199998</v>
      </c>
      <c r="O18" s="66">
        <v>762258879.43589997</v>
      </c>
      <c r="P18" s="66">
        <v>105441</v>
      </c>
      <c r="Q18" s="66">
        <v>90534</v>
      </c>
      <c r="R18" s="67">
        <v>16.4656372191663</v>
      </c>
      <c r="S18" s="66">
        <v>22.9956830843789</v>
      </c>
      <c r="T18" s="66">
        <v>22.224753968674801</v>
      </c>
      <c r="U18" s="68">
        <v>3.3524949568812201</v>
      </c>
    </row>
    <row r="19" spans="1:21" ht="12" customHeight="1" thickBot="1">
      <c r="A19" s="69"/>
      <c r="B19" s="43" t="s">
        <v>17</v>
      </c>
      <c r="C19" s="44"/>
      <c r="D19" s="66">
        <v>816444.03130000003</v>
      </c>
      <c r="E19" s="66">
        <v>1432014.0924</v>
      </c>
      <c r="F19" s="67">
        <v>57.013686920613402</v>
      </c>
      <c r="G19" s="66">
        <v>705370.07570000004</v>
      </c>
      <c r="H19" s="67">
        <v>15.746904983142599</v>
      </c>
      <c r="I19" s="66">
        <v>48338.285400000001</v>
      </c>
      <c r="J19" s="67">
        <v>5.9205877619109302</v>
      </c>
      <c r="K19" s="66">
        <v>80952.217699999994</v>
      </c>
      <c r="L19" s="67">
        <v>11.4765596796354</v>
      </c>
      <c r="M19" s="67">
        <v>-0.40287879969964102</v>
      </c>
      <c r="N19" s="66">
        <v>7879117.4252000004</v>
      </c>
      <c r="O19" s="66">
        <v>244045114.79460001</v>
      </c>
      <c r="P19" s="66">
        <v>19988</v>
      </c>
      <c r="Q19" s="66">
        <v>16687</v>
      </c>
      <c r="R19" s="67">
        <v>19.7818661233295</v>
      </c>
      <c r="S19" s="66">
        <v>40.8467095907545</v>
      </c>
      <c r="T19" s="66">
        <v>40.4347114879847</v>
      </c>
      <c r="U19" s="68">
        <v>1.0086445319528401</v>
      </c>
    </row>
    <row r="20" spans="1:21" ht="12" thickBot="1">
      <c r="A20" s="69"/>
      <c r="B20" s="43" t="s">
        <v>18</v>
      </c>
      <c r="C20" s="44"/>
      <c r="D20" s="66">
        <v>1278652.2552</v>
      </c>
      <c r="E20" s="66">
        <v>2016108.4523</v>
      </c>
      <c r="F20" s="67">
        <v>63.421799246032599</v>
      </c>
      <c r="G20" s="66">
        <v>1099794.659</v>
      </c>
      <c r="H20" s="67">
        <v>16.262817311972402</v>
      </c>
      <c r="I20" s="66">
        <v>90758.063399999999</v>
      </c>
      <c r="J20" s="67">
        <v>7.0979473137365297</v>
      </c>
      <c r="K20" s="66">
        <v>85386.984800000006</v>
      </c>
      <c r="L20" s="67">
        <v>7.7639024795445897</v>
      </c>
      <c r="M20" s="67">
        <v>6.2902778597705003E-2</v>
      </c>
      <c r="N20" s="66">
        <v>13387541.987500001</v>
      </c>
      <c r="O20" s="66">
        <v>425755965.60900003</v>
      </c>
      <c r="P20" s="66">
        <v>50683</v>
      </c>
      <c r="Q20" s="66">
        <v>45207</v>
      </c>
      <c r="R20" s="67">
        <v>12.1131683146415</v>
      </c>
      <c r="S20" s="66">
        <v>25.2284248209459</v>
      </c>
      <c r="T20" s="66">
        <v>27.3700066073838</v>
      </c>
      <c r="U20" s="68">
        <v>-8.4887653574783908</v>
      </c>
    </row>
    <row r="21" spans="1:21" ht="12" customHeight="1" thickBot="1">
      <c r="A21" s="69"/>
      <c r="B21" s="43" t="s">
        <v>19</v>
      </c>
      <c r="C21" s="44"/>
      <c r="D21" s="66">
        <v>451418.52110000001</v>
      </c>
      <c r="E21" s="66">
        <v>558809.36979999999</v>
      </c>
      <c r="F21" s="67">
        <v>80.782203287243505</v>
      </c>
      <c r="G21" s="66">
        <v>419698.30009999999</v>
      </c>
      <c r="H21" s="67">
        <v>7.5578626342880604</v>
      </c>
      <c r="I21" s="66">
        <v>48522.517699999997</v>
      </c>
      <c r="J21" s="67">
        <v>10.7488982910498</v>
      </c>
      <c r="K21" s="66">
        <v>39818.011500000001</v>
      </c>
      <c r="L21" s="67">
        <v>9.48729396581132</v>
      </c>
      <c r="M21" s="67">
        <v>0.21860725516139801</v>
      </c>
      <c r="N21" s="66">
        <v>4374474.3550000004</v>
      </c>
      <c r="O21" s="66">
        <v>149742347.48640001</v>
      </c>
      <c r="P21" s="66">
        <v>39485</v>
      </c>
      <c r="Q21" s="66">
        <v>35622</v>
      </c>
      <c r="R21" s="67">
        <v>10.8444219864129</v>
      </c>
      <c r="S21" s="66">
        <v>11.432658505761699</v>
      </c>
      <c r="T21" s="66">
        <v>11.470695101341899</v>
      </c>
      <c r="U21" s="68">
        <v>-0.33270123096055798</v>
      </c>
    </row>
    <row r="22" spans="1:21" ht="12" customHeight="1" thickBot="1">
      <c r="A22" s="69"/>
      <c r="B22" s="43" t="s">
        <v>20</v>
      </c>
      <c r="C22" s="44"/>
      <c r="D22" s="66">
        <v>1354996.2202000001</v>
      </c>
      <c r="E22" s="66">
        <v>1439624.5575999999</v>
      </c>
      <c r="F22" s="67">
        <v>94.121499459478201</v>
      </c>
      <c r="G22" s="66">
        <v>1332847.0637000001</v>
      </c>
      <c r="H22" s="67">
        <v>1.6617927970305599</v>
      </c>
      <c r="I22" s="66">
        <v>160783.4382</v>
      </c>
      <c r="J22" s="67">
        <v>11.865969498886701</v>
      </c>
      <c r="K22" s="66">
        <v>73154.2304</v>
      </c>
      <c r="L22" s="67">
        <v>5.4885689733166299</v>
      </c>
      <c r="M22" s="67">
        <v>1.19786931419895</v>
      </c>
      <c r="N22" s="66">
        <v>13335780.335100001</v>
      </c>
      <c r="O22" s="66">
        <v>484854430.20920002</v>
      </c>
      <c r="P22" s="66">
        <v>78297</v>
      </c>
      <c r="Q22" s="66">
        <v>73601</v>
      </c>
      <c r="R22" s="67">
        <v>6.3803480930965604</v>
      </c>
      <c r="S22" s="66">
        <v>17.305851056873198</v>
      </c>
      <c r="T22" s="66">
        <v>17.420364564340201</v>
      </c>
      <c r="U22" s="68">
        <v>-0.66170399300582305</v>
      </c>
    </row>
    <row r="23" spans="1:21" ht="12" thickBot="1">
      <c r="A23" s="69"/>
      <c r="B23" s="43" t="s">
        <v>21</v>
      </c>
      <c r="C23" s="44"/>
      <c r="D23" s="66">
        <v>2949063.1009</v>
      </c>
      <c r="E23" s="66">
        <v>3749190.4128</v>
      </c>
      <c r="F23" s="67">
        <v>78.658664303410404</v>
      </c>
      <c r="G23" s="66">
        <v>3029220.5388000002</v>
      </c>
      <c r="H23" s="67">
        <v>-2.6461407108956601</v>
      </c>
      <c r="I23" s="66">
        <v>279126.59450000001</v>
      </c>
      <c r="J23" s="67">
        <v>9.4649244505760404</v>
      </c>
      <c r="K23" s="66">
        <v>314195.91950000002</v>
      </c>
      <c r="L23" s="67">
        <v>10.372170513027999</v>
      </c>
      <c r="M23" s="67">
        <v>-0.111616105822787</v>
      </c>
      <c r="N23" s="66">
        <v>31392432.714200001</v>
      </c>
      <c r="O23" s="66">
        <v>1091171866.7347</v>
      </c>
      <c r="P23" s="66">
        <v>94675</v>
      </c>
      <c r="Q23" s="66">
        <v>81688</v>
      </c>
      <c r="R23" s="67">
        <v>15.8982959553423</v>
      </c>
      <c r="S23" s="66">
        <v>31.149332990757902</v>
      </c>
      <c r="T23" s="66">
        <v>32.850841043972203</v>
      </c>
      <c r="U23" s="68">
        <v>-5.4624221125992403</v>
      </c>
    </row>
    <row r="24" spans="1:21" ht="12" thickBot="1">
      <c r="A24" s="69"/>
      <c r="B24" s="43" t="s">
        <v>22</v>
      </c>
      <c r="C24" s="44"/>
      <c r="D24" s="66">
        <v>342193.05040000001</v>
      </c>
      <c r="E24" s="66">
        <v>398024.82280000002</v>
      </c>
      <c r="F24" s="67">
        <v>85.972791343203596</v>
      </c>
      <c r="G24" s="66">
        <v>364869.37969999999</v>
      </c>
      <c r="H24" s="67">
        <v>-6.2149170529587101</v>
      </c>
      <c r="I24" s="66">
        <v>51716.9951</v>
      </c>
      <c r="J24" s="67">
        <v>15.1133972591046</v>
      </c>
      <c r="K24" s="66">
        <v>55789.864800000003</v>
      </c>
      <c r="L24" s="67">
        <v>15.290366334898</v>
      </c>
      <c r="M24" s="67">
        <v>-7.3003756409891998E-2</v>
      </c>
      <c r="N24" s="66">
        <v>3652793.281</v>
      </c>
      <c r="O24" s="66">
        <v>101463059.45029999</v>
      </c>
      <c r="P24" s="66">
        <v>32585</v>
      </c>
      <c r="Q24" s="66">
        <v>31199</v>
      </c>
      <c r="R24" s="67">
        <v>4.4424500785281502</v>
      </c>
      <c r="S24" s="66">
        <v>10.5015513395734</v>
      </c>
      <c r="T24" s="66">
        <v>10.600155543446901</v>
      </c>
      <c r="U24" s="68">
        <v>-0.93894892940159302</v>
      </c>
    </row>
    <row r="25" spans="1:21" ht="12" thickBot="1">
      <c r="A25" s="69"/>
      <c r="B25" s="43" t="s">
        <v>23</v>
      </c>
      <c r="C25" s="44"/>
      <c r="D25" s="66">
        <v>500061.18650000001</v>
      </c>
      <c r="E25" s="66">
        <v>491614.54060000001</v>
      </c>
      <c r="F25" s="67">
        <v>101.718144034082</v>
      </c>
      <c r="G25" s="66">
        <v>487882.89939999999</v>
      </c>
      <c r="H25" s="67">
        <v>2.4961496119205999</v>
      </c>
      <c r="I25" s="66">
        <v>32219.320800000001</v>
      </c>
      <c r="J25" s="67">
        <v>6.4430757014971798</v>
      </c>
      <c r="K25" s="66">
        <v>28740.081999999999</v>
      </c>
      <c r="L25" s="67">
        <v>5.8907746172994901</v>
      </c>
      <c r="M25" s="67">
        <v>0.121058763854605</v>
      </c>
      <c r="N25" s="66">
        <v>4943534.2781999996</v>
      </c>
      <c r="O25" s="66">
        <v>115876293.6313</v>
      </c>
      <c r="P25" s="66">
        <v>27656</v>
      </c>
      <c r="Q25" s="66">
        <v>27393</v>
      </c>
      <c r="R25" s="67">
        <v>0.96009929544043104</v>
      </c>
      <c r="S25" s="66">
        <v>18.081471886751501</v>
      </c>
      <c r="T25" s="66">
        <v>17.777565224692399</v>
      </c>
      <c r="U25" s="68">
        <v>1.68076284918906</v>
      </c>
    </row>
    <row r="26" spans="1:21" ht="12" thickBot="1">
      <c r="A26" s="69"/>
      <c r="B26" s="43" t="s">
        <v>24</v>
      </c>
      <c r="C26" s="44"/>
      <c r="D26" s="66">
        <v>703791.85530000005</v>
      </c>
      <c r="E26" s="66">
        <v>739340.38430000003</v>
      </c>
      <c r="F26" s="67">
        <v>95.191858884638506</v>
      </c>
      <c r="G26" s="66">
        <v>718269.84069999994</v>
      </c>
      <c r="H26" s="67">
        <v>-2.0156749705501098</v>
      </c>
      <c r="I26" s="66">
        <v>166823.55540000001</v>
      </c>
      <c r="J26" s="67">
        <v>23.7035359451395</v>
      </c>
      <c r="K26" s="66">
        <v>152672.6446</v>
      </c>
      <c r="L26" s="67">
        <v>21.2556111852352</v>
      </c>
      <c r="M26" s="67">
        <v>9.2687926098845005E-2</v>
      </c>
      <c r="N26" s="66">
        <v>8215389.7341999998</v>
      </c>
      <c r="O26" s="66">
        <v>226850248.92429999</v>
      </c>
      <c r="P26" s="66">
        <v>53253</v>
      </c>
      <c r="Q26" s="66">
        <v>46491</v>
      </c>
      <c r="R26" s="67">
        <v>14.544750596889701</v>
      </c>
      <c r="S26" s="66">
        <v>13.216003892738399</v>
      </c>
      <c r="T26" s="66">
        <v>13.230275285539101</v>
      </c>
      <c r="U26" s="68">
        <v>-0.107985688537358</v>
      </c>
    </row>
    <row r="27" spans="1:21" ht="12" thickBot="1">
      <c r="A27" s="69"/>
      <c r="B27" s="43" t="s">
        <v>25</v>
      </c>
      <c r="C27" s="44"/>
      <c r="D27" s="66">
        <v>326267.34450000001</v>
      </c>
      <c r="E27" s="66">
        <v>364863.08610000001</v>
      </c>
      <c r="F27" s="67">
        <v>89.421856287916796</v>
      </c>
      <c r="G27" s="66">
        <v>324608.0601</v>
      </c>
      <c r="H27" s="67">
        <v>0.51116549585639204</v>
      </c>
      <c r="I27" s="66">
        <v>87097.103400000007</v>
      </c>
      <c r="J27" s="67">
        <v>26.695010968221499</v>
      </c>
      <c r="K27" s="66">
        <v>89484.128599999996</v>
      </c>
      <c r="L27" s="67">
        <v>27.566822762328599</v>
      </c>
      <c r="M27" s="67">
        <v>-2.6675403083715001E-2</v>
      </c>
      <c r="N27" s="66">
        <v>3293112.2124000001</v>
      </c>
      <c r="O27" s="66">
        <v>92497786.555500001</v>
      </c>
      <c r="P27" s="66">
        <v>41564</v>
      </c>
      <c r="Q27" s="66">
        <v>36889</v>
      </c>
      <c r="R27" s="67">
        <v>12.6731545989319</v>
      </c>
      <c r="S27" s="66">
        <v>7.8497580718891404</v>
      </c>
      <c r="T27" s="66">
        <v>7.9185214264414903</v>
      </c>
      <c r="U27" s="68">
        <v>-0.87599329715142304</v>
      </c>
    </row>
    <row r="28" spans="1:21" ht="12" thickBot="1">
      <c r="A28" s="69"/>
      <c r="B28" s="43" t="s">
        <v>26</v>
      </c>
      <c r="C28" s="44"/>
      <c r="D28" s="66">
        <v>1478371.986</v>
      </c>
      <c r="E28" s="66">
        <v>1800835.0882000001</v>
      </c>
      <c r="F28" s="67">
        <v>82.093690626479599</v>
      </c>
      <c r="G28" s="66">
        <v>1745636.6934</v>
      </c>
      <c r="H28" s="67">
        <v>-15.3104427977763</v>
      </c>
      <c r="I28" s="66">
        <v>67552.166899999997</v>
      </c>
      <c r="J28" s="67">
        <v>4.56936194271203</v>
      </c>
      <c r="K28" s="66">
        <v>5178.6405000000004</v>
      </c>
      <c r="L28" s="67">
        <v>0.29666198697470603</v>
      </c>
      <c r="M28" s="67">
        <v>12.044382381824001</v>
      </c>
      <c r="N28" s="66">
        <v>16283361.864700001</v>
      </c>
      <c r="O28" s="66">
        <v>352111065.03240001</v>
      </c>
      <c r="P28" s="66">
        <v>56389</v>
      </c>
      <c r="Q28" s="66">
        <v>55868</v>
      </c>
      <c r="R28" s="67">
        <v>0.93255530894251804</v>
      </c>
      <c r="S28" s="66">
        <v>26.217382574615598</v>
      </c>
      <c r="T28" s="66">
        <v>27.626650375886001</v>
      </c>
      <c r="U28" s="68">
        <v>-5.37531844477446</v>
      </c>
    </row>
    <row r="29" spans="1:21" ht="12" thickBot="1">
      <c r="A29" s="69"/>
      <c r="B29" s="43" t="s">
        <v>27</v>
      </c>
      <c r="C29" s="44"/>
      <c r="D29" s="66">
        <v>857774.02980000002</v>
      </c>
      <c r="E29" s="66">
        <v>798210.12109999999</v>
      </c>
      <c r="F29" s="67">
        <v>107.462184094824</v>
      </c>
      <c r="G29" s="66">
        <v>781814.06140000001</v>
      </c>
      <c r="H29" s="67">
        <v>9.7158611171533504</v>
      </c>
      <c r="I29" s="66">
        <v>138057.66339999999</v>
      </c>
      <c r="J29" s="67">
        <v>16.094875643669202</v>
      </c>
      <c r="K29" s="66">
        <v>105006.60649999999</v>
      </c>
      <c r="L29" s="67">
        <v>13.431148361793801</v>
      </c>
      <c r="M29" s="67">
        <v>0.31475216656963401</v>
      </c>
      <c r="N29" s="66">
        <v>9613154.9955000002</v>
      </c>
      <c r="O29" s="66">
        <v>245653478.28169999</v>
      </c>
      <c r="P29" s="66">
        <v>122701</v>
      </c>
      <c r="Q29" s="66">
        <v>116080</v>
      </c>
      <c r="R29" s="67">
        <v>5.70382494831152</v>
      </c>
      <c r="S29" s="66">
        <v>6.9907664142916497</v>
      </c>
      <c r="T29" s="66">
        <v>7.1465022338042701</v>
      </c>
      <c r="U29" s="68">
        <v>-2.2277359917825299</v>
      </c>
    </row>
    <row r="30" spans="1:21" ht="12" thickBot="1">
      <c r="A30" s="69"/>
      <c r="B30" s="43" t="s">
        <v>28</v>
      </c>
      <c r="C30" s="44"/>
      <c r="D30" s="66">
        <v>972391.39300000004</v>
      </c>
      <c r="E30" s="66">
        <v>1092581.1048000001</v>
      </c>
      <c r="F30" s="67">
        <v>88.999470037329502</v>
      </c>
      <c r="G30" s="66">
        <v>955637.25360000005</v>
      </c>
      <c r="H30" s="67">
        <v>1.7531902755868001</v>
      </c>
      <c r="I30" s="66">
        <v>134221.8848</v>
      </c>
      <c r="J30" s="67">
        <v>13.8032777507318</v>
      </c>
      <c r="K30" s="66">
        <v>103627.2769</v>
      </c>
      <c r="L30" s="67">
        <v>10.8437879027449</v>
      </c>
      <c r="M30" s="67">
        <v>0.29523701495624299</v>
      </c>
      <c r="N30" s="66">
        <v>10456620.2336</v>
      </c>
      <c r="O30" s="66">
        <v>420556083.22439998</v>
      </c>
      <c r="P30" s="66">
        <v>84678</v>
      </c>
      <c r="Q30" s="66">
        <v>76630</v>
      </c>
      <c r="R30" s="67">
        <v>10.5024141980947</v>
      </c>
      <c r="S30" s="66">
        <v>11.483400564491401</v>
      </c>
      <c r="T30" s="66">
        <v>11.874169491060901</v>
      </c>
      <c r="U30" s="68">
        <v>-3.4029025145905001</v>
      </c>
    </row>
    <row r="31" spans="1:21" ht="12" thickBot="1">
      <c r="A31" s="69"/>
      <c r="B31" s="43" t="s">
        <v>29</v>
      </c>
      <c r="C31" s="44"/>
      <c r="D31" s="66">
        <v>1079067.8913</v>
      </c>
      <c r="E31" s="66">
        <v>1914091.9409</v>
      </c>
      <c r="F31" s="67">
        <v>56.374924748527299</v>
      </c>
      <c r="G31" s="66">
        <v>1013293.6111</v>
      </c>
      <c r="H31" s="67">
        <v>6.4911373642825296</v>
      </c>
      <c r="I31" s="66">
        <v>39414.312899999997</v>
      </c>
      <c r="J31" s="67">
        <v>3.6526258651358701</v>
      </c>
      <c r="K31" s="66">
        <v>23053.4797</v>
      </c>
      <c r="L31" s="67">
        <v>2.2751036271682299</v>
      </c>
      <c r="M31" s="67">
        <v>0.70969039871234696</v>
      </c>
      <c r="N31" s="66">
        <v>9882882.9381000008</v>
      </c>
      <c r="O31" s="66">
        <v>426038508.38029999</v>
      </c>
      <c r="P31" s="66">
        <v>36701</v>
      </c>
      <c r="Q31" s="66">
        <v>30965</v>
      </c>
      <c r="R31" s="67">
        <v>18.524140158243199</v>
      </c>
      <c r="S31" s="66">
        <v>29.401593724966599</v>
      </c>
      <c r="T31" s="66">
        <v>29.159398943968998</v>
      </c>
      <c r="U31" s="68">
        <v>0.82374711814331503</v>
      </c>
    </row>
    <row r="32" spans="1:21" ht="12" thickBot="1">
      <c r="A32" s="69"/>
      <c r="B32" s="43" t="s">
        <v>30</v>
      </c>
      <c r="C32" s="44"/>
      <c r="D32" s="66">
        <v>142090.2347</v>
      </c>
      <c r="E32" s="66">
        <v>169158.1574</v>
      </c>
      <c r="F32" s="67">
        <v>83.998452622066694</v>
      </c>
      <c r="G32" s="66">
        <v>147357.97750000001</v>
      </c>
      <c r="H32" s="67">
        <v>-3.5747930918772202</v>
      </c>
      <c r="I32" s="66">
        <v>36097.3465</v>
      </c>
      <c r="J32" s="67">
        <v>25.4045231019666</v>
      </c>
      <c r="K32" s="66">
        <v>38914.5556</v>
      </c>
      <c r="L32" s="67">
        <v>26.408177053054398</v>
      </c>
      <c r="M32" s="67">
        <v>-7.2394739103740002E-2</v>
      </c>
      <c r="N32" s="66">
        <v>1427152.1361</v>
      </c>
      <c r="O32" s="66">
        <v>43065939.818000004</v>
      </c>
      <c r="P32" s="66">
        <v>29460</v>
      </c>
      <c r="Q32" s="66">
        <v>26420</v>
      </c>
      <c r="R32" s="67">
        <v>11.5064345193036</v>
      </c>
      <c r="S32" s="66">
        <v>4.8231580006788901</v>
      </c>
      <c r="T32" s="66">
        <v>4.83621282361847</v>
      </c>
      <c r="U32" s="68">
        <v>-0.27066960978153398</v>
      </c>
    </row>
    <row r="33" spans="1:21" ht="12" thickBot="1">
      <c r="A33" s="69"/>
      <c r="B33" s="43" t="s">
        <v>31</v>
      </c>
      <c r="C33" s="44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66">
        <v>2.2566000000000002</v>
      </c>
      <c r="O33" s="66">
        <v>316.69069999999999</v>
      </c>
      <c r="P33" s="70"/>
      <c r="Q33" s="70"/>
      <c r="R33" s="70"/>
      <c r="S33" s="70"/>
      <c r="T33" s="70"/>
      <c r="U33" s="71"/>
    </row>
    <row r="34" spans="1:21" ht="12" thickBot="1">
      <c r="A34" s="69"/>
      <c r="B34" s="43" t="s">
        <v>70</v>
      </c>
      <c r="C34" s="44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6">
        <v>1</v>
      </c>
      <c r="P34" s="70"/>
      <c r="Q34" s="70"/>
      <c r="R34" s="70"/>
      <c r="S34" s="70"/>
      <c r="T34" s="70"/>
      <c r="U34" s="71"/>
    </row>
    <row r="35" spans="1:21" ht="12" thickBot="1">
      <c r="A35" s="69"/>
      <c r="B35" s="43" t="s">
        <v>32</v>
      </c>
      <c r="C35" s="44"/>
      <c r="D35" s="66">
        <v>246992.98370000001</v>
      </c>
      <c r="E35" s="66">
        <v>315357.12560000003</v>
      </c>
      <c r="F35" s="67">
        <v>78.3216752214081</v>
      </c>
      <c r="G35" s="66">
        <v>310628.67080000002</v>
      </c>
      <c r="H35" s="67">
        <v>-20.486095805680598</v>
      </c>
      <c r="I35" s="66">
        <v>30300.049599999998</v>
      </c>
      <c r="J35" s="67">
        <v>12.267575032334801</v>
      </c>
      <c r="K35" s="66">
        <v>22011.626400000001</v>
      </c>
      <c r="L35" s="67">
        <v>7.0861541348745298</v>
      </c>
      <c r="M35" s="67">
        <v>0.37654751399923803</v>
      </c>
      <c r="N35" s="66">
        <v>3011694.3906</v>
      </c>
      <c r="O35" s="66">
        <v>69816506.997099996</v>
      </c>
      <c r="P35" s="66">
        <v>14409</v>
      </c>
      <c r="Q35" s="66">
        <v>14037</v>
      </c>
      <c r="R35" s="67">
        <v>2.6501389185723498</v>
      </c>
      <c r="S35" s="66">
        <v>17.141577049066601</v>
      </c>
      <c r="T35" s="66">
        <v>16.3328717888438</v>
      </c>
      <c r="U35" s="68">
        <v>4.7177996394842898</v>
      </c>
    </row>
    <row r="36" spans="1:21" ht="12" customHeight="1" thickBot="1">
      <c r="A36" s="69"/>
      <c r="B36" s="43" t="s">
        <v>69</v>
      </c>
      <c r="C36" s="44"/>
      <c r="D36" s="66">
        <v>192450.5</v>
      </c>
      <c r="E36" s="70"/>
      <c r="F36" s="70"/>
      <c r="G36" s="66">
        <v>5094.0200000000004</v>
      </c>
      <c r="H36" s="67">
        <v>3677.9690696149601</v>
      </c>
      <c r="I36" s="66">
        <v>228.32</v>
      </c>
      <c r="J36" s="67">
        <v>0.118638299199015</v>
      </c>
      <c r="K36" s="66">
        <v>71.8</v>
      </c>
      <c r="L36" s="67">
        <v>1.40949584022049</v>
      </c>
      <c r="M36" s="67">
        <v>2.1799442896935899</v>
      </c>
      <c r="N36" s="66">
        <v>1452740.78</v>
      </c>
      <c r="O36" s="66">
        <v>34143590.170000002</v>
      </c>
      <c r="P36" s="66">
        <v>81</v>
      </c>
      <c r="Q36" s="66">
        <v>47</v>
      </c>
      <c r="R36" s="67">
        <v>72.340425531914903</v>
      </c>
      <c r="S36" s="66">
        <v>2375.9320987654301</v>
      </c>
      <c r="T36" s="66">
        <v>9840.0804255319199</v>
      </c>
      <c r="U36" s="68">
        <v>-314.15663480639699</v>
      </c>
    </row>
    <row r="37" spans="1:21" ht="12" thickBot="1">
      <c r="A37" s="69"/>
      <c r="B37" s="43" t="s">
        <v>36</v>
      </c>
      <c r="C37" s="44"/>
      <c r="D37" s="66">
        <v>726112.18</v>
      </c>
      <c r="E37" s="66">
        <v>363832.18190000003</v>
      </c>
      <c r="F37" s="67">
        <v>199.57337919040199</v>
      </c>
      <c r="G37" s="66">
        <v>1051022.3700000001</v>
      </c>
      <c r="H37" s="67">
        <v>-30.913727364337699</v>
      </c>
      <c r="I37" s="66">
        <v>-111776.94</v>
      </c>
      <c r="J37" s="67">
        <v>-15.3938940949868</v>
      </c>
      <c r="K37" s="66">
        <v>-109914.82</v>
      </c>
      <c r="L37" s="67">
        <v>-10.4578953918935</v>
      </c>
      <c r="M37" s="67">
        <v>1.6941482504361002E-2</v>
      </c>
      <c r="N37" s="66">
        <v>5464217.46</v>
      </c>
      <c r="O37" s="66">
        <v>169009235.13999999</v>
      </c>
      <c r="P37" s="66">
        <v>267</v>
      </c>
      <c r="Q37" s="66">
        <v>641</v>
      </c>
      <c r="R37" s="67">
        <v>-58.346333853354103</v>
      </c>
      <c r="S37" s="66">
        <v>2719.5212734082402</v>
      </c>
      <c r="T37" s="66">
        <v>2964.8372074883</v>
      </c>
      <c r="U37" s="68">
        <v>-9.0205558043904599</v>
      </c>
    </row>
    <row r="38" spans="1:21" ht="12" thickBot="1">
      <c r="A38" s="69"/>
      <c r="B38" s="43" t="s">
        <v>37</v>
      </c>
      <c r="C38" s="44"/>
      <c r="D38" s="66">
        <v>453426.5</v>
      </c>
      <c r="E38" s="66">
        <v>192564.4638</v>
      </c>
      <c r="F38" s="67">
        <v>235.46738118354699</v>
      </c>
      <c r="G38" s="66">
        <v>744506.84</v>
      </c>
      <c r="H38" s="67">
        <v>-39.097067261329698</v>
      </c>
      <c r="I38" s="66">
        <v>-25208.560000000001</v>
      </c>
      <c r="J38" s="67">
        <v>-5.5595691914786602</v>
      </c>
      <c r="K38" s="66">
        <v>-64339.45</v>
      </c>
      <c r="L38" s="67">
        <v>-8.64188836733857</v>
      </c>
      <c r="M38" s="67">
        <v>-0.60819435043352099</v>
      </c>
      <c r="N38" s="66">
        <v>2544321</v>
      </c>
      <c r="O38" s="66">
        <v>145137202.22</v>
      </c>
      <c r="P38" s="66">
        <v>134</v>
      </c>
      <c r="Q38" s="66">
        <v>278</v>
      </c>
      <c r="R38" s="67">
        <v>-51.798561151079099</v>
      </c>
      <c r="S38" s="66">
        <v>3383.7798507462699</v>
      </c>
      <c r="T38" s="66">
        <v>3325.0321942445999</v>
      </c>
      <c r="U38" s="68">
        <v>1.7361548059548899</v>
      </c>
    </row>
    <row r="39" spans="1:21" ht="12" thickBot="1">
      <c r="A39" s="69"/>
      <c r="B39" s="43" t="s">
        <v>38</v>
      </c>
      <c r="C39" s="44"/>
      <c r="D39" s="66">
        <v>375304.45</v>
      </c>
      <c r="E39" s="66">
        <v>210628.1764</v>
      </c>
      <c r="F39" s="67">
        <v>178.18340186702599</v>
      </c>
      <c r="G39" s="66">
        <v>422707.01</v>
      </c>
      <c r="H39" s="67">
        <v>-11.2140463438257</v>
      </c>
      <c r="I39" s="66">
        <v>-62460.68</v>
      </c>
      <c r="J39" s="67">
        <v>-16.6426697045559</v>
      </c>
      <c r="K39" s="66">
        <v>-53293.38</v>
      </c>
      <c r="L39" s="67">
        <v>-12.607640455264701</v>
      </c>
      <c r="M39" s="67">
        <v>0.17201573628844699</v>
      </c>
      <c r="N39" s="66">
        <v>2341075.9500000002</v>
      </c>
      <c r="O39" s="66">
        <v>110251338.34999999</v>
      </c>
      <c r="P39" s="66">
        <v>134</v>
      </c>
      <c r="Q39" s="66">
        <v>350</v>
      </c>
      <c r="R39" s="67">
        <v>-61.714285714285701</v>
      </c>
      <c r="S39" s="66">
        <v>2800.7794776119399</v>
      </c>
      <c r="T39" s="66">
        <v>2736.6547142857098</v>
      </c>
      <c r="U39" s="68">
        <v>2.2895327475371898</v>
      </c>
    </row>
    <row r="40" spans="1:21" ht="12" thickBot="1">
      <c r="A40" s="69"/>
      <c r="B40" s="43" t="s">
        <v>72</v>
      </c>
      <c r="C40" s="44"/>
      <c r="D40" s="66">
        <v>31.3</v>
      </c>
      <c r="E40" s="70"/>
      <c r="F40" s="70"/>
      <c r="G40" s="66">
        <v>28.23</v>
      </c>
      <c r="H40" s="67">
        <v>10.8749557208643</v>
      </c>
      <c r="I40" s="66">
        <v>-79.84</v>
      </c>
      <c r="J40" s="67">
        <v>-255.07987220447299</v>
      </c>
      <c r="K40" s="66">
        <v>-1697.78</v>
      </c>
      <c r="L40" s="67">
        <v>-6014.0984767977297</v>
      </c>
      <c r="M40" s="67">
        <v>-0.95297388354203705</v>
      </c>
      <c r="N40" s="66">
        <v>189.76</v>
      </c>
      <c r="O40" s="66">
        <v>4816.68</v>
      </c>
      <c r="P40" s="66">
        <v>8</v>
      </c>
      <c r="Q40" s="66">
        <v>7</v>
      </c>
      <c r="R40" s="67">
        <v>14.285714285714301</v>
      </c>
      <c r="S40" s="66">
        <v>3.9125000000000001</v>
      </c>
      <c r="T40" s="66">
        <v>3.1857142857142899</v>
      </c>
      <c r="U40" s="68">
        <v>18.575992697398402</v>
      </c>
    </row>
    <row r="41" spans="1:21" ht="12" customHeight="1" thickBot="1">
      <c r="A41" s="69"/>
      <c r="B41" s="43" t="s">
        <v>33</v>
      </c>
      <c r="C41" s="44"/>
      <c r="D41" s="66">
        <v>144398.2892</v>
      </c>
      <c r="E41" s="66">
        <v>183704.8357</v>
      </c>
      <c r="F41" s="67">
        <v>78.603423067104401</v>
      </c>
      <c r="G41" s="66">
        <v>269928.20480000001</v>
      </c>
      <c r="H41" s="67">
        <v>-46.504927372450702</v>
      </c>
      <c r="I41" s="66">
        <v>8367.3698000000004</v>
      </c>
      <c r="J41" s="67">
        <v>5.7946460767348196</v>
      </c>
      <c r="K41" s="66">
        <v>14287.5816</v>
      </c>
      <c r="L41" s="67">
        <v>5.2931043684694599</v>
      </c>
      <c r="M41" s="67">
        <v>-0.41436066408887601</v>
      </c>
      <c r="N41" s="66">
        <v>1276326.5744</v>
      </c>
      <c r="O41" s="66">
        <v>65242382.821099997</v>
      </c>
      <c r="P41" s="66">
        <v>235</v>
      </c>
      <c r="Q41" s="66">
        <v>210</v>
      </c>
      <c r="R41" s="67">
        <v>11.9047619047619</v>
      </c>
      <c r="S41" s="66">
        <v>614.46080510638296</v>
      </c>
      <c r="T41" s="66">
        <v>647.70451714285696</v>
      </c>
      <c r="U41" s="68">
        <v>-5.4102249907898798</v>
      </c>
    </row>
    <row r="42" spans="1:21" ht="12" thickBot="1">
      <c r="A42" s="69"/>
      <c r="B42" s="43" t="s">
        <v>34</v>
      </c>
      <c r="C42" s="44"/>
      <c r="D42" s="66">
        <v>610541.29989999998</v>
      </c>
      <c r="E42" s="66">
        <v>570155.73580000002</v>
      </c>
      <c r="F42" s="67">
        <v>107.08325139329401</v>
      </c>
      <c r="G42" s="66">
        <v>912486.23369999998</v>
      </c>
      <c r="H42" s="67">
        <v>-33.090354971784798</v>
      </c>
      <c r="I42" s="66">
        <v>38350.933499999999</v>
      </c>
      <c r="J42" s="67">
        <v>6.2814642525053497</v>
      </c>
      <c r="K42" s="66">
        <v>60740.4476</v>
      </c>
      <c r="L42" s="67">
        <v>6.6565878318740497</v>
      </c>
      <c r="M42" s="67">
        <v>-0.36860963303141703</v>
      </c>
      <c r="N42" s="66">
        <v>5621995.0502000004</v>
      </c>
      <c r="O42" s="66">
        <v>169983871.89359999</v>
      </c>
      <c r="P42" s="66">
        <v>2821</v>
      </c>
      <c r="Q42" s="66">
        <v>2760</v>
      </c>
      <c r="R42" s="67">
        <v>2.2101449275362399</v>
      </c>
      <c r="S42" s="66">
        <v>216.42725980148899</v>
      </c>
      <c r="T42" s="66">
        <v>252.95126905797099</v>
      </c>
      <c r="U42" s="68">
        <v>-16.875882127779398</v>
      </c>
    </row>
    <row r="43" spans="1:21" ht="12" thickBot="1">
      <c r="A43" s="69"/>
      <c r="B43" s="43" t="s">
        <v>39</v>
      </c>
      <c r="C43" s="44"/>
      <c r="D43" s="66">
        <v>401852.12</v>
      </c>
      <c r="E43" s="66">
        <v>156686.7127</v>
      </c>
      <c r="F43" s="67">
        <v>256.46853716907401</v>
      </c>
      <c r="G43" s="66">
        <v>481127.45</v>
      </c>
      <c r="H43" s="67">
        <v>-16.476991699392801</v>
      </c>
      <c r="I43" s="66">
        <v>-42135.199999999997</v>
      </c>
      <c r="J43" s="67">
        <v>-10.4852501462478</v>
      </c>
      <c r="K43" s="66">
        <v>-65739.600000000006</v>
      </c>
      <c r="L43" s="67">
        <v>-13.663656064521</v>
      </c>
      <c r="M43" s="67">
        <v>-0.35905907550395799</v>
      </c>
      <c r="N43" s="66">
        <v>2753772.33</v>
      </c>
      <c r="O43" s="66">
        <v>80878799.670000002</v>
      </c>
      <c r="P43" s="66">
        <v>228</v>
      </c>
      <c r="Q43" s="66">
        <v>519</v>
      </c>
      <c r="R43" s="67">
        <v>-56.069364161849698</v>
      </c>
      <c r="S43" s="66">
        <v>1762.5092982456099</v>
      </c>
      <c r="T43" s="66">
        <v>1709.4</v>
      </c>
      <c r="U43" s="68">
        <v>3.0132776206331902</v>
      </c>
    </row>
    <row r="44" spans="1:21" ht="12" thickBot="1">
      <c r="A44" s="69"/>
      <c r="B44" s="43" t="s">
        <v>40</v>
      </c>
      <c r="C44" s="44"/>
      <c r="D44" s="66">
        <v>158403.51</v>
      </c>
      <c r="E44" s="66">
        <v>33158.309099999999</v>
      </c>
      <c r="F44" s="67">
        <v>477.718901534699</v>
      </c>
      <c r="G44" s="66">
        <v>241142.84</v>
      </c>
      <c r="H44" s="67">
        <v>-34.311335970000201</v>
      </c>
      <c r="I44" s="66">
        <v>20538.599999999999</v>
      </c>
      <c r="J44" s="67">
        <v>12.9660005640027</v>
      </c>
      <c r="K44" s="66">
        <v>31028.49</v>
      </c>
      <c r="L44" s="67">
        <v>12.867265725161101</v>
      </c>
      <c r="M44" s="67">
        <v>-0.338072848533718</v>
      </c>
      <c r="N44" s="66">
        <v>1796488.75</v>
      </c>
      <c r="O44" s="66">
        <v>33136138.449999999</v>
      </c>
      <c r="P44" s="66">
        <v>128</v>
      </c>
      <c r="Q44" s="66">
        <v>243</v>
      </c>
      <c r="R44" s="67">
        <v>-47.325102880658399</v>
      </c>
      <c r="S44" s="66">
        <v>1237.5274218750001</v>
      </c>
      <c r="T44" s="66">
        <v>2757.50469135803</v>
      </c>
      <c r="U44" s="68">
        <v>-122.823724356756</v>
      </c>
    </row>
    <row r="45" spans="1:21" ht="12" thickBot="1">
      <c r="A45" s="69"/>
      <c r="B45" s="43" t="s">
        <v>75</v>
      </c>
      <c r="C45" s="44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66">
        <v>-427.35039999999998</v>
      </c>
      <c r="O45" s="66">
        <v>-435.8974</v>
      </c>
      <c r="P45" s="70"/>
      <c r="Q45" s="70"/>
      <c r="R45" s="70"/>
      <c r="S45" s="70"/>
      <c r="T45" s="70"/>
      <c r="U45" s="71"/>
    </row>
    <row r="46" spans="1:21" ht="12" thickBot="1">
      <c r="A46" s="72"/>
      <c r="B46" s="43" t="s">
        <v>35</v>
      </c>
      <c r="C46" s="44"/>
      <c r="D46" s="73">
        <v>12229.1543</v>
      </c>
      <c r="E46" s="74"/>
      <c r="F46" s="74"/>
      <c r="G46" s="73">
        <v>21805.495800000001</v>
      </c>
      <c r="H46" s="75">
        <v>-43.917100477027397</v>
      </c>
      <c r="I46" s="73">
        <v>692.29909999999995</v>
      </c>
      <c r="J46" s="75">
        <v>5.6610545833083501</v>
      </c>
      <c r="K46" s="73">
        <v>2558.5131999999999</v>
      </c>
      <c r="L46" s="75">
        <v>11.733341096513801</v>
      </c>
      <c r="M46" s="75">
        <v>-0.72941351250405895</v>
      </c>
      <c r="N46" s="73">
        <v>179102.38370000001</v>
      </c>
      <c r="O46" s="73">
        <v>8918185.4030000009</v>
      </c>
      <c r="P46" s="73">
        <v>19</v>
      </c>
      <c r="Q46" s="73">
        <v>26</v>
      </c>
      <c r="R46" s="75">
        <v>-26.923076923076898</v>
      </c>
      <c r="S46" s="73">
        <v>643.63969999999995</v>
      </c>
      <c r="T46" s="73">
        <v>954.56422307692299</v>
      </c>
      <c r="U46" s="76">
        <v>-48.307231992825002</v>
      </c>
    </row>
  </sheetData>
  <mergeCells count="44"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43:C43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87383</v>
      </c>
      <c r="D2" s="37">
        <v>843974.22744102601</v>
      </c>
      <c r="E2" s="37">
        <v>689440.45497350395</v>
      </c>
      <c r="F2" s="37">
        <v>154533.77246752099</v>
      </c>
      <c r="G2" s="37">
        <v>689440.45497350395</v>
      </c>
      <c r="H2" s="37">
        <v>0.18310247806509</v>
      </c>
    </row>
    <row r="3" spans="1:8">
      <c r="A3" s="37">
        <v>2</v>
      </c>
      <c r="B3" s="37">
        <v>13</v>
      </c>
      <c r="C3" s="37">
        <v>15092.512000000001</v>
      </c>
      <c r="D3" s="37">
        <v>150850.638429688</v>
      </c>
      <c r="E3" s="37">
        <v>115418.802250662</v>
      </c>
      <c r="F3" s="37">
        <v>35431.836179025799</v>
      </c>
      <c r="G3" s="37">
        <v>115418.802250662</v>
      </c>
      <c r="H3" s="37">
        <v>0.23488025339409299</v>
      </c>
    </row>
    <row r="4" spans="1:8">
      <c r="A4" s="37">
        <v>3</v>
      </c>
      <c r="B4" s="37">
        <v>14</v>
      </c>
      <c r="C4" s="37">
        <v>132037</v>
      </c>
      <c r="D4" s="37">
        <v>160828.815037917</v>
      </c>
      <c r="E4" s="37">
        <v>116156.638488422</v>
      </c>
      <c r="F4" s="37">
        <v>44672.176549494601</v>
      </c>
      <c r="G4" s="37">
        <v>116156.638488422</v>
      </c>
      <c r="H4" s="37">
        <v>0.27776226877604399</v>
      </c>
    </row>
    <row r="5" spans="1:8">
      <c r="A5" s="37">
        <v>4</v>
      </c>
      <c r="B5" s="37">
        <v>15</v>
      </c>
      <c r="C5" s="37">
        <v>6131</v>
      </c>
      <c r="D5" s="37">
        <v>110639.305109402</v>
      </c>
      <c r="E5" s="37">
        <v>84951.138472649604</v>
      </c>
      <c r="F5" s="37">
        <v>25688.166636752099</v>
      </c>
      <c r="G5" s="37">
        <v>84951.138472649604</v>
      </c>
      <c r="H5" s="37">
        <v>0.23217939240807201</v>
      </c>
    </row>
    <row r="6" spans="1:8">
      <c r="A6" s="37">
        <v>5</v>
      </c>
      <c r="B6" s="37">
        <v>16</v>
      </c>
      <c r="C6" s="37">
        <v>5744</v>
      </c>
      <c r="D6" s="37">
        <v>312532.02000085497</v>
      </c>
      <c r="E6" s="37">
        <v>270932.98834187997</v>
      </c>
      <c r="F6" s="37">
        <v>41599.031658974403</v>
      </c>
      <c r="G6" s="37">
        <v>270932.98834187997</v>
      </c>
      <c r="H6" s="37">
        <v>0.13310326301561201</v>
      </c>
    </row>
    <row r="7" spans="1:8">
      <c r="A7" s="37">
        <v>6</v>
      </c>
      <c r="B7" s="37">
        <v>17</v>
      </c>
      <c r="C7" s="37">
        <v>31423</v>
      </c>
      <c r="D7" s="37">
        <v>761270.17209999997</v>
      </c>
      <c r="E7" s="37">
        <v>739393.06014187995</v>
      </c>
      <c r="F7" s="37">
        <v>21877.111958119702</v>
      </c>
      <c r="G7" s="37">
        <v>739393.06014187995</v>
      </c>
      <c r="H7" s="37">
        <v>2.8737645004231E-2</v>
      </c>
    </row>
    <row r="8" spans="1:8">
      <c r="A8" s="37">
        <v>7</v>
      </c>
      <c r="B8" s="37">
        <v>18</v>
      </c>
      <c r="C8" s="37">
        <v>177920</v>
      </c>
      <c r="D8" s="37">
        <v>284955.52438974398</v>
      </c>
      <c r="E8" s="37">
        <v>231719.72632136801</v>
      </c>
      <c r="F8" s="37">
        <v>53235.798068376098</v>
      </c>
      <c r="G8" s="37">
        <v>231719.72632136801</v>
      </c>
      <c r="H8" s="37">
        <v>0.18682142829967999</v>
      </c>
    </row>
    <row r="9" spans="1:8">
      <c r="A9" s="37">
        <v>8</v>
      </c>
      <c r="B9" s="37">
        <v>19</v>
      </c>
      <c r="C9" s="37">
        <v>27255</v>
      </c>
      <c r="D9" s="37">
        <v>209368.32294188</v>
      </c>
      <c r="E9" s="37">
        <v>198016.705642735</v>
      </c>
      <c r="F9" s="37">
        <v>11351.6172991453</v>
      </c>
      <c r="G9" s="37">
        <v>198016.705642735</v>
      </c>
      <c r="H9" s="37">
        <v>5.4218408685904503E-2</v>
      </c>
    </row>
    <row r="10" spans="1:8">
      <c r="A10" s="37">
        <v>9</v>
      </c>
      <c r="B10" s="37">
        <v>21</v>
      </c>
      <c r="C10" s="37">
        <v>182760</v>
      </c>
      <c r="D10" s="37">
        <v>810874.60878205101</v>
      </c>
      <c r="E10" s="37">
        <v>749688.05091282097</v>
      </c>
      <c r="F10" s="37">
        <v>61186.557869230797</v>
      </c>
      <c r="G10" s="37">
        <v>749688.05091282097</v>
      </c>
      <c r="H10" s="37">
        <v>7.5457484062960295E-2</v>
      </c>
    </row>
    <row r="11" spans="1:8">
      <c r="A11" s="37">
        <v>10</v>
      </c>
      <c r="B11" s="37">
        <v>22</v>
      </c>
      <c r="C11" s="37">
        <v>45682</v>
      </c>
      <c r="D11" s="37">
        <v>622823.64106581197</v>
      </c>
      <c r="E11" s="37">
        <v>570726.11232820502</v>
      </c>
      <c r="F11" s="37">
        <v>52097.528737606801</v>
      </c>
      <c r="G11" s="37">
        <v>570726.11232820502</v>
      </c>
      <c r="H11" s="37">
        <v>8.3647320529539507E-2</v>
      </c>
    </row>
    <row r="12" spans="1:8">
      <c r="A12" s="37">
        <v>11</v>
      </c>
      <c r="B12" s="37">
        <v>23</v>
      </c>
      <c r="C12" s="37">
        <v>234502.46799999999</v>
      </c>
      <c r="D12" s="37">
        <v>2424687.7487717899</v>
      </c>
      <c r="E12" s="37">
        <v>2154161.61190684</v>
      </c>
      <c r="F12" s="37">
        <v>270526.13686495699</v>
      </c>
      <c r="G12" s="37">
        <v>2154161.61190684</v>
      </c>
      <c r="H12" s="37">
        <v>0.11157153617078699</v>
      </c>
    </row>
    <row r="13" spans="1:8">
      <c r="A13" s="37">
        <v>12</v>
      </c>
      <c r="B13" s="37">
        <v>24</v>
      </c>
      <c r="C13" s="37">
        <v>35946</v>
      </c>
      <c r="D13" s="37">
        <v>816443.98368632502</v>
      </c>
      <c r="E13" s="37">
        <v>768105.74605726497</v>
      </c>
      <c r="F13" s="37">
        <v>48338.237629059797</v>
      </c>
      <c r="G13" s="37">
        <v>768105.74605726497</v>
      </c>
      <c r="H13" s="37">
        <v>5.9205822560915902E-2</v>
      </c>
    </row>
    <row r="14" spans="1:8">
      <c r="A14" s="37">
        <v>13</v>
      </c>
      <c r="B14" s="37">
        <v>25</v>
      </c>
      <c r="C14" s="37">
        <v>103593</v>
      </c>
      <c r="D14" s="37">
        <v>1278652.3041999999</v>
      </c>
      <c r="E14" s="37">
        <v>1187894.1917999999</v>
      </c>
      <c r="F14" s="37">
        <v>90758.112399999998</v>
      </c>
      <c r="G14" s="37">
        <v>1187894.1917999999</v>
      </c>
      <c r="H14" s="37">
        <v>7.0979508738916799E-2</v>
      </c>
    </row>
    <row r="15" spans="1:8">
      <c r="A15" s="37">
        <v>14</v>
      </c>
      <c r="B15" s="37">
        <v>26</v>
      </c>
      <c r="C15" s="37">
        <v>83385</v>
      </c>
      <c r="D15" s="37">
        <v>451418.66402132198</v>
      </c>
      <c r="E15" s="37">
        <v>402896.003390992</v>
      </c>
      <c r="F15" s="37">
        <v>48522.660630330502</v>
      </c>
      <c r="G15" s="37">
        <v>402896.003390992</v>
      </c>
      <c r="H15" s="37">
        <v>0.107489265503738</v>
      </c>
    </row>
    <row r="16" spans="1:8">
      <c r="A16" s="37">
        <v>15</v>
      </c>
      <c r="B16" s="37">
        <v>27</v>
      </c>
      <c r="C16" s="37">
        <v>163802.17000000001</v>
      </c>
      <c r="D16" s="37">
        <v>1354997.5429</v>
      </c>
      <c r="E16" s="37">
        <v>1194212.7805999999</v>
      </c>
      <c r="F16" s="37">
        <v>160784.7623</v>
      </c>
      <c r="G16" s="37">
        <v>1194212.7805999999</v>
      </c>
      <c r="H16" s="37">
        <v>0.11866055635487301</v>
      </c>
    </row>
    <row r="17" spans="1:8">
      <c r="A17" s="37">
        <v>16</v>
      </c>
      <c r="B17" s="37">
        <v>29</v>
      </c>
      <c r="C17" s="37">
        <v>216085</v>
      </c>
      <c r="D17" s="37">
        <v>2949065.30194957</v>
      </c>
      <c r="E17" s="37">
        <v>2669936.53688034</v>
      </c>
      <c r="F17" s="37">
        <v>279128.76506923098</v>
      </c>
      <c r="G17" s="37">
        <v>2669936.53688034</v>
      </c>
      <c r="H17" s="37">
        <v>9.46499098832108E-2</v>
      </c>
    </row>
    <row r="18" spans="1:8">
      <c r="A18" s="37">
        <v>17</v>
      </c>
      <c r="B18" s="37">
        <v>31</v>
      </c>
      <c r="C18" s="37">
        <v>38369.966</v>
      </c>
      <c r="D18" s="37">
        <v>342193.140347682</v>
      </c>
      <c r="E18" s="37">
        <v>290476.06144010299</v>
      </c>
      <c r="F18" s="37">
        <v>51717.078907579198</v>
      </c>
      <c r="G18" s="37">
        <v>290476.06144010299</v>
      </c>
      <c r="H18" s="37">
        <v>0.151134177777592</v>
      </c>
    </row>
    <row r="19" spans="1:8">
      <c r="A19" s="37">
        <v>18</v>
      </c>
      <c r="B19" s="37">
        <v>32</v>
      </c>
      <c r="C19" s="37">
        <v>35197.767999999996</v>
      </c>
      <c r="D19" s="37">
        <v>500061.19286152301</v>
      </c>
      <c r="E19" s="37">
        <v>467841.86860526801</v>
      </c>
      <c r="F19" s="37">
        <v>32219.324256255401</v>
      </c>
      <c r="G19" s="37">
        <v>467841.86860526801</v>
      </c>
      <c r="H19" s="37">
        <v>6.4430763106981606E-2</v>
      </c>
    </row>
    <row r="20" spans="1:8">
      <c r="A20" s="37">
        <v>19</v>
      </c>
      <c r="B20" s="37">
        <v>33</v>
      </c>
      <c r="C20" s="37">
        <v>41801.51</v>
      </c>
      <c r="D20" s="37">
        <v>703791.82236308896</v>
      </c>
      <c r="E20" s="37">
        <v>536968.25956109702</v>
      </c>
      <c r="F20" s="37">
        <v>166823.562801992</v>
      </c>
      <c r="G20" s="37">
        <v>536968.25956109702</v>
      </c>
      <c r="H20" s="37">
        <v>0.237035381061769</v>
      </c>
    </row>
    <row r="21" spans="1:8">
      <c r="A21" s="37">
        <v>20</v>
      </c>
      <c r="B21" s="37">
        <v>34</v>
      </c>
      <c r="C21" s="37">
        <v>47193.436000000002</v>
      </c>
      <c r="D21" s="37">
        <v>326267.12278372998</v>
      </c>
      <c r="E21" s="37">
        <v>239170.27969570801</v>
      </c>
      <c r="F21" s="37">
        <v>87096.843088022404</v>
      </c>
      <c r="G21" s="37">
        <v>239170.27969570801</v>
      </c>
      <c r="H21" s="37">
        <v>0.26694949324009998</v>
      </c>
    </row>
    <row r="22" spans="1:8">
      <c r="A22" s="37">
        <v>21</v>
      </c>
      <c r="B22" s="37">
        <v>35</v>
      </c>
      <c r="C22" s="37">
        <v>52436.663999999997</v>
      </c>
      <c r="D22" s="37">
        <v>1478371.9870531</v>
      </c>
      <c r="E22" s="37">
        <v>1410819.81361593</v>
      </c>
      <c r="F22" s="37">
        <v>67552.173437168094</v>
      </c>
      <c r="G22" s="37">
        <v>1410819.81361593</v>
      </c>
      <c r="H22" s="37">
        <v>4.5693623816440702E-2</v>
      </c>
    </row>
    <row r="23" spans="1:8">
      <c r="A23" s="37">
        <v>22</v>
      </c>
      <c r="B23" s="37">
        <v>36</v>
      </c>
      <c r="C23" s="37">
        <v>185195.10200000001</v>
      </c>
      <c r="D23" s="37">
        <v>857774.03053185798</v>
      </c>
      <c r="E23" s="37">
        <v>719716.34729905298</v>
      </c>
      <c r="F23" s="37">
        <v>138057.68323280601</v>
      </c>
      <c r="G23" s="37">
        <v>719716.34729905298</v>
      </c>
      <c r="H23" s="37">
        <v>0.160948779420617</v>
      </c>
    </row>
    <row r="24" spans="1:8">
      <c r="A24" s="37">
        <v>23</v>
      </c>
      <c r="B24" s="37">
        <v>37</v>
      </c>
      <c r="C24" s="37">
        <v>150752.06200000001</v>
      </c>
      <c r="D24" s="37">
        <v>972391.383858838</v>
      </c>
      <c r="E24" s="37">
        <v>838169.50955669</v>
      </c>
      <c r="F24" s="37">
        <v>134221.874302148</v>
      </c>
      <c r="G24" s="37">
        <v>838169.50955669</v>
      </c>
      <c r="H24" s="37">
        <v>0.13803276800901099</v>
      </c>
    </row>
    <row r="25" spans="1:8">
      <c r="A25" s="37">
        <v>24</v>
      </c>
      <c r="B25" s="37">
        <v>38</v>
      </c>
      <c r="C25" s="37">
        <v>220674.52799999999</v>
      </c>
      <c r="D25" s="37">
        <v>1079067.77555841</v>
      </c>
      <c r="E25" s="37">
        <v>1039655.04261681</v>
      </c>
      <c r="F25" s="37">
        <v>39412.732941592898</v>
      </c>
      <c r="G25" s="37">
        <v>1039655.04261681</v>
      </c>
      <c r="H25" s="37">
        <v>3.6524798380896201E-2</v>
      </c>
    </row>
    <row r="26" spans="1:8">
      <c r="A26" s="37">
        <v>25</v>
      </c>
      <c r="B26" s="37">
        <v>39</v>
      </c>
      <c r="C26" s="37">
        <v>101899.302</v>
      </c>
      <c r="D26" s="37">
        <v>142090.207519227</v>
      </c>
      <c r="E26" s="37">
        <v>105992.87632912199</v>
      </c>
      <c r="F26" s="37">
        <v>36097.331190104902</v>
      </c>
      <c r="G26" s="37">
        <v>105992.87632912199</v>
      </c>
      <c r="H26" s="37">
        <v>0.25404517186886599</v>
      </c>
    </row>
    <row r="27" spans="1:8">
      <c r="A27" s="37">
        <v>26</v>
      </c>
      <c r="B27" s="37">
        <v>42</v>
      </c>
      <c r="C27" s="37">
        <v>13176.532999999999</v>
      </c>
      <c r="D27" s="37">
        <v>246992.98389999999</v>
      </c>
      <c r="E27" s="37">
        <v>216692.9197</v>
      </c>
      <c r="F27" s="37">
        <v>30300.064200000001</v>
      </c>
      <c r="G27" s="37">
        <v>216692.9197</v>
      </c>
      <c r="H27" s="37">
        <v>0.12267580933500399</v>
      </c>
    </row>
    <row r="28" spans="1:8">
      <c r="A28" s="37">
        <v>27</v>
      </c>
      <c r="B28" s="37">
        <v>75</v>
      </c>
      <c r="C28" s="37">
        <v>243</v>
      </c>
      <c r="D28" s="37">
        <v>144398.290598291</v>
      </c>
      <c r="E28" s="37">
        <v>136030.91880341899</v>
      </c>
      <c r="F28" s="37">
        <v>8367.3717948717895</v>
      </c>
      <c r="G28" s="37">
        <v>136030.91880341899</v>
      </c>
      <c r="H28" s="37">
        <v>5.7946474021284902E-2</v>
      </c>
    </row>
    <row r="29" spans="1:8">
      <c r="A29" s="37">
        <v>28</v>
      </c>
      <c r="B29" s="37">
        <v>76</v>
      </c>
      <c r="C29" s="37">
        <v>2885</v>
      </c>
      <c r="D29" s="37">
        <v>610541.28706239304</v>
      </c>
      <c r="E29" s="37">
        <v>572190.36439743603</v>
      </c>
      <c r="F29" s="37">
        <v>38350.922664957303</v>
      </c>
      <c r="G29" s="37">
        <v>572190.36439743603</v>
      </c>
      <c r="H29" s="37">
        <v>6.2814626099214302E-2</v>
      </c>
    </row>
    <row r="30" spans="1:8">
      <c r="A30" s="37">
        <v>29</v>
      </c>
      <c r="B30" s="37">
        <v>99</v>
      </c>
      <c r="C30" s="37">
        <v>20</v>
      </c>
      <c r="D30" s="37">
        <v>12229.1543756146</v>
      </c>
      <c r="E30" s="37">
        <v>11536.8553059527</v>
      </c>
      <c r="F30" s="37">
        <v>692.29906966190197</v>
      </c>
      <c r="G30" s="37">
        <v>11536.8553059527</v>
      </c>
      <c r="H30" s="37">
        <v>5.6610543002251601E-2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78</v>
      </c>
      <c r="D32" s="34">
        <v>192450.5</v>
      </c>
      <c r="E32" s="34">
        <v>192222.18</v>
      </c>
      <c r="F32" s="30"/>
      <c r="G32" s="30"/>
      <c r="H32" s="30"/>
    </row>
    <row r="33" spans="1:8">
      <c r="A33" s="30"/>
      <c r="B33" s="33">
        <v>71</v>
      </c>
      <c r="C33" s="34">
        <v>249</v>
      </c>
      <c r="D33" s="34">
        <v>726112.18</v>
      </c>
      <c r="E33" s="34">
        <v>837889.12</v>
      </c>
      <c r="F33" s="30"/>
      <c r="G33" s="30"/>
      <c r="H33" s="30"/>
    </row>
    <row r="34" spans="1:8">
      <c r="A34" s="30"/>
      <c r="B34" s="33">
        <v>72</v>
      </c>
      <c r="C34" s="34">
        <v>126</v>
      </c>
      <c r="D34" s="34">
        <v>453426.5</v>
      </c>
      <c r="E34" s="34">
        <v>478635.06</v>
      </c>
      <c r="F34" s="30"/>
      <c r="G34" s="30"/>
      <c r="H34" s="30"/>
    </row>
    <row r="35" spans="1:8">
      <c r="A35" s="30"/>
      <c r="B35" s="33">
        <v>73</v>
      </c>
      <c r="C35" s="34">
        <v>134</v>
      </c>
      <c r="D35" s="34">
        <v>375304.45</v>
      </c>
      <c r="E35" s="34">
        <v>437765.13</v>
      </c>
      <c r="F35" s="30"/>
      <c r="G35" s="30"/>
      <c r="H35" s="30"/>
    </row>
    <row r="36" spans="1:8">
      <c r="A36" s="30"/>
      <c r="B36" s="33">
        <v>74</v>
      </c>
      <c r="C36" s="34">
        <v>8</v>
      </c>
      <c r="D36" s="34">
        <v>31.3</v>
      </c>
      <c r="E36" s="34">
        <v>111.14</v>
      </c>
      <c r="F36" s="30"/>
      <c r="G36" s="30"/>
      <c r="H36" s="30"/>
    </row>
    <row r="37" spans="1:8">
      <c r="A37" s="30"/>
      <c r="B37" s="33">
        <v>77</v>
      </c>
      <c r="C37" s="34">
        <v>219</v>
      </c>
      <c r="D37" s="34">
        <v>401852.12</v>
      </c>
      <c r="E37" s="34">
        <v>443987.32</v>
      </c>
      <c r="F37" s="30"/>
      <c r="G37" s="30"/>
      <c r="H37" s="30"/>
    </row>
    <row r="38" spans="1:8">
      <c r="A38" s="30"/>
      <c r="B38" s="33">
        <v>78</v>
      </c>
      <c r="C38" s="34">
        <v>122</v>
      </c>
      <c r="D38" s="34">
        <v>158403.51</v>
      </c>
      <c r="E38" s="34">
        <v>137864.91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2015-12-14T00:35:56Z</dcterms:modified>
</cp:coreProperties>
</file>