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  <fileRecoveryPr repairLoad="1"/>
</workbook>
</file>

<file path=xl/calcChain.xml><?xml version="1.0" encoding="utf-8"?>
<calcChain xmlns="http://schemas.openxmlformats.org/spreadsheetml/2006/main">
  <c r="E4" i="2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0" l="1"/>
  <c r="J8" l="1"/>
  <c r="F38" l="1"/>
  <c r="F39"/>
  <c r="F33"/>
  <c r="F34"/>
  <c r="E38"/>
  <c r="K38" s="1"/>
  <c r="E39"/>
  <c r="K39" s="1"/>
  <c r="E34"/>
  <c r="K34" s="1"/>
  <c r="E33"/>
  <c r="K33" s="1"/>
  <c r="F40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0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0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0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0"/>
  <c r="L40" s="1"/>
  <c r="G38"/>
  <c r="L38" s="1"/>
  <c r="G33"/>
  <c r="L33" s="1"/>
  <c r="G39"/>
  <c r="L39" s="1"/>
  <c r="G34"/>
  <c r="L34" s="1"/>
  <c r="G29"/>
  <c r="L29" s="1"/>
  <c r="G32"/>
  <c r="L32" s="1"/>
  <c r="I3"/>
  <c r="K5"/>
  <c r="K7"/>
  <c r="K40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<sst xmlns="http://schemas.openxmlformats.org/spreadsheetml/2006/main" count="118" uniqueCount="76">
  <si>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</si>
  <si>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</si>
  <si>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</si>
  <si>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</si>
  <si>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</si>
  <si>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</si>
  <si>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</si>
  <si>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</si>
  <si>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</si>
  <si>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</si>
  <si>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</si>
  <si>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</si>
  <si>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</si>
  <si>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</si>
  <si>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</si>
  <si>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</si>
  <si>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</si>
  <si>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</si>
  <si>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</si>
  <si>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</si>
  <si>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</si>
  <si>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</si>
  <si>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</si>
  <si>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</si>
  <si>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</si>
  <si>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</si>
  <si>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</si>
  <si>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</si>
  <si>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</si>
  <si>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</si>
  <si>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</si>
  <si>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</si>
  <si>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</si>
  <si>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</si>
  <si>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</si>
  <si>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</si>
  <si>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</si>
  <si>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</si>
  <si>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</si>
  <si>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</si>
  <si>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</si>
  <si>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7" type="noConversion"/>
  </si>
  <si>
    <t>COST</t>
    <phoneticPr fontId="7" type="noConversion"/>
  </si>
  <si>
    <t>成本</t>
    <phoneticPr fontId="7" type="noConversion"/>
  </si>
  <si>
    <t>销售金额差异</t>
    <phoneticPr fontId="7" type="noConversion"/>
  </si>
  <si>
    <t>销售成本差异</t>
    <phoneticPr fontId="7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</si>
  <si>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</si>
  <si>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</si>
  <si>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</si>
  <si>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</si>
  <si>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</si>
  <si>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</si>
  <si>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</si>
  <si>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</si>
  <si>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</si>
  <si>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</si>
  <si>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</si>
  <si>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</si>
  <si>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</si>
  <si>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</si>
  <si>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</si>
  <si>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</si>
  <si>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</si>
  <si>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</si>
  <si>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</si>
  <si>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</si>
  <si>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</si>
  <si>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</si>
  <si>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</si>
  <si>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</si>
  <si>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</si>
  <si>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7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</si>
  <si>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</si>
  <si>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7" type="noConversion"/>
  </si>
  <si>
    <t xml:space="preserve">   </t>
  </si>
  <si>
    <t>910-市场部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</si>
</sst>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43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7">
    <xf numFmtId="0" fontId="0" fillId="0" borderId="0"/>
    <xf numFmtId="0" fontId="22" fillId="0" borderId="0" applyNumberFormat="0" applyFill="0" applyBorder="0" applyAlignment="0" applyProtection="0"/>
    <xf numFmtId="0" fontId="23" fillId="0" borderId="1" applyNumberFormat="0" applyFill="0" applyAlignment="0" applyProtection="0"/>
    <xf numFmtId="0" fontId="24" fillId="0" borderId="2" applyNumberFormat="0" applyFill="0" applyAlignment="0" applyProtection="0"/>
    <xf numFmtId="0" fontId="25" fillId="0" borderId="3" applyNumberFormat="0" applyFill="0" applyAlignment="0" applyProtection="0"/>
    <xf numFmtId="0" fontId="25" fillId="0" borderId="0" applyNumberFormat="0" applyFill="0" applyBorder="0" applyAlignment="0" applyProtection="0"/>
    <xf numFmtId="0" fontId="28" fillId="2" borderId="0" applyNumberFormat="0" applyBorder="0" applyAlignment="0" applyProtection="0"/>
    <xf numFmtId="0" fontId="26" fillId="3" borderId="0" applyNumberFormat="0" applyBorder="0" applyAlignment="0" applyProtection="0"/>
    <xf numFmtId="0" fontId="35" fillId="4" borderId="0" applyNumberFormat="0" applyBorder="0" applyAlignment="0" applyProtection="0"/>
    <xf numFmtId="0" fontId="37" fillId="5" borderId="4" applyNumberFormat="0" applyAlignment="0" applyProtection="0"/>
    <xf numFmtId="0" fontId="36" fillId="6" borderId="5" applyNumberFormat="0" applyAlignment="0" applyProtection="0"/>
    <xf numFmtId="0" fontId="30" fillId="6" borderId="4" applyNumberFormat="0" applyAlignment="0" applyProtection="0"/>
    <xf numFmtId="0" fontId="34" fillId="0" borderId="6" applyNumberFormat="0" applyFill="0" applyAlignment="0" applyProtection="0"/>
    <xf numFmtId="0" fontId="31" fillId="7" borderId="7" applyNumberFormat="0" applyAlignment="0" applyProtection="0"/>
    <xf numFmtId="0" fontId="33" fillId="0" borderId="0" applyNumberFormat="0" applyFill="0" applyBorder="0" applyAlignment="0" applyProtection="0"/>
    <xf numFmtId="0" fontId="3" fillId="8" borderId="8" applyNumberFormat="0" applyFont="0" applyAlignment="0" applyProtection="0">
      <alignment vertical="center"/>
    </xf>
    <xf numFmtId="0" fontId="32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20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20" fillId="32" borderId="0" applyNumberFormat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7" fillId="0" borderId="0" applyNumberFormat="0" applyFill="0" applyBorder="0" applyAlignment="0" applyProtection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8" fillId="0" borderId="0"/>
    <xf numFmtId="43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9" fontId="18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1" applyNumberFormat="0" applyFill="0" applyAlignment="0" applyProtection="0"/>
    <xf numFmtId="0" fontId="24" fillId="0" borderId="2" applyNumberFormat="0" applyFill="0" applyAlignment="0" applyProtection="0"/>
    <xf numFmtId="0" fontId="25" fillId="0" borderId="3" applyNumberFormat="0" applyFill="0" applyAlignment="0" applyProtection="0"/>
    <xf numFmtId="0" fontId="25" fillId="0" borderId="0" applyNumberFormat="0" applyFill="0" applyBorder="0" applyAlignment="0" applyProtection="0"/>
    <xf numFmtId="0" fontId="28" fillId="2" borderId="0" applyNumberFormat="0" applyBorder="0" applyAlignment="0" applyProtection="0"/>
    <xf numFmtId="0" fontId="26" fillId="3" borderId="0" applyNumberFormat="0" applyBorder="0" applyAlignment="0" applyProtection="0"/>
    <xf numFmtId="0" fontId="35" fillId="4" borderId="0" applyNumberFormat="0" applyBorder="0" applyAlignment="0" applyProtection="0"/>
    <xf numFmtId="0" fontId="37" fillId="5" borderId="4" applyNumberFormat="0" applyAlignment="0" applyProtection="0"/>
    <xf numFmtId="0" fontId="36" fillId="6" borderId="5" applyNumberFormat="0" applyAlignment="0" applyProtection="0"/>
    <xf numFmtId="0" fontId="30" fillId="6" borderId="4" applyNumberFormat="0" applyAlignment="0" applyProtection="0"/>
    <xf numFmtId="0" fontId="34" fillId="0" borderId="6" applyNumberFormat="0" applyFill="0" applyAlignment="0" applyProtection="0"/>
    <xf numFmtId="0" fontId="31" fillId="7" borderId="7" applyNumberFormat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20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20" fillId="32" borderId="0" applyNumberFormat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21" fillId="38" borderId="21">
      <alignment vertical="center"/>
    </xf>
    <xf numFmtId="0" fontId="40" fillId="0" borderId="0"/>
    <xf numFmtId="180" fontId="42" fillId="0" borderId="0" applyFont="0" applyFill="0" applyBorder="0" applyAlignment="0" applyProtection="0"/>
    <xf numFmtId="181" fontId="42" fillId="0" borderId="0" applyFont="0" applyFill="0" applyBorder="0" applyAlignment="0" applyProtection="0"/>
    <xf numFmtId="178" fontId="42" fillId="0" borderId="0" applyFont="0" applyFill="0" applyBorder="0" applyAlignment="0" applyProtection="0"/>
    <xf numFmtId="179" fontId="42" fillId="0" borderId="0" applyFont="0" applyFill="0" applyBorder="0" applyAlignment="0" applyProtection="0"/>
    <xf numFmtId="0" fontId="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</cellStyleXfs>
  <cellXfs count="77">
    <xf numFmtId="0" fontId="0" fillId="0" borderId="0" xfId="0"/>
    <xf numFmtId="0" fontId="4" fillId="0" borderId="0" xfId="0" applyFont="1"/>
    <xf numFmtId="177" fontId="4" fillId="0" borderId="0" xfId="0" applyNumberFormat="1" applyFont="1"/>
    <xf numFmtId="0" fontId="0" fillId="0" borderId="0" xfId="0" applyAlignment="1"/>
    <xf numFmtId="0" fontId="4" fillId="0" borderId="0" xfId="0" applyNumberFormat="1" applyFont="1"/>
    <xf numFmtId="0" fontId="5" fillId="0" borderId="18" xfId="0" applyFont="1" applyBorder="1" applyAlignment="1">
      <alignment wrapText="1"/>
    </xf>
    <xf numFmtId="0" fontId="5" fillId="0" borderId="18" xfId="0" applyNumberFormat="1" applyFont="1" applyBorder="1" applyAlignment="1">
      <alignment wrapText="1"/>
    </xf>
    <xf numFmtId="0" fontId="4" fillId="0" borderId="18" xfId="0" applyFont="1" applyBorder="1" applyAlignment="1">
      <alignment wrapText="1"/>
    </xf>
    <xf numFmtId="0" fontId="4" fillId="0" borderId="18" xfId="0" applyFont="1" applyBorder="1" applyAlignment="1">
      <alignment horizontal="right" vertical="center" wrapText="1"/>
    </xf>
    <xf numFmtId="49" fontId="5" fillId="36" borderId="18" xfId="0" applyNumberFormat="1" applyFont="1" applyFill="1" applyBorder="1" applyAlignment="1">
      <alignment vertical="center" wrapText="1"/>
    </xf>
    <xf numFmtId="49" fontId="8" fillId="37" borderId="18" xfId="0" applyNumberFormat="1" applyFont="1" applyFill="1" applyBorder="1" applyAlignment="1">
      <alignment horizontal="center" vertical="center" wrapText="1"/>
    </xf>
    <xf numFmtId="0" fontId="5" fillId="33" borderId="18" xfId="0" applyFont="1" applyFill="1" applyBorder="1" applyAlignment="1">
      <alignment vertical="center" wrapText="1"/>
    </xf>
    <xf numFmtId="0" fontId="5" fillId="33" borderId="18" xfId="0" applyNumberFormat="1" applyFont="1" applyFill="1" applyBorder="1" applyAlignment="1">
      <alignment vertical="center" wrapText="1"/>
    </xf>
    <xf numFmtId="0" fontId="5" fillId="36" borderId="18" xfId="0" applyFont="1" applyFill="1" applyBorder="1" applyAlignment="1">
      <alignment vertical="center" wrapText="1"/>
    </xf>
    <xf numFmtId="0" fontId="5" fillId="37" borderId="18" xfId="0" applyFont="1" applyFill="1" applyBorder="1" applyAlignment="1">
      <alignment vertical="center" wrapText="1"/>
    </xf>
    <xf numFmtId="4" fontId="5" fillId="36" borderId="18" xfId="0" applyNumberFormat="1" applyFont="1" applyFill="1" applyBorder="1" applyAlignment="1">
      <alignment horizontal="right" vertical="top" wrapText="1"/>
    </xf>
    <xf numFmtId="4" fontId="5" fillId="37" borderId="18" xfId="0" applyNumberFormat="1" applyFont="1" applyFill="1" applyBorder="1" applyAlignment="1">
      <alignment horizontal="right" vertical="top" wrapText="1"/>
    </xf>
    <xf numFmtId="177" fontId="4" fillId="36" borderId="18" xfId="0" applyNumberFormat="1" applyFont="1" applyFill="1" applyBorder="1" applyAlignment="1">
      <alignment horizontal="center" vertical="center"/>
    </xf>
    <xf numFmtId="177" fontId="4" fillId="37" borderId="18" xfId="0" applyNumberFormat="1" applyFont="1" applyFill="1" applyBorder="1" applyAlignment="1">
      <alignment horizontal="center" vertical="center"/>
    </xf>
    <xf numFmtId="177" fontId="9" fillId="0" borderId="18" xfId="0" applyNumberFormat="1" applyFont="1" applyBorder="1"/>
    <xf numFmtId="177" fontId="4" fillId="36" borderId="18" xfId="0" applyNumberFormat="1" applyFont="1" applyFill="1" applyBorder="1"/>
    <xf numFmtId="177" fontId="4" fillId="37" borderId="18" xfId="0" applyNumberFormat="1" applyFont="1" applyFill="1" applyBorder="1"/>
    <xf numFmtId="177" fontId="4" fillId="0" borderId="18" xfId="0" applyNumberFormat="1" applyFont="1" applyBorder="1"/>
    <xf numFmtId="49" fontId="5" fillId="0" borderId="18" xfId="0" applyNumberFormat="1" applyFont="1" applyFill="1" applyBorder="1" applyAlignment="1">
      <alignment vertical="center" wrapText="1"/>
    </xf>
    <xf numFmtId="0" fontId="5" fillId="0" borderId="18" xfId="0" applyFont="1" applyFill="1" applyBorder="1" applyAlignment="1">
      <alignment vertical="center" wrapText="1"/>
    </xf>
    <xf numFmtId="4" fontId="5" fillId="0" borderId="18" xfId="0" applyNumberFormat="1" applyFont="1" applyFill="1" applyBorder="1" applyAlignment="1">
      <alignment horizontal="right" vertical="top" wrapText="1"/>
    </xf>
    <xf numFmtId="0" fontId="4" fillId="0" borderId="0" xfId="0" applyFont="1" applyFill="1"/>
    <xf numFmtId="176" fontId="5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15" fillId="0" borderId="0" xfId="0" applyNumberFormat="1" applyFont="1" applyAlignment="1"/>
    <xf numFmtId="1" fontId="15" fillId="0" borderId="0" xfId="0" applyNumberFormat="1" applyFont="1" applyAlignment="1"/>
    <xf numFmtId="0" fontId="4" fillId="0" borderId="0" xfId="0" applyFont="1"/>
    <xf numFmtId="1" fontId="39" fillId="0" borderId="0" xfId="0" applyNumberFormat="1" applyFont="1" applyAlignment="1"/>
    <xf numFmtId="0" fontId="39" fillId="0" borderId="0" xfId="0" applyNumberFormat="1" applyFont="1" applyAlignment="1"/>
    <xf numFmtId="0" fontId="4" fillId="0" borderId="0" xfId="0" applyFont="1"/>
    <xf numFmtId="0" fontId="4" fillId="0" borderId="0" xfId="0" applyFont="1"/>
    <xf numFmtId="0" fontId="40" fillId="0" borderId="0" xfId="110"/>
    <xf numFmtId="0" fontId="41" fillId="0" borderId="0" xfId="110" applyNumberFormat="1" applyFont="1"/>
    <xf numFmtId="0" fontId="10" fillId="0" borderId="0" xfId="0" applyFont="1" applyAlignment="1">
      <alignment horizontal="left" wrapText="1"/>
    </xf>
    <xf numFmtId="0" fontId="16" fillId="0" borderId="19" xfId="0" applyFont="1" applyBorder="1" applyAlignment="1">
      <alignment horizontal="left" vertical="center" wrapText="1"/>
    </xf>
    <xf numFmtId="0" fontId="5" fillId="0" borderId="10" xfId="0" applyFont="1" applyBorder="1" applyAlignment="1">
      <alignment wrapText="1"/>
    </xf>
    <xf numFmtId="0" fontId="4" fillId="0" borderId="11" xfId="0" applyFont="1" applyBorder="1" applyAlignment="1">
      <alignment wrapText="1"/>
    </xf>
    <xf numFmtId="0" fontId="4" fillId="0" borderId="11" xfId="0" applyFont="1" applyBorder="1" applyAlignment="1">
      <alignment horizontal="right" vertical="center" wrapText="1"/>
    </xf>
    <xf numFmtId="49" fontId="5" fillId="33" borderId="10" xfId="0" applyNumberFormat="1" applyFont="1" applyFill="1" applyBorder="1" applyAlignment="1">
      <alignment vertical="center" wrapText="1"/>
    </xf>
    <xf numFmtId="49" fontId="5" fillId="33" borderId="12" xfId="0" applyNumberFormat="1" applyFont="1" applyFill="1" applyBorder="1" applyAlignment="1">
      <alignment vertical="center" wrapText="1"/>
    </xf>
    <xf numFmtId="0" fontId="5" fillId="33" borderId="10" xfId="0" applyFont="1" applyFill="1" applyBorder="1" applyAlignment="1">
      <alignment vertical="center" wrapText="1"/>
    </xf>
    <xf numFmtId="0" fontId="5" fillId="33" borderId="12" xfId="0" applyFont="1" applyFill="1" applyBorder="1" applyAlignment="1">
      <alignment vertical="center" wrapText="1"/>
    </xf>
    <xf numFmtId="4" fontId="6" fillId="34" borderId="10" xfId="0" applyNumberFormat="1" applyFont="1" applyFill="1" applyBorder="1" applyAlignment="1">
      <alignment horizontal="right" vertical="top" wrapText="1"/>
    </xf>
    <xf numFmtId="176" fontId="6" fillId="34" borderId="10" xfId="0" applyNumberFormat="1" applyFont="1" applyFill="1" applyBorder="1" applyAlignment="1">
      <alignment horizontal="right" vertical="top" wrapText="1"/>
    </xf>
    <xf numFmtId="176" fontId="6" fillId="34" borderId="12" xfId="0" applyNumberFormat="1" applyFont="1" applyFill="1" applyBorder="1" applyAlignment="1">
      <alignment horizontal="right" vertical="top" wrapText="1"/>
    </xf>
    <xf numFmtId="4" fontId="5" fillId="35" borderId="10" xfId="0" applyNumberFormat="1" applyFont="1" applyFill="1" applyBorder="1" applyAlignment="1">
      <alignment horizontal="right" vertical="top" wrapText="1"/>
    </xf>
    <xf numFmtId="176" fontId="5" fillId="35" borderId="10" xfId="0" applyNumberFormat="1" applyFont="1" applyFill="1" applyBorder="1" applyAlignment="1">
      <alignment horizontal="right" vertical="top" wrapText="1"/>
    </xf>
    <xf numFmtId="176" fontId="5" fillId="35" borderId="12" xfId="0" applyNumberFormat="1" applyFont="1" applyFill="1" applyBorder="1" applyAlignment="1">
      <alignment horizontal="right" vertical="top" wrapText="1"/>
    </xf>
    <xf numFmtId="0" fontId="5" fillId="35" borderId="10" xfId="0" applyFont="1" applyFill="1" applyBorder="1" applyAlignment="1">
      <alignment horizontal="right" vertical="top" wrapText="1"/>
    </xf>
    <xf numFmtId="0" fontId="5" fillId="35" borderId="12" xfId="0" applyFont="1" applyFill="1" applyBorder="1" applyAlignment="1">
      <alignment horizontal="right" vertical="top" wrapText="1"/>
    </xf>
    <xf numFmtId="4" fontId="5" fillId="35" borderId="13" xfId="0" applyNumberFormat="1" applyFont="1" applyFill="1" applyBorder="1" applyAlignment="1">
      <alignment horizontal="right" vertical="top" wrapText="1"/>
    </xf>
    <xf numFmtId="0" fontId="5" fillId="35" borderId="13" xfId="0" applyFont="1" applyFill="1" applyBorder="1" applyAlignment="1">
      <alignment horizontal="right" vertical="top" wrapText="1"/>
    </xf>
    <xf numFmtId="176" fontId="5" fillId="35" borderId="13" xfId="0" applyNumberFormat="1" applyFont="1" applyFill="1" applyBorder="1" applyAlignment="1">
      <alignment horizontal="right" vertical="top" wrapText="1"/>
    </xf>
    <xf numFmtId="176" fontId="5" fillId="35" borderId="20" xfId="0" applyNumberFormat="1" applyFont="1" applyFill="1" applyBorder="1" applyAlignment="1">
      <alignment horizontal="right" vertical="top" wrapText="1"/>
    </xf>
    <xf numFmtId="49" fontId="5" fillId="33" borderId="18" xfId="0" applyNumberFormat="1" applyFont="1" applyFill="1" applyBorder="1" applyAlignment="1">
      <alignment horizontal="left" vertical="top" wrapText="1"/>
    </xf>
    <xf numFmtId="0" fontId="5" fillId="33" borderId="18" xfId="0" applyFont="1" applyFill="1" applyBorder="1" applyAlignment="1">
      <alignment vertical="center" wrapText="1"/>
    </xf>
    <xf numFmtId="49" fontId="6" fillId="33" borderId="18" xfId="0" applyNumberFormat="1" applyFont="1" applyFill="1" applyBorder="1" applyAlignment="1">
      <alignment horizontal="left" vertical="top" wrapText="1"/>
    </xf>
    <xf numFmtId="14" fontId="5" fillId="33" borderId="18" xfId="0" applyNumberFormat="1" applyFont="1" applyFill="1" applyBorder="1" applyAlignment="1">
      <alignment vertical="center" wrapText="1"/>
    </xf>
    <xf numFmtId="49" fontId="5" fillId="33" borderId="13" xfId="0" applyNumberFormat="1" applyFont="1" applyFill="1" applyBorder="1" applyAlignment="1">
      <alignment horizontal="left" vertical="top" wrapText="1"/>
    </xf>
    <xf numFmtId="49" fontId="5" fillId="33" borderId="15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wrapText="1"/>
    </xf>
    <xf numFmtId="0" fontId="4" fillId="0" borderId="19" xfId="0" applyFont="1" applyBorder="1" applyAlignment="1">
      <alignment wrapText="1"/>
    </xf>
    <xf numFmtId="0" fontId="4" fillId="0" borderId="0" xfId="0" applyFont="1" applyAlignment="1">
      <alignment horizontal="right" vertical="center" wrapText="1"/>
    </xf>
    <xf numFmtId="0" fontId="5" fillId="33" borderId="13" xfId="0" applyFont="1" applyFill="1" applyBorder="1" applyAlignment="1">
      <alignment vertical="center" wrapText="1"/>
    </xf>
    <xf numFmtId="0" fontId="5" fillId="33" borderId="15" xfId="0" applyFont="1" applyFill="1" applyBorder="1" applyAlignment="1">
      <alignment vertical="center" wrapText="1"/>
    </xf>
    <xf numFmtId="49" fontId="6" fillId="33" borderId="13" xfId="0" applyNumberFormat="1" applyFont="1" applyFill="1" applyBorder="1" applyAlignment="1">
      <alignment horizontal="left" vertical="top" wrapText="1"/>
    </xf>
    <xf numFmtId="49" fontId="6" fillId="33" borderId="14" xfId="0" applyNumberFormat="1" applyFont="1" applyFill="1" applyBorder="1" applyAlignment="1">
      <alignment horizontal="left" vertical="top" wrapText="1"/>
    </xf>
    <xf numFmtId="49" fontId="6" fillId="33" borderId="15" xfId="0" applyNumberFormat="1" applyFont="1" applyFill="1" applyBorder="1" applyAlignment="1">
      <alignment horizontal="left" vertical="top" wrapText="1"/>
    </xf>
    <xf numFmtId="14" fontId="5" fillId="33" borderId="12" xfId="0" applyNumberFormat="1" applyFont="1" applyFill="1" applyBorder="1" applyAlignment="1">
      <alignment vertical="center" wrapText="1"/>
    </xf>
    <xf numFmtId="14" fontId="5" fillId="33" borderId="16" xfId="0" applyNumberFormat="1" applyFont="1" applyFill="1" applyBorder="1" applyAlignment="1">
      <alignment vertical="center" wrapText="1"/>
    </xf>
    <xf numFmtId="14" fontId="5" fillId="33" borderId="17" xfId="0" applyNumberFormat="1" applyFont="1" applyFill="1" applyBorder="1" applyAlignment="1">
      <alignment vertical="center" wrapText="1"/>
    </xf>
  </cellXfs>
  <cellStyles count="117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20% - 着色 1 2" xfId="84"/>
    <cellStyle name="20% - 着色 2 2" xfId="88"/>
    <cellStyle name="20% - 着色 3 2" xfId="92"/>
    <cellStyle name="20% - 着色 4 2" xfId="96"/>
    <cellStyle name="20% - 着色 5 2" xfId="100"/>
    <cellStyle name="20% - 着色 6 2" xfId="104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40% - 着色 1 2" xfId="85"/>
    <cellStyle name="40% - 着色 2 2" xfId="89"/>
    <cellStyle name="40% - 着色 3 2" xfId="93"/>
    <cellStyle name="40% - 着色 4 2" xfId="97"/>
    <cellStyle name="40% - 着色 5 2" xfId="101"/>
    <cellStyle name="40% - 着色 6 2" xfId="105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60% - 着色 1 2" xfId="86"/>
    <cellStyle name="60% - 着色 2 2" xfId="90"/>
    <cellStyle name="60% - 着色 3 2" xfId="94"/>
    <cellStyle name="60% - 着色 4 2" xfId="98"/>
    <cellStyle name="60% - 着色 5 2" xfId="102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 2" xfId="83"/>
    <cellStyle name="着色 2 2" xfId="87"/>
    <cellStyle name="着色 3 2" xfId="91"/>
    <cellStyle name="着色 4 2" xfId="95"/>
    <cellStyle name="着色 5 2" xfId="99"/>
    <cellStyle name="着色 6 2" xfId="103"/>
    <cellStyle name="注释" xfId="15" builtinId="10" customBuiltin="1"/>
    <cellStyle name="注释 2" xfId="115"/>
    <cellStyle name="注释 3" xfId="11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468" Type="http://schemas.openxmlformats.org/officeDocument/2006/relationships/image" Target="cid:f70f260213" TargetMode="External"/><Relationship Id="rId489" Type="http://schemas.openxmlformats.org/officeDocument/2006/relationships/hyperlink" Target="cid:dbb2081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381" Type="http://schemas.openxmlformats.org/officeDocument/2006/relationships/hyperlink" Target="cid:b9568b732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58" Type="http://schemas.openxmlformats.org/officeDocument/2006/relationships/image" Target="cid:9ab5e32213" TargetMode="External"/><Relationship Id="rId479" Type="http://schemas.openxmlformats.org/officeDocument/2006/relationships/hyperlink" Target="cid:db19d21f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25" Type="http://schemas.openxmlformats.org/officeDocument/2006/relationships/hyperlink" Target="cid:842f44012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27" Type="http://schemas.openxmlformats.org/officeDocument/2006/relationships/hyperlink" Target="cid:a5bfde7a2" TargetMode="External"/><Relationship Id="rId448" Type="http://schemas.openxmlformats.org/officeDocument/2006/relationships/image" Target="cid:f3fbac1e13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17" Type="http://schemas.openxmlformats.org/officeDocument/2006/relationships/hyperlink" Target="cid:81b7b20d2" TargetMode="External"/><Relationship Id="rId438" Type="http://schemas.openxmlformats.org/officeDocument/2006/relationships/image" Target="cid:cef11cb313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526" Type="http://schemas.openxmlformats.org/officeDocument/2006/relationships/image" Target="cid:842f4425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28" Type="http://schemas.openxmlformats.org/officeDocument/2006/relationships/image" Target="cid:a5bfdea013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1" Type="http://schemas.openxmlformats.org/officeDocument/2006/relationships/hyperlink" Target="cid:e9adde472" TargetMode="External"/><Relationship Id="rId516" Type="http://schemas.openxmlformats.org/officeDocument/2006/relationships/image" Target="cid:6172511713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471" Type="http://schemas.openxmlformats.org/officeDocument/2006/relationships/hyperlink" Target="cid:c5b52bce2" TargetMode="External"/><Relationship Id="rId506" Type="http://schemas.openxmlformats.org/officeDocument/2006/relationships/image" Target="cid:413c7421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27" Type="http://schemas.openxmlformats.org/officeDocument/2006/relationships/hyperlink" Target="cid:894d429c2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517" Type="http://schemas.openxmlformats.org/officeDocument/2006/relationships/hyperlink" Target="cid:66098c0e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33" sqref="I33"/>
    </sheetView>
  </sheetViews>
  <sheetFormatPr defaultRowHeight="11.25"/>
  <cols>
    <col min="1" max="1" width="9.7109375" style="1" bestFit="1" customWidth="1"/>
    <col min="2" max="2" width="4.5703125" style="4" customWidth="1"/>
    <col min="3" max="4" width="9.140625" style="1"/>
    <col min="5" max="5" width="12.28515625" style="1" bestFit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bestFit="1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>
      <c r="A2" s="11" t="s">
        <v>3</v>
      </c>
      <c r="B2" s="12"/>
      <c r="C2" s="61" t="s">
        <v>4</v>
      </c>
      <c r="D2" s="61"/>
      <c r="E2" s="13"/>
      <c r="F2" s="24"/>
      <c r="G2" s="14"/>
      <c r="H2" s="24"/>
      <c r="I2" s="20"/>
      <c r="J2" s="21"/>
      <c r="K2" s="22"/>
      <c r="L2" s="22"/>
    </row>
    <row r="3" spans="1:13">
      <c r="A3" s="62" t="s">
        <v>5</v>
      </c>
      <c r="B3" s="62"/>
      <c r="C3" s="62"/>
      <c r="D3" s="62"/>
      <c r="E3" s="15">
        <f>SUM(E4:E40)</f>
        <v>14825883.176300002</v>
      </c>
      <c r="F3" s="25">
        <f>RA!I7</f>
        <v>1621940.8215999999</v>
      </c>
      <c r="G3" s="16">
        <f>SUM(G4:G40)</f>
        <v>13203942.354699999</v>
      </c>
      <c r="H3" s="27">
        <f>RA!J7</f>
        <v>10.9399271686746</v>
      </c>
      <c r="I3" s="20">
        <f>SUM(I4:I40)</f>
        <v>14825888.10945409</v>
      </c>
      <c r="J3" s="21">
        <f>SUM(J4:J40)</f>
        <v>13203942.310533185</v>
      </c>
      <c r="K3" s="22">
        <f>E3-I3</f>
        <v>-4.9331540875136852</v>
      </c>
      <c r="L3" s="22">
        <f>G3-J3</f>
        <v>4.4166814535856247E-2</v>
      </c>
    </row>
    <row r="4" spans="1:13">
      <c r="A4" s="63">
        <f>RA!A8</f>
        <v>42352</v>
      </c>
      <c r="B4" s="12">
        <v>12</v>
      </c>
      <c r="C4" s="60" t="s">
        <v>6</v>
      </c>
      <c r="D4" s="60"/>
      <c r="E4" s="15">
        <f>VLOOKUP(C4,RA!B8:D36,3,0)</f>
        <v>545860.35499999998</v>
      </c>
      <c r="F4" s="25">
        <f>VLOOKUP(C4,RA!B8:I39,8,0)</f>
        <v>133995.85709999999</v>
      </c>
      <c r="G4" s="16">
        <f t="shared" ref="G4:G40" si="0">E4-F4</f>
        <v>411864.49789999996</v>
      </c>
      <c r="H4" s="27">
        <f>RA!J8</f>
        <v>24.5476440764781</v>
      </c>
      <c r="I4" s="20">
        <f>VLOOKUP(B4,RMS!B:D,3,FALSE)</f>
        <v>545861.06081623898</v>
      </c>
      <c r="J4" s="21">
        <f>VLOOKUP(B4,RMS!B:E,4,FALSE)</f>
        <v>411864.50856153801</v>
      </c>
      <c r="K4" s="22">
        <f t="shared" ref="K4:K40" si="1">E4-I4</f>
        <v>-0.70581623900216073</v>
      </c>
      <c r="L4" s="22">
        <f t="shared" ref="L4:L40" si="2">G4-J4</f>
        <v>-1.0661538050044328E-2</v>
      </c>
    </row>
    <row r="5" spans="1:13">
      <c r="A5" s="63"/>
      <c r="B5" s="12">
        <v>13</v>
      </c>
      <c r="C5" s="60" t="s">
        <v>7</v>
      </c>
      <c r="D5" s="60"/>
      <c r="E5" s="15">
        <f>VLOOKUP(C5,RA!B8:D37,3,0)</f>
        <v>66321.576100000006</v>
      </c>
      <c r="F5" s="25">
        <f>VLOOKUP(C5,RA!B9:I40,8,0)</f>
        <v>15512.8318</v>
      </c>
      <c r="G5" s="16">
        <f t="shared" si="0"/>
        <v>50808.744300000006</v>
      </c>
      <c r="H5" s="27">
        <f>RA!J9</f>
        <v>23.390324404549201</v>
      </c>
      <c r="I5" s="20">
        <f>VLOOKUP(B5,RMS!B:D,3,FALSE)</f>
        <v>66321.623315354402</v>
      </c>
      <c r="J5" s="21">
        <f>VLOOKUP(B5,RMS!B:E,4,FALSE)</f>
        <v>50808.744129717903</v>
      </c>
      <c r="K5" s="22">
        <f t="shared" si="1"/>
        <v>-4.7215354396030307E-2</v>
      </c>
      <c r="L5" s="22">
        <f t="shared" si="2"/>
        <v>1.702821027720347E-4</v>
      </c>
      <c r="M5" s="32"/>
    </row>
    <row r="6" spans="1:13">
      <c r="A6" s="63"/>
      <c r="B6" s="12">
        <v>14</v>
      </c>
      <c r="C6" s="60" t="s">
        <v>8</v>
      </c>
      <c r="D6" s="60"/>
      <c r="E6" s="15">
        <f>VLOOKUP(C6,RA!B10:D38,3,0)</f>
        <v>86154.949800000002</v>
      </c>
      <c r="F6" s="25">
        <f>VLOOKUP(C6,RA!B10:I41,8,0)</f>
        <v>24641.7019</v>
      </c>
      <c r="G6" s="16">
        <f t="shared" si="0"/>
        <v>61513.247900000002</v>
      </c>
      <c r="H6" s="27">
        <f>RA!J10</f>
        <v>28.6016090279238</v>
      </c>
      <c r="I6" s="20">
        <f>VLOOKUP(B6,RMS!B:D,3,FALSE)</f>
        <v>86156.664982346294</v>
      </c>
      <c r="J6" s="21">
        <f>VLOOKUP(B6,RMS!B:E,4,FALSE)</f>
        <v>61513.248069973903</v>
      </c>
      <c r="K6" s="22">
        <f>E6-I6</f>
        <v>-1.7151823462918401</v>
      </c>
      <c r="L6" s="22">
        <f t="shared" si="2"/>
        <v>-1.6997390048345551E-4</v>
      </c>
      <c r="M6" s="32"/>
    </row>
    <row r="7" spans="1:13">
      <c r="A7" s="63"/>
      <c r="B7" s="12">
        <v>15</v>
      </c>
      <c r="C7" s="60" t="s">
        <v>9</v>
      </c>
      <c r="D7" s="60"/>
      <c r="E7" s="15">
        <f>VLOOKUP(C7,RA!B10:D39,3,0)</f>
        <v>72478.4666</v>
      </c>
      <c r="F7" s="25">
        <f>VLOOKUP(C7,RA!B11:I42,8,0)</f>
        <v>16960.799299999999</v>
      </c>
      <c r="G7" s="16">
        <f t="shared" si="0"/>
        <v>55517.667300000001</v>
      </c>
      <c r="H7" s="27">
        <f>RA!J11</f>
        <v>23.401156364972</v>
      </c>
      <c r="I7" s="20">
        <f>VLOOKUP(B7,RMS!B:D,3,FALSE)</f>
        <v>72478.506478632495</v>
      </c>
      <c r="J7" s="21">
        <f>VLOOKUP(B7,RMS!B:E,4,FALSE)</f>
        <v>55517.667506837599</v>
      </c>
      <c r="K7" s="22">
        <f t="shared" si="1"/>
        <v>-3.9878632494946942E-2</v>
      </c>
      <c r="L7" s="22">
        <f t="shared" si="2"/>
        <v>-2.0683759794337675E-4</v>
      </c>
      <c r="M7" s="32"/>
    </row>
    <row r="8" spans="1:13">
      <c r="A8" s="63"/>
      <c r="B8" s="12">
        <v>16</v>
      </c>
      <c r="C8" s="60" t="s">
        <v>10</v>
      </c>
      <c r="D8" s="60"/>
      <c r="E8" s="15">
        <f>VLOOKUP(C8,RA!B12:D39,3,0)</f>
        <v>211189.24129999999</v>
      </c>
      <c r="F8" s="25">
        <f>VLOOKUP(C8,RA!B12:I43,8,0)</f>
        <v>31922.7664</v>
      </c>
      <c r="G8" s="16">
        <f t="shared" si="0"/>
        <v>179266.4749</v>
      </c>
      <c r="H8" s="27">
        <f>RA!J12</f>
        <v>15.115716219015599</v>
      </c>
      <c r="I8" s="20">
        <f>VLOOKUP(B8,RMS!B:D,3,FALSE)</f>
        <v>211189.23939658099</v>
      </c>
      <c r="J8" s="21">
        <f>VLOOKUP(B8,RMS!B:E,4,FALSE)</f>
        <v>179266.474980342</v>
      </c>
      <c r="K8" s="22">
        <f t="shared" si="1"/>
        <v>1.9034190045204014E-3</v>
      </c>
      <c r="L8" s="22">
        <f t="shared" si="2"/>
        <v>-8.0341997090727091E-5</v>
      </c>
      <c r="M8" s="32"/>
    </row>
    <row r="9" spans="1:13">
      <c r="A9" s="63"/>
      <c r="B9" s="12">
        <v>17</v>
      </c>
      <c r="C9" s="60" t="s">
        <v>11</v>
      </c>
      <c r="D9" s="60"/>
      <c r="E9" s="15">
        <f>VLOOKUP(C9,RA!B12:D40,3,0)</f>
        <v>270358.33809999999</v>
      </c>
      <c r="F9" s="25">
        <f>VLOOKUP(C9,RA!B13:I44,8,0)</f>
        <v>83672.830100000006</v>
      </c>
      <c r="G9" s="16">
        <f t="shared" si="0"/>
        <v>186685.50799999997</v>
      </c>
      <c r="H9" s="27">
        <f>RA!J13</f>
        <v>30.948862420160001</v>
      </c>
      <c r="I9" s="20">
        <f>VLOOKUP(B9,RMS!B:D,3,FALSE)</f>
        <v>270358.48681111098</v>
      </c>
      <c r="J9" s="21">
        <f>VLOOKUP(B9,RMS!B:E,4,FALSE)</f>
        <v>186685.50722393201</v>
      </c>
      <c r="K9" s="22">
        <f t="shared" si="1"/>
        <v>-0.14871111098909751</v>
      </c>
      <c r="L9" s="22">
        <f t="shared" si="2"/>
        <v>7.7606795821338892E-4</v>
      </c>
      <c r="M9" s="32"/>
    </row>
    <row r="10" spans="1:13">
      <c r="A10" s="63"/>
      <c r="B10" s="12">
        <v>18</v>
      </c>
      <c r="C10" s="60" t="s">
        <v>12</v>
      </c>
      <c r="D10" s="60"/>
      <c r="E10" s="15">
        <f>VLOOKUP(C10,RA!B14:D41,3,0)</f>
        <v>174650.21100000001</v>
      </c>
      <c r="F10" s="25">
        <f>VLOOKUP(C10,RA!B14:I44,8,0)</f>
        <v>32360.106800000001</v>
      </c>
      <c r="G10" s="16">
        <f t="shared" si="0"/>
        <v>142290.1042</v>
      </c>
      <c r="H10" s="27">
        <f>RA!J14</f>
        <v>18.528524308510601</v>
      </c>
      <c r="I10" s="20">
        <f>VLOOKUP(B10,RMS!B:D,3,FALSE)</f>
        <v>174650.21238546999</v>
      </c>
      <c r="J10" s="21">
        <f>VLOOKUP(B10,RMS!B:E,4,FALSE)</f>
        <v>142290.109572649</v>
      </c>
      <c r="K10" s="22">
        <f t="shared" si="1"/>
        <v>-1.3854699791409075E-3</v>
      </c>
      <c r="L10" s="22">
        <f t="shared" si="2"/>
        <v>-5.3726490004919469E-3</v>
      </c>
      <c r="M10" s="32"/>
    </row>
    <row r="11" spans="1:13">
      <c r="A11" s="63"/>
      <c r="B11" s="12">
        <v>19</v>
      </c>
      <c r="C11" s="60" t="s">
        <v>13</v>
      </c>
      <c r="D11" s="60"/>
      <c r="E11" s="15">
        <f>VLOOKUP(C11,RA!B14:D42,3,0)</f>
        <v>108322.557</v>
      </c>
      <c r="F11" s="25">
        <f>VLOOKUP(C11,RA!B15:I45,8,0)</f>
        <v>18043.195100000001</v>
      </c>
      <c r="G11" s="16">
        <f t="shared" si="0"/>
        <v>90279.361900000004</v>
      </c>
      <c r="H11" s="27">
        <f>RA!J15</f>
        <v>16.656913942679498</v>
      </c>
      <c r="I11" s="20">
        <f>VLOOKUP(B11,RMS!B:D,3,FALSE)</f>
        <v>108322.694160684</v>
      </c>
      <c r="J11" s="21">
        <f>VLOOKUP(B11,RMS!B:E,4,FALSE)</f>
        <v>90279.363264102605</v>
      </c>
      <c r="K11" s="22">
        <f t="shared" si="1"/>
        <v>-0.13716068399662618</v>
      </c>
      <c r="L11" s="22">
        <f t="shared" si="2"/>
        <v>-1.3641026016557589E-3</v>
      </c>
      <c r="M11" s="32"/>
    </row>
    <row r="12" spans="1:13">
      <c r="A12" s="63"/>
      <c r="B12" s="12">
        <v>21</v>
      </c>
      <c r="C12" s="60" t="s">
        <v>14</v>
      </c>
      <c r="D12" s="60"/>
      <c r="E12" s="15">
        <f>VLOOKUP(C12,RA!B16:D43,3,0)</f>
        <v>434297.15340000001</v>
      </c>
      <c r="F12" s="25">
        <f>VLOOKUP(C12,RA!B16:I46,8,0)</f>
        <v>34748.576500000003</v>
      </c>
      <c r="G12" s="16">
        <f t="shared" si="0"/>
        <v>399548.57689999999</v>
      </c>
      <c r="H12" s="27">
        <f>RA!J16</f>
        <v>8.0011062075729509</v>
      </c>
      <c r="I12" s="20">
        <f>VLOOKUP(B12,RMS!B:D,3,FALSE)</f>
        <v>434296.85173675203</v>
      </c>
      <c r="J12" s="21">
        <f>VLOOKUP(B12,RMS!B:E,4,FALSE)</f>
        <v>399548.576888034</v>
      </c>
      <c r="K12" s="22">
        <f t="shared" si="1"/>
        <v>0.30166324798483402</v>
      </c>
      <c r="L12" s="22">
        <f t="shared" si="2"/>
        <v>1.1965981684625149E-5</v>
      </c>
      <c r="M12" s="32"/>
    </row>
    <row r="13" spans="1:13">
      <c r="A13" s="63"/>
      <c r="B13" s="12">
        <v>22</v>
      </c>
      <c r="C13" s="60" t="s">
        <v>15</v>
      </c>
      <c r="D13" s="60"/>
      <c r="E13" s="15">
        <f>VLOOKUP(C13,RA!B16:D44,3,0)</f>
        <v>709489.21279999998</v>
      </c>
      <c r="F13" s="25">
        <f>VLOOKUP(C13,RA!B17:I47,8,0)</f>
        <v>32075.6325</v>
      </c>
      <c r="G13" s="16">
        <f t="shared" si="0"/>
        <v>677413.58030000003</v>
      </c>
      <c r="H13" s="27">
        <f>RA!J17</f>
        <v>4.5209471717566299</v>
      </c>
      <c r="I13" s="20">
        <f>VLOOKUP(B13,RMS!B:D,3,FALSE)</f>
        <v>709489.18744957296</v>
      </c>
      <c r="J13" s="21">
        <f>VLOOKUP(B13,RMS!B:E,4,FALSE)</f>
        <v>677413.58316410298</v>
      </c>
      <c r="K13" s="22">
        <f t="shared" si="1"/>
        <v>2.5350427022203803E-2</v>
      </c>
      <c r="L13" s="22">
        <f t="shared" si="2"/>
        <v>-2.8641029493883252E-3</v>
      </c>
      <c r="M13" s="32"/>
    </row>
    <row r="14" spans="1:13">
      <c r="A14" s="63"/>
      <c r="B14" s="12">
        <v>23</v>
      </c>
      <c r="C14" s="60" t="s">
        <v>16</v>
      </c>
      <c r="D14" s="60"/>
      <c r="E14" s="15">
        <f>VLOOKUP(C14,RA!B18:D44,3,0)</f>
        <v>1195758.4284000001</v>
      </c>
      <c r="F14" s="25">
        <f>VLOOKUP(C14,RA!B18:I48,8,0)</f>
        <v>183003.1802</v>
      </c>
      <c r="G14" s="16">
        <f t="shared" si="0"/>
        <v>1012755.2482</v>
      </c>
      <c r="H14" s="27">
        <f>RA!J18</f>
        <v>15.3043604672617</v>
      </c>
      <c r="I14" s="20">
        <f>VLOOKUP(B14,RMS!B:D,3,FALSE)</f>
        <v>1195758.43690769</v>
      </c>
      <c r="J14" s="21">
        <f>VLOOKUP(B14,RMS!B:E,4,FALSE)</f>
        <v>1012755.24060684</v>
      </c>
      <c r="K14" s="22">
        <f t="shared" si="1"/>
        <v>-8.5076899267733097E-3</v>
      </c>
      <c r="L14" s="22">
        <f t="shared" si="2"/>
        <v>7.5931600295007229E-3</v>
      </c>
      <c r="M14" s="32"/>
    </row>
    <row r="15" spans="1:13">
      <c r="A15" s="63"/>
      <c r="B15" s="12">
        <v>24</v>
      </c>
      <c r="C15" s="60" t="s">
        <v>17</v>
      </c>
      <c r="D15" s="60"/>
      <c r="E15" s="15">
        <f>VLOOKUP(C15,RA!B18:D45,3,0)</f>
        <v>575650.99069999997</v>
      </c>
      <c r="F15" s="25">
        <f>VLOOKUP(C15,RA!B19:I49,8,0)</f>
        <v>18956.245500000001</v>
      </c>
      <c r="G15" s="16">
        <f t="shared" si="0"/>
        <v>556694.7452</v>
      </c>
      <c r="H15" s="27">
        <f>RA!J19</f>
        <v>3.2930101409100199</v>
      </c>
      <c r="I15" s="20">
        <f>VLOOKUP(B15,RMS!B:D,3,FALSE)</f>
        <v>575650.95931281999</v>
      </c>
      <c r="J15" s="21">
        <f>VLOOKUP(B15,RMS!B:E,4,FALSE)</f>
        <v>556694.74459401704</v>
      </c>
      <c r="K15" s="22">
        <f t="shared" si="1"/>
        <v>3.138717997353524E-2</v>
      </c>
      <c r="L15" s="22">
        <f t="shared" si="2"/>
        <v>6.0598296113312244E-4</v>
      </c>
      <c r="M15" s="32"/>
    </row>
    <row r="16" spans="1:13">
      <c r="A16" s="63"/>
      <c r="B16" s="12">
        <v>25</v>
      </c>
      <c r="C16" s="60" t="s">
        <v>18</v>
      </c>
      <c r="D16" s="60"/>
      <c r="E16" s="15">
        <f>VLOOKUP(C16,RA!B20:D46,3,0)</f>
        <v>1086384.1845</v>
      </c>
      <c r="F16" s="25">
        <f>VLOOKUP(C16,RA!B20:I50,8,0)</f>
        <v>70597.100300000006</v>
      </c>
      <c r="G16" s="16">
        <f t="shared" si="0"/>
        <v>1015787.0841999999</v>
      </c>
      <c r="H16" s="27">
        <f>RA!J20</f>
        <v>6.4983549380822199</v>
      </c>
      <c r="I16" s="20">
        <f>VLOOKUP(B16,RMS!B:D,3,FALSE)</f>
        <v>1086384.2078</v>
      </c>
      <c r="J16" s="21">
        <f>VLOOKUP(B16,RMS!B:E,4,FALSE)</f>
        <v>1015787.0842</v>
      </c>
      <c r="K16" s="22">
        <f t="shared" si="1"/>
        <v>-2.3300000000745058E-2</v>
      </c>
      <c r="L16" s="22">
        <f t="shared" si="2"/>
        <v>0</v>
      </c>
      <c r="M16" s="32"/>
    </row>
    <row r="17" spans="1:13">
      <c r="A17" s="63"/>
      <c r="B17" s="12">
        <v>26</v>
      </c>
      <c r="C17" s="60" t="s">
        <v>19</v>
      </c>
      <c r="D17" s="60"/>
      <c r="E17" s="15">
        <f>VLOOKUP(C17,RA!B20:D47,3,0)</f>
        <v>334902.41840000002</v>
      </c>
      <c r="F17" s="25">
        <f>VLOOKUP(C17,RA!B21:I51,8,0)</f>
        <v>39000.828999999998</v>
      </c>
      <c r="G17" s="16">
        <f t="shared" si="0"/>
        <v>295901.58940000006</v>
      </c>
      <c r="H17" s="27">
        <f>RA!J21</f>
        <v>11.645430685847799</v>
      </c>
      <c r="I17" s="20">
        <f>VLOOKUP(B17,RMS!B:D,3,FALSE)</f>
        <v>334902.535437849</v>
      </c>
      <c r="J17" s="21">
        <f>VLOOKUP(B17,RMS!B:E,4,FALSE)</f>
        <v>295901.589428387</v>
      </c>
      <c r="K17" s="22">
        <f t="shared" si="1"/>
        <v>-0.11703784897690639</v>
      </c>
      <c r="L17" s="22">
        <f t="shared" si="2"/>
        <v>-2.8386944904923439E-5</v>
      </c>
      <c r="M17" s="32"/>
    </row>
    <row r="18" spans="1:13">
      <c r="A18" s="63"/>
      <c r="B18" s="12">
        <v>27</v>
      </c>
      <c r="C18" s="60" t="s">
        <v>20</v>
      </c>
      <c r="D18" s="60"/>
      <c r="E18" s="15">
        <f>VLOOKUP(C18,RA!B22:D48,3,0)</f>
        <v>879818.83970000001</v>
      </c>
      <c r="F18" s="25">
        <f>VLOOKUP(C18,RA!B22:I52,8,0)</f>
        <v>108211.5334</v>
      </c>
      <c r="G18" s="16">
        <f t="shared" si="0"/>
        <v>771607.30630000005</v>
      </c>
      <c r="H18" s="27">
        <f>RA!J22</f>
        <v>12.2992971413181</v>
      </c>
      <c r="I18" s="20">
        <f>VLOOKUP(B18,RMS!B:D,3,FALSE)</f>
        <v>879819.67559999996</v>
      </c>
      <c r="J18" s="21">
        <f>VLOOKUP(B18,RMS!B:E,4,FALSE)</f>
        <v>771607.30660000001</v>
      </c>
      <c r="K18" s="22">
        <f t="shared" si="1"/>
        <v>-0.83589999994728714</v>
      </c>
      <c r="L18" s="22">
        <f t="shared" si="2"/>
        <v>-2.9999995604157448E-4</v>
      </c>
      <c r="M18" s="32"/>
    </row>
    <row r="19" spans="1:13">
      <c r="A19" s="63"/>
      <c r="B19" s="12">
        <v>29</v>
      </c>
      <c r="C19" s="60" t="s">
        <v>21</v>
      </c>
      <c r="D19" s="60"/>
      <c r="E19" s="15">
        <f>VLOOKUP(C19,RA!B22:D49,3,0)</f>
        <v>2146368.9139999999</v>
      </c>
      <c r="F19" s="25">
        <f>VLOOKUP(C19,RA!B23:I53,8,0)</f>
        <v>200684.8278</v>
      </c>
      <c r="G19" s="16">
        <f t="shared" si="0"/>
        <v>1945684.0861999998</v>
      </c>
      <c r="H19" s="27">
        <f>RA!J23</f>
        <v>9.3499689867386895</v>
      </c>
      <c r="I19" s="20">
        <f>VLOOKUP(B19,RMS!B:D,3,FALSE)</f>
        <v>2146370.41999231</v>
      </c>
      <c r="J19" s="21">
        <f>VLOOKUP(B19,RMS!B:E,4,FALSE)</f>
        <v>1945684.10772479</v>
      </c>
      <c r="K19" s="22">
        <f t="shared" si="1"/>
        <v>-1.5059923101216555</v>
      </c>
      <c r="L19" s="22">
        <f t="shared" si="2"/>
        <v>-2.1524790208786726E-2</v>
      </c>
      <c r="M19" s="32"/>
    </row>
    <row r="20" spans="1:13">
      <c r="A20" s="63"/>
      <c r="B20" s="12">
        <v>31</v>
      </c>
      <c r="C20" s="60" t="s">
        <v>22</v>
      </c>
      <c r="D20" s="60"/>
      <c r="E20" s="15">
        <f>VLOOKUP(C20,RA!B24:D50,3,0)</f>
        <v>230720.2058</v>
      </c>
      <c r="F20" s="25">
        <f>VLOOKUP(C20,RA!B24:I54,8,0)</f>
        <v>35741.804400000001</v>
      </c>
      <c r="G20" s="16">
        <f t="shared" si="0"/>
        <v>194978.4014</v>
      </c>
      <c r="H20" s="27">
        <f>RA!J24</f>
        <v>15.491406258099</v>
      </c>
      <c r="I20" s="20">
        <f>VLOOKUP(B20,RMS!B:D,3,FALSE)</f>
        <v>230720.25168823099</v>
      </c>
      <c r="J20" s="21">
        <f>VLOOKUP(B20,RMS!B:E,4,FALSE)</f>
        <v>194978.39507147399</v>
      </c>
      <c r="K20" s="22">
        <f t="shared" si="1"/>
        <v>-4.5888230990385637E-2</v>
      </c>
      <c r="L20" s="22">
        <f t="shared" si="2"/>
        <v>6.3285260112024844E-3</v>
      </c>
      <c r="M20" s="32"/>
    </row>
    <row r="21" spans="1:13">
      <c r="A21" s="63"/>
      <c r="B21" s="12">
        <v>32</v>
      </c>
      <c r="C21" s="60" t="s">
        <v>23</v>
      </c>
      <c r="D21" s="60"/>
      <c r="E21" s="15">
        <f>VLOOKUP(C21,RA!B24:D51,3,0)</f>
        <v>312777.05170000001</v>
      </c>
      <c r="F21" s="25">
        <f>VLOOKUP(C21,RA!B25:I55,8,0)</f>
        <v>24254.532599999999</v>
      </c>
      <c r="G21" s="16">
        <f t="shared" si="0"/>
        <v>288522.51910000003</v>
      </c>
      <c r="H21" s="27">
        <f>RA!J25</f>
        <v>7.7545754933657101</v>
      </c>
      <c r="I21" s="20">
        <f>VLOOKUP(B21,RMS!B:D,3,FALSE)</f>
        <v>312777.05629230803</v>
      </c>
      <c r="J21" s="21">
        <f>VLOOKUP(B21,RMS!B:E,4,FALSE)</f>
        <v>288522.51001789898</v>
      </c>
      <c r="K21" s="22">
        <f t="shared" si="1"/>
        <v>-4.5923080178909004E-3</v>
      </c>
      <c r="L21" s="22">
        <f t="shared" si="2"/>
        <v>9.0821010526269674E-3</v>
      </c>
      <c r="M21" s="32"/>
    </row>
    <row r="22" spans="1:13">
      <c r="A22" s="63"/>
      <c r="B22" s="12">
        <v>33</v>
      </c>
      <c r="C22" s="60" t="s">
        <v>24</v>
      </c>
      <c r="D22" s="60"/>
      <c r="E22" s="15">
        <f>VLOOKUP(C22,RA!B26:D52,3,0)</f>
        <v>554935.43350000004</v>
      </c>
      <c r="F22" s="25">
        <f>VLOOKUP(C22,RA!B26:I56,8,0)</f>
        <v>130761.1124</v>
      </c>
      <c r="G22" s="16">
        <f t="shared" si="0"/>
        <v>424174.32110000006</v>
      </c>
      <c r="H22" s="27">
        <f>RA!J26</f>
        <v>23.563302053949698</v>
      </c>
      <c r="I22" s="20">
        <f>VLOOKUP(B22,RMS!B:D,3,FALSE)</f>
        <v>554935.40608463797</v>
      </c>
      <c r="J22" s="21">
        <f>VLOOKUP(B22,RMS!B:E,4,FALSE)</f>
        <v>424174.30624920002</v>
      </c>
      <c r="K22" s="22">
        <f t="shared" si="1"/>
        <v>2.7415362070314586E-2</v>
      </c>
      <c r="L22" s="22">
        <f t="shared" si="2"/>
        <v>1.4850800042040646E-2</v>
      </c>
      <c r="M22" s="32"/>
    </row>
    <row r="23" spans="1:13">
      <c r="A23" s="63"/>
      <c r="B23" s="12">
        <v>34</v>
      </c>
      <c r="C23" s="60" t="s">
        <v>25</v>
      </c>
      <c r="D23" s="60"/>
      <c r="E23" s="15">
        <f>VLOOKUP(C23,RA!B26:D53,3,0)</f>
        <v>227061.7561</v>
      </c>
      <c r="F23" s="25">
        <f>VLOOKUP(C23,RA!B27:I57,8,0)</f>
        <v>61872.910199999998</v>
      </c>
      <c r="G23" s="16">
        <f t="shared" si="0"/>
        <v>165188.84590000001</v>
      </c>
      <c r="H23" s="27">
        <f>RA!J27</f>
        <v>27.249375351765799</v>
      </c>
      <c r="I23" s="20">
        <f>VLOOKUP(B23,RMS!B:D,3,FALSE)</f>
        <v>227061.543510324</v>
      </c>
      <c r="J23" s="21">
        <f>VLOOKUP(B23,RMS!B:E,4,FALSE)</f>
        <v>165188.858948646</v>
      </c>
      <c r="K23" s="22">
        <f t="shared" si="1"/>
        <v>0.21258967599715106</v>
      </c>
      <c r="L23" s="22">
        <f t="shared" si="2"/>
        <v>-1.3048645982053131E-2</v>
      </c>
      <c r="M23" s="32"/>
    </row>
    <row r="24" spans="1:13">
      <c r="A24" s="63"/>
      <c r="B24" s="12">
        <v>35</v>
      </c>
      <c r="C24" s="60" t="s">
        <v>26</v>
      </c>
      <c r="D24" s="60"/>
      <c r="E24" s="15">
        <f>VLOOKUP(C24,RA!B28:D54,3,0)</f>
        <v>1094917.4820999999</v>
      </c>
      <c r="F24" s="25">
        <f>VLOOKUP(C24,RA!B28:I58,8,0)</f>
        <v>43597.2952</v>
      </c>
      <c r="G24" s="16">
        <f t="shared" si="0"/>
        <v>1051320.1868999999</v>
      </c>
      <c r="H24" s="27">
        <f>RA!J28</f>
        <v>3.9817882089509098</v>
      </c>
      <c r="I24" s="20">
        <f>VLOOKUP(B24,RMS!B:D,3,FALSE)</f>
        <v>1094917.48270531</v>
      </c>
      <c r="J24" s="21">
        <f>VLOOKUP(B24,RMS!B:E,4,FALSE)</f>
        <v>1051320.19168938</v>
      </c>
      <c r="K24" s="22">
        <f t="shared" si="1"/>
        <v>-6.0531008057296276E-4</v>
      </c>
      <c r="L24" s="22">
        <f t="shared" si="2"/>
        <v>-4.7893801238387823E-3</v>
      </c>
      <c r="M24" s="32"/>
    </row>
    <row r="25" spans="1:13">
      <c r="A25" s="63"/>
      <c r="B25" s="12">
        <v>36</v>
      </c>
      <c r="C25" s="60" t="s">
        <v>27</v>
      </c>
      <c r="D25" s="60"/>
      <c r="E25" s="15">
        <f>VLOOKUP(C25,RA!B28:D55,3,0)</f>
        <v>716975.60290000006</v>
      </c>
      <c r="F25" s="25">
        <f>VLOOKUP(C25,RA!B29:I59,8,0)</f>
        <v>113992.5232</v>
      </c>
      <c r="G25" s="16">
        <f t="shared" si="0"/>
        <v>602983.07970000012</v>
      </c>
      <c r="H25" s="27">
        <f>RA!J29</f>
        <v>15.8990797928028</v>
      </c>
      <c r="I25" s="20">
        <f>VLOOKUP(B25,RMS!B:D,3,FALSE)</f>
        <v>716975.92341415898</v>
      </c>
      <c r="J25" s="21">
        <f>VLOOKUP(B25,RMS!B:E,4,FALSE)</f>
        <v>602983.06848703697</v>
      </c>
      <c r="K25" s="22">
        <f t="shared" si="1"/>
        <v>-0.32051415892783552</v>
      </c>
      <c r="L25" s="22">
        <f t="shared" si="2"/>
        <v>1.121296314522624E-2</v>
      </c>
      <c r="M25" s="32"/>
    </row>
    <row r="26" spans="1:13">
      <c r="A26" s="63"/>
      <c r="B26" s="12">
        <v>37</v>
      </c>
      <c r="C26" s="60" t="s">
        <v>73</v>
      </c>
      <c r="D26" s="60"/>
      <c r="E26" s="15">
        <f>VLOOKUP(C26,RA!B30:D56,3,0)</f>
        <v>697937.71609999996</v>
      </c>
      <c r="F26" s="25">
        <f>VLOOKUP(C26,RA!B30:I60,8,0)</f>
        <v>92741.794099999999</v>
      </c>
      <c r="G26" s="16">
        <f t="shared" si="0"/>
        <v>605195.92200000002</v>
      </c>
      <c r="H26" s="27">
        <f>RA!J30</f>
        <v>13.287975697635501</v>
      </c>
      <c r="I26" s="20">
        <f>VLOOKUP(B26,RMS!B:D,3,FALSE)</f>
        <v>697937.71682205598</v>
      </c>
      <c r="J26" s="21">
        <f>VLOOKUP(B26,RMS!B:E,4,FALSE)</f>
        <v>605195.92317788699</v>
      </c>
      <c r="K26" s="22">
        <f t="shared" si="1"/>
        <v>-7.2205602191388607E-4</v>
      </c>
      <c r="L26" s="22">
        <f t="shared" si="2"/>
        <v>-1.1778869666159153E-3</v>
      </c>
      <c r="M26" s="32"/>
    </row>
    <row r="27" spans="1:13">
      <c r="A27" s="63"/>
      <c r="B27" s="12">
        <v>38</v>
      </c>
      <c r="C27" s="60" t="s">
        <v>29</v>
      </c>
      <c r="D27" s="60"/>
      <c r="E27" s="15">
        <f>VLOOKUP(C27,RA!B30:D57,3,0)</f>
        <v>790520.46979999996</v>
      </c>
      <c r="F27" s="25">
        <f>VLOOKUP(C27,RA!B31:I61,8,0)</f>
        <v>34697.599000000002</v>
      </c>
      <c r="G27" s="16">
        <f t="shared" si="0"/>
        <v>755822.87079999992</v>
      </c>
      <c r="H27" s="27">
        <f>RA!J31</f>
        <v>4.3892094291724604</v>
      </c>
      <c r="I27" s="20">
        <f>VLOOKUP(B27,RMS!B:D,3,FALSE)</f>
        <v>790520.39205752197</v>
      </c>
      <c r="J27" s="21">
        <f>VLOOKUP(B27,RMS!B:E,4,FALSE)</f>
        <v>755822.82996460202</v>
      </c>
      <c r="K27" s="22">
        <f t="shared" si="1"/>
        <v>7.7742477995343506E-2</v>
      </c>
      <c r="L27" s="22">
        <f t="shared" si="2"/>
        <v>4.0835397900082171E-2</v>
      </c>
      <c r="M27" s="32"/>
    </row>
    <row r="28" spans="1:13">
      <c r="A28" s="63"/>
      <c r="B28" s="12">
        <v>39</v>
      </c>
      <c r="C28" s="60" t="s">
        <v>30</v>
      </c>
      <c r="D28" s="60"/>
      <c r="E28" s="15">
        <f>VLOOKUP(C28,RA!B32:D58,3,0)</f>
        <v>101520.8069</v>
      </c>
      <c r="F28" s="25">
        <f>VLOOKUP(C28,RA!B32:I62,8,0)</f>
        <v>27813.845000000001</v>
      </c>
      <c r="G28" s="16">
        <f t="shared" si="0"/>
        <v>73706.961899999995</v>
      </c>
      <c r="H28" s="27">
        <f>RA!J32</f>
        <v>27.397186694346502</v>
      </c>
      <c r="I28" s="20">
        <f>VLOOKUP(B28,RMS!B:D,3,FALSE)</f>
        <v>101520.76866512399</v>
      </c>
      <c r="J28" s="21">
        <f>VLOOKUP(B28,RMS!B:E,4,FALSE)</f>
        <v>73706.948019586504</v>
      </c>
      <c r="K28" s="22">
        <f t="shared" si="1"/>
        <v>3.8234876003116369E-2</v>
      </c>
      <c r="L28" s="22">
        <f t="shared" si="2"/>
        <v>1.3880413491278887E-2</v>
      </c>
      <c r="M28" s="32"/>
    </row>
    <row r="29" spans="1:13">
      <c r="A29" s="63"/>
      <c r="B29" s="12">
        <v>40</v>
      </c>
      <c r="C29" s="60" t="s">
        <v>31</v>
      </c>
      <c r="D29" s="60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3"/>
      <c r="B30" s="12">
        <v>42</v>
      </c>
      <c r="C30" s="60" t="s">
        <v>32</v>
      </c>
      <c r="D30" s="60"/>
      <c r="E30" s="15">
        <f>VLOOKUP(C30,RA!B34:D61,3,0)</f>
        <v>180448.07250000001</v>
      </c>
      <c r="F30" s="25">
        <f>VLOOKUP(C30,RA!B34:I65,8,0)</f>
        <v>24782.5612</v>
      </c>
      <c r="G30" s="16">
        <f t="shared" si="0"/>
        <v>155665.51130000001</v>
      </c>
      <c r="H30" s="27">
        <f>RA!J34</f>
        <v>0</v>
      </c>
      <c r="I30" s="20">
        <f>VLOOKUP(B30,RMS!B:D,3,FALSE)</f>
        <v>180448.07190000001</v>
      </c>
      <c r="J30" s="21">
        <f>VLOOKUP(B30,RMS!B:E,4,FALSE)</f>
        <v>155665.5111</v>
      </c>
      <c r="K30" s="22">
        <f t="shared" si="1"/>
        <v>5.9999999939464033E-4</v>
      </c>
      <c r="L30" s="22">
        <f t="shared" si="2"/>
        <v>2.0000000949949026E-4</v>
      </c>
      <c r="M30" s="32"/>
    </row>
    <row r="31" spans="1:13" s="35" customFormat="1" ht="12" thickBot="1">
      <c r="A31" s="63"/>
      <c r="B31" s="12">
        <v>70</v>
      </c>
      <c r="C31" s="64" t="s">
        <v>69</v>
      </c>
      <c r="D31" s="65"/>
      <c r="E31" s="15">
        <f>VLOOKUP(C31,RA!B35:D62,3,0)</f>
        <v>99843.64</v>
      </c>
      <c r="F31" s="25">
        <f>VLOOKUP(C31,RA!B35:I66,8,0)</f>
        <v>3013.24</v>
      </c>
      <c r="G31" s="16">
        <f t="shared" si="0"/>
        <v>96830.399999999994</v>
      </c>
      <c r="H31" s="27">
        <f>RA!J35</f>
        <v>13.7339018680845</v>
      </c>
      <c r="I31" s="20">
        <f>VLOOKUP(B31,RMS!B:D,3,FALSE)</f>
        <v>99843.64</v>
      </c>
      <c r="J31" s="21">
        <f>VLOOKUP(B31,RMS!B:E,4,FALSE)</f>
        <v>96830.399999999994</v>
      </c>
      <c r="K31" s="22">
        <f t="shared" si="1"/>
        <v>0</v>
      </c>
      <c r="L31" s="22">
        <f t="shared" si="2"/>
        <v>0</v>
      </c>
    </row>
    <row r="32" spans="1:13">
      <c r="A32" s="63"/>
      <c r="B32" s="12">
        <v>71</v>
      </c>
      <c r="C32" s="60" t="s">
        <v>36</v>
      </c>
      <c r="D32" s="60"/>
      <c r="E32" s="15">
        <f>VLOOKUP(C32,RA!B34:D62,3,0)</f>
        <v>205510.31</v>
      </c>
      <c r="F32" s="25">
        <f>VLOOKUP(C32,RA!B34:I66,8,0)</f>
        <v>-19118.88</v>
      </c>
      <c r="G32" s="16">
        <f t="shared" si="0"/>
        <v>224629.19</v>
      </c>
      <c r="H32" s="27">
        <f>RA!J35</f>
        <v>13.7339018680845</v>
      </c>
      <c r="I32" s="20">
        <f>VLOOKUP(B32,RMS!B:D,3,FALSE)</f>
        <v>205510.31</v>
      </c>
      <c r="J32" s="21">
        <f>VLOOKUP(B32,RMS!B:E,4,FALSE)</f>
        <v>224629.19</v>
      </c>
      <c r="K32" s="22">
        <f t="shared" si="1"/>
        <v>0</v>
      </c>
      <c r="L32" s="22">
        <f t="shared" si="2"/>
        <v>0</v>
      </c>
      <c r="M32" s="32"/>
    </row>
    <row r="33" spans="1:13">
      <c r="A33" s="63"/>
      <c r="B33" s="12">
        <v>72</v>
      </c>
      <c r="C33" s="60" t="s">
        <v>37</v>
      </c>
      <c r="D33" s="60"/>
      <c r="E33" s="15">
        <f>VLOOKUP(C33,RA!B34:D63,3,0)</f>
        <v>30047.88</v>
      </c>
      <c r="F33" s="25">
        <f>VLOOKUP(C33,RA!B34:I67,8,0)</f>
        <v>-298.33</v>
      </c>
      <c r="G33" s="16">
        <f t="shared" si="0"/>
        <v>30346.210000000003</v>
      </c>
      <c r="H33" s="27">
        <f>RA!J34</f>
        <v>0</v>
      </c>
      <c r="I33" s="20">
        <f>VLOOKUP(B33,RMS!B:D,3,FALSE)</f>
        <v>30047.88</v>
      </c>
      <c r="J33" s="21">
        <f>VLOOKUP(B33,RMS!B:E,4,FALSE)</f>
        <v>30346.21</v>
      </c>
      <c r="K33" s="22">
        <f t="shared" si="1"/>
        <v>0</v>
      </c>
      <c r="L33" s="22">
        <f t="shared" si="2"/>
        <v>0</v>
      </c>
      <c r="M33" s="32"/>
    </row>
    <row r="34" spans="1:13">
      <c r="A34" s="63"/>
      <c r="B34" s="12">
        <v>73</v>
      </c>
      <c r="C34" s="60" t="s">
        <v>38</v>
      </c>
      <c r="D34" s="60"/>
      <c r="E34" s="15">
        <f>VLOOKUP(C34,RA!B35:D64,3,0)</f>
        <v>57670.92</v>
      </c>
      <c r="F34" s="25">
        <f>VLOOKUP(C34,RA!B35:I68,8,0)</f>
        <v>-4093.21</v>
      </c>
      <c r="G34" s="16">
        <f t="shared" si="0"/>
        <v>61764.13</v>
      </c>
      <c r="H34" s="27">
        <f>RA!J35</f>
        <v>13.7339018680845</v>
      </c>
      <c r="I34" s="20">
        <f>VLOOKUP(B34,RMS!B:D,3,FALSE)</f>
        <v>57670.92</v>
      </c>
      <c r="J34" s="21">
        <f>VLOOKUP(B34,RMS!B:E,4,FALSE)</f>
        <v>61764.13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3"/>
      <c r="B35" s="12">
        <v>74</v>
      </c>
      <c r="C35" s="60" t="s">
        <v>71</v>
      </c>
      <c r="D35" s="60"/>
      <c r="E35" s="15">
        <f>VLOOKUP(C35,RA!B36:D65,3,0)</f>
        <v>90.09</v>
      </c>
      <c r="F35" s="25">
        <f>VLOOKUP(C35,RA!B36:I69,8,0)</f>
        <v>-7623.58</v>
      </c>
      <c r="G35" s="16">
        <f t="shared" si="0"/>
        <v>7713.67</v>
      </c>
      <c r="H35" s="27">
        <f>RA!J36</f>
        <v>3.0179588805055602</v>
      </c>
      <c r="I35" s="20">
        <f>VLOOKUP(B35,RMS!B:D,3,FALSE)</f>
        <v>90.09</v>
      </c>
      <c r="J35" s="21">
        <f>VLOOKUP(B35,RMS!B:E,4,FALSE)</f>
        <v>7713.67</v>
      </c>
      <c r="K35" s="22">
        <f t="shared" si="1"/>
        <v>0</v>
      </c>
      <c r="L35" s="22">
        <f t="shared" si="2"/>
        <v>0</v>
      </c>
    </row>
    <row r="36" spans="1:13" ht="11.25" customHeight="1">
      <c r="A36" s="63"/>
      <c r="B36" s="12">
        <v>75</v>
      </c>
      <c r="C36" s="60" t="s">
        <v>33</v>
      </c>
      <c r="D36" s="60"/>
      <c r="E36" s="15">
        <f>VLOOKUP(C36,RA!B8:D65,3,0)</f>
        <v>57464.101699999999</v>
      </c>
      <c r="F36" s="25">
        <f>VLOOKUP(C36,RA!B8:I69,8,0)</f>
        <v>3414.3575999999998</v>
      </c>
      <c r="G36" s="16">
        <f t="shared" si="0"/>
        <v>54049.744099999996</v>
      </c>
      <c r="H36" s="27">
        <f>RA!J36</f>
        <v>3.0179588805055602</v>
      </c>
      <c r="I36" s="20">
        <f>VLOOKUP(B36,RMS!B:D,3,FALSE)</f>
        <v>57464.102564102599</v>
      </c>
      <c r="J36" s="21">
        <f>VLOOKUP(B36,RMS!B:E,4,FALSE)</f>
        <v>54049.743589743601</v>
      </c>
      <c r="K36" s="22">
        <f t="shared" si="1"/>
        <v>-8.6410259973490611E-4</v>
      </c>
      <c r="L36" s="22">
        <f t="shared" si="2"/>
        <v>5.1025639550061896E-4</v>
      </c>
      <c r="M36" s="32"/>
    </row>
    <row r="37" spans="1:13">
      <c r="A37" s="63"/>
      <c r="B37" s="12">
        <v>76</v>
      </c>
      <c r="C37" s="60" t="s">
        <v>34</v>
      </c>
      <c r="D37" s="60"/>
      <c r="E37" s="15">
        <f>VLOOKUP(C37,RA!B8:D66,3,0)</f>
        <v>391472.8174</v>
      </c>
      <c r="F37" s="25">
        <f>VLOOKUP(C37,RA!B8:I70,8,0)</f>
        <v>26155.353899999998</v>
      </c>
      <c r="G37" s="16">
        <f t="shared" si="0"/>
        <v>365317.46350000001</v>
      </c>
      <c r="H37" s="27">
        <f>RA!J37</f>
        <v>-9.3031245001771499</v>
      </c>
      <c r="I37" s="20">
        <f>VLOOKUP(B37,RMS!B:D,3,FALSE)</f>
        <v>391472.80850598298</v>
      </c>
      <c r="J37" s="21">
        <f>VLOOKUP(B37,RMS!B:E,4,FALSE)</f>
        <v>365317.46385555598</v>
      </c>
      <c r="K37" s="22">
        <f t="shared" si="1"/>
        <v>8.8940170244313776E-3</v>
      </c>
      <c r="L37" s="22">
        <f t="shared" si="2"/>
        <v>-3.5555596696212888E-4</v>
      </c>
      <c r="M37" s="32"/>
    </row>
    <row r="38" spans="1:13">
      <c r="A38" s="63"/>
      <c r="B38" s="12">
        <v>77</v>
      </c>
      <c r="C38" s="60" t="s">
        <v>39</v>
      </c>
      <c r="D38" s="60"/>
      <c r="E38" s="15">
        <f>VLOOKUP(C38,RA!B9:D67,3,0)</f>
        <v>116417.96</v>
      </c>
      <c r="F38" s="25">
        <f>VLOOKUP(C38,RA!B9:I71,8,0)</f>
        <v>-18788.830000000002</v>
      </c>
      <c r="G38" s="16">
        <f t="shared" si="0"/>
        <v>135206.79</v>
      </c>
      <c r="H38" s="27">
        <f>RA!J38</f>
        <v>-0.99284874673354695</v>
      </c>
      <c r="I38" s="20">
        <f>VLOOKUP(B38,RMS!B:D,3,FALSE)</f>
        <v>116417.96</v>
      </c>
      <c r="J38" s="21">
        <f>VLOOKUP(B38,RMS!B:E,4,FALSE)</f>
        <v>135206.79</v>
      </c>
      <c r="K38" s="22">
        <f t="shared" si="1"/>
        <v>0</v>
      </c>
      <c r="L38" s="22">
        <f t="shared" si="2"/>
        <v>0</v>
      </c>
      <c r="M38" s="32"/>
    </row>
    <row r="39" spans="1:13">
      <c r="A39" s="63"/>
      <c r="B39" s="12">
        <v>78</v>
      </c>
      <c r="C39" s="60" t="s">
        <v>40</v>
      </c>
      <c r="D39" s="60"/>
      <c r="E39" s="15">
        <f>VLOOKUP(C39,RA!B10:D68,3,0)</f>
        <v>49702.6</v>
      </c>
      <c r="F39" s="25">
        <f>VLOOKUP(C39,RA!B10:I72,8,0)</f>
        <v>3196.03</v>
      </c>
      <c r="G39" s="16">
        <f t="shared" si="0"/>
        <v>46506.57</v>
      </c>
      <c r="H39" s="27">
        <f>RA!J39</f>
        <v>-7.0975285291096499</v>
      </c>
      <c r="I39" s="20">
        <f>VLOOKUP(B39,RMS!B:D,3,FALSE)</f>
        <v>49702.6</v>
      </c>
      <c r="J39" s="21">
        <f>VLOOKUP(B39,RMS!B:E,4,FALSE)</f>
        <v>46506.57</v>
      </c>
      <c r="K39" s="22">
        <f t="shared" si="1"/>
        <v>0</v>
      </c>
      <c r="L39" s="22">
        <f t="shared" si="2"/>
        <v>0</v>
      </c>
      <c r="M39" s="32"/>
    </row>
    <row r="40" spans="1:13">
      <c r="A40" s="63"/>
      <c r="B40" s="12">
        <v>99</v>
      </c>
      <c r="C40" s="60" t="s">
        <v>35</v>
      </c>
      <c r="D40" s="60"/>
      <c r="E40" s="15">
        <f>VLOOKUP(C40,RA!B8:D69,3,0)</f>
        <v>11842.423000000001</v>
      </c>
      <c r="F40" s="25">
        <f>VLOOKUP(C40,RA!B8:I73,8,0)</f>
        <v>1440.6791000000001</v>
      </c>
      <c r="G40" s="16">
        <f t="shared" si="0"/>
        <v>10401.743900000001</v>
      </c>
      <c r="H40" s="27">
        <f>RA!J40</f>
        <v>-8462.1822621822594</v>
      </c>
      <c r="I40" s="20">
        <f>VLOOKUP(B40,RMS!B:D,3,FALSE)</f>
        <v>11842.422660918201</v>
      </c>
      <c r="J40" s="21">
        <f>VLOOKUP(B40,RMS!B:E,4,FALSE)</f>
        <v>10401.7438469102</v>
      </c>
      <c r="K40" s="22">
        <f t="shared" si="1"/>
        <v>3.3908180012076627E-4</v>
      </c>
      <c r="L40" s="22">
        <f t="shared" si="2"/>
        <v>5.3089801440364681E-5</v>
      </c>
      <c r="M40" s="32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7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.5703125" style="36" customWidth="1"/>
    <col min="2" max="3" width="9.140625" style="36"/>
    <col min="4" max="5" width="11.5703125" style="36" customWidth="1"/>
    <col min="6" max="7" width="12.28515625" style="36" customWidth="1"/>
    <col min="8" max="8" width="9.140625" style="36"/>
    <col min="9" max="9" width="12.28515625" style="36" customWidth="1"/>
    <col min="10" max="10" width="9.140625" style="36"/>
    <col min="11" max="11" width="12.28515625" style="36" customWidth="1"/>
    <col min="12" max="12" width="10.5703125" style="36" customWidth="1"/>
    <col min="13" max="13" width="12.28515625" style="36" customWidth="1"/>
    <col min="14" max="15" width="14" style="36" customWidth="1"/>
    <col min="16" max="16" width="9.28515625" style="36" customWidth="1"/>
    <col min="17" max="18" width="10.5703125" style="36" customWidth="1"/>
    <col min="19" max="20" width="9.140625" style="36"/>
    <col min="21" max="21" width="10.5703125" style="36" customWidth="1"/>
    <col min="22" max="22" width="36.140625" style="36" customWidth="1"/>
    <col min="23" max="16384" width="9.140625" style="36"/>
  </cols>
  <sheetData>
    <row r="1" spans="1:23" ht="12.75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39" t="s">
        <v>46</v>
      </c>
      <c r="W1" s="68"/>
    </row>
    <row r="2" spans="1:23" ht="12.75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39"/>
      <c r="W2" s="68"/>
    </row>
    <row r="3" spans="1:23" ht="23.25" thickBot="1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40" t="s">
        <v>47</v>
      </c>
      <c r="W3" s="68"/>
    </row>
    <row r="4" spans="1:23" ht="12.75" thickTop="1" thickBot="1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W4" s="68"/>
    </row>
    <row r="5" spans="1:23" ht="22.5" thickTop="1" thickBot="1">
      <c r="A5" s="41"/>
      <c r="B5" s="42"/>
      <c r="C5" s="43"/>
      <c r="D5" s="44" t="s">
        <v>0</v>
      </c>
      <c r="E5" s="44" t="s">
        <v>59</v>
      </c>
      <c r="F5" s="44" t="s">
        <v>60</v>
      </c>
      <c r="G5" s="44" t="s">
        <v>48</v>
      </c>
      <c r="H5" s="44" t="s">
        <v>49</v>
      </c>
      <c r="I5" s="44" t="s">
        <v>1</v>
      </c>
      <c r="J5" s="44" t="s">
        <v>2</v>
      </c>
      <c r="K5" s="44" t="s">
        <v>50</v>
      </c>
      <c r="L5" s="44" t="s">
        <v>51</v>
      </c>
      <c r="M5" s="44" t="s">
        <v>52</v>
      </c>
      <c r="N5" s="44" t="s">
        <v>53</v>
      </c>
      <c r="O5" s="44" t="s">
        <v>54</v>
      </c>
      <c r="P5" s="44" t="s">
        <v>61</v>
      </c>
      <c r="Q5" s="44" t="s">
        <v>62</v>
      </c>
      <c r="R5" s="44" t="s">
        <v>55</v>
      </c>
      <c r="S5" s="44" t="s">
        <v>56</v>
      </c>
      <c r="T5" s="44" t="s">
        <v>57</v>
      </c>
      <c r="U5" s="45" t="s">
        <v>58</v>
      </c>
    </row>
    <row r="6" spans="1:23" ht="12" thickBot="1">
      <c r="A6" s="46" t="s">
        <v>3</v>
      </c>
      <c r="B6" s="69" t="s">
        <v>4</v>
      </c>
      <c r="C6" s="70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7"/>
    </row>
    <row r="7" spans="1:23" ht="12" thickBot="1">
      <c r="A7" s="71" t="s">
        <v>5</v>
      </c>
      <c r="B7" s="72"/>
      <c r="C7" s="73"/>
      <c r="D7" s="48">
        <v>14825883.1763</v>
      </c>
      <c r="E7" s="48">
        <v>16779193.197299998</v>
      </c>
      <c r="F7" s="49">
        <v>88.3587369307225</v>
      </c>
      <c r="G7" s="48">
        <v>23150309.659200002</v>
      </c>
      <c r="H7" s="49">
        <v>-35.958164730603798</v>
      </c>
      <c r="I7" s="48">
        <v>1621940.8215999999</v>
      </c>
      <c r="J7" s="49">
        <v>10.9399271686746</v>
      </c>
      <c r="K7" s="48">
        <v>2063436.7852</v>
      </c>
      <c r="L7" s="49">
        <v>8.9132146203495104</v>
      </c>
      <c r="M7" s="49">
        <v>-0.213961467958035</v>
      </c>
      <c r="N7" s="48">
        <v>236074277.3946</v>
      </c>
      <c r="O7" s="48">
        <v>7532553344.4882002</v>
      </c>
      <c r="P7" s="48">
        <v>796124</v>
      </c>
      <c r="Q7" s="48">
        <v>1122809</v>
      </c>
      <c r="R7" s="49">
        <v>-29.0953314410554</v>
      </c>
      <c r="S7" s="48">
        <v>18.622580372278701</v>
      </c>
      <c r="T7" s="48">
        <v>20.722248154940001</v>
      </c>
      <c r="U7" s="50">
        <v>-11.274848816262001</v>
      </c>
    </row>
    <row r="8" spans="1:23" ht="12" thickBot="1">
      <c r="A8" s="74">
        <v>42352</v>
      </c>
      <c r="B8" s="64" t="s">
        <v>6</v>
      </c>
      <c r="C8" s="65"/>
      <c r="D8" s="51">
        <v>545860.35499999998</v>
      </c>
      <c r="E8" s="51">
        <v>651667.41170000006</v>
      </c>
      <c r="F8" s="52">
        <v>83.763641575388604</v>
      </c>
      <c r="G8" s="51">
        <v>788241.81099999999</v>
      </c>
      <c r="H8" s="52">
        <v>-30.749631980636</v>
      </c>
      <c r="I8" s="51">
        <v>133995.85709999999</v>
      </c>
      <c r="J8" s="52">
        <v>24.5476440764781</v>
      </c>
      <c r="K8" s="51">
        <v>171599.61360000001</v>
      </c>
      <c r="L8" s="52">
        <v>21.769920245958598</v>
      </c>
      <c r="M8" s="52">
        <v>-0.219136603580324</v>
      </c>
      <c r="N8" s="51">
        <v>8179068.8217000002</v>
      </c>
      <c r="O8" s="51">
        <v>268794523.10519999</v>
      </c>
      <c r="P8" s="51">
        <v>21087</v>
      </c>
      <c r="Q8" s="51">
        <v>30430</v>
      </c>
      <c r="R8" s="52">
        <v>-30.703253368386498</v>
      </c>
      <c r="S8" s="51">
        <v>25.8861077915303</v>
      </c>
      <c r="T8" s="51">
        <v>27.734906657903402</v>
      </c>
      <c r="U8" s="53">
        <v>-7.1420504050360503</v>
      </c>
    </row>
    <row r="9" spans="1:23" ht="12" thickBot="1">
      <c r="A9" s="75"/>
      <c r="B9" s="64" t="s">
        <v>7</v>
      </c>
      <c r="C9" s="65"/>
      <c r="D9" s="51">
        <v>66321.576100000006</v>
      </c>
      <c r="E9" s="51">
        <v>72917.092300000004</v>
      </c>
      <c r="F9" s="52">
        <v>90.9547734393133</v>
      </c>
      <c r="G9" s="51">
        <v>156632.89069999999</v>
      </c>
      <c r="H9" s="52">
        <v>-57.657950508602902</v>
      </c>
      <c r="I9" s="51">
        <v>15512.8318</v>
      </c>
      <c r="J9" s="52">
        <v>23.390324404549201</v>
      </c>
      <c r="K9" s="51">
        <v>36325.880499999999</v>
      </c>
      <c r="L9" s="52">
        <v>23.1917321691874</v>
      </c>
      <c r="M9" s="52">
        <v>-0.57295372922894505</v>
      </c>
      <c r="N9" s="51">
        <v>1229364.1148000001</v>
      </c>
      <c r="O9" s="51">
        <v>42652395.959399998</v>
      </c>
      <c r="P9" s="51">
        <v>3908</v>
      </c>
      <c r="Q9" s="51">
        <v>8595</v>
      </c>
      <c r="R9" s="52">
        <v>-54.531704479348498</v>
      </c>
      <c r="S9" s="51">
        <v>16.970720598771798</v>
      </c>
      <c r="T9" s="51">
        <v>17.550961931355399</v>
      </c>
      <c r="U9" s="53">
        <v>-3.41907303939518</v>
      </c>
    </row>
    <row r="10" spans="1:23" ht="12" thickBot="1">
      <c r="A10" s="75"/>
      <c r="B10" s="64" t="s">
        <v>8</v>
      </c>
      <c r="C10" s="65"/>
      <c r="D10" s="51">
        <v>86154.949800000002</v>
      </c>
      <c r="E10" s="51">
        <v>84253.087799999994</v>
      </c>
      <c r="F10" s="52">
        <v>102.257320235568</v>
      </c>
      <c r="G10" s="51">
        <v>167707.86259999999</v>
      </c>
      <c r="H10" s="52">
        <v>-48.627960273104101</v>
      </c>
      <c r="I10" s="51">
        <v>24641.7019</v>
      </c>
      <c r="J10" s="52">
        <v>28.6016090279238</v>
      </c>
      <c r="K10" s="51">
        <v>39168.469299999997</v>
      </c>
      <c r="L10" s="52">
        <v>23.355177683839901</v>
      </c>
      <c r="M10" s="52">
        <v>-0.370879119343068</v>
      </c>
      <c r="N10" s="51">
        <v>1474011.1713</v>
      </c>
      <c r="O10" s="51">
        <v>64600473.605800003</v>
      </c>
      <c r="P10" s="51">
        <v>70286</v>
      </c>
      <c r="Q10" s="51">
        <v>106533</v>
      </c>
      <c r="R10" s="52">
        <v>-34.024199074465201</v>
      </c>
      <c r="S10" s="51">
        <v>1.22577682326495</v>
      </c>
      <c r="T10" s="51">
        <v>1.5096382426102699</v>
      </c>
      <c r="U10" s="53">
        <v>-23.157675521163799</v>
      </c>
    </row>
    <row r="11" spans="1:23" ht="12" thickBot="1">
      <c r="A11" s="75"/>
      <c r="B11" s="64" t="s">
        <v>9</v>
      </c>
      <c r="C11" s="65"/>
      <c r="D11" s="51">
        <v>72478.4666</v>
      </c>
      <c r="E11" s="51">
        <v>65766.296799999996</v>
      </c>
      <c r="F11" s="52">
        <v>110.206093586829</v>
      </c>
      <c r="G11" s="51">
        <v>122973.16680000001</v>
      </c>
      <c r="H11" s="52">
        <v>-41.061559618224003</v>
      </c>
      <c r="I11" s="51">
        <v>16960.799299999999</v>
      </c>
      <c r="J11" s="52">
        <v>23.401156364972</v>
      </c>
      <c r="K11" s="51">
        <v>26966.598600000001</v>
      </c>
      <c r="L11" s="52">
        <v>21.928847814302198</v>
      </c>
      <c r="M11" s="52">
        <v>-0.37104417388405803</v>
      </c>
      <c r="N11" s="51">
        <v>1093475.4796</v>
      </c>
      <c r="O11" s="51">
        <v>23180431.258000001</v>
      </c>
      <c r="P11" s="51">
        <v>3257</v>
      </c>
      <c r="Q11" s="51">
        <v>4925</v>
      </c>
      <c r="R11" s="52">
        <v>-33.868020304568503</v>
      </c>
      <c r="S11" s="51">
        <v>22.253136813018099</v>
      </c>
      <c r="T11" s="51">
        <v>22.464818964467</v>
      </c>
      <c r="U11" s="53">
        <v>-0.95124634889697401</v>
      </c>
    </row>
    <row r="12" spans="1:23" ht="12" thickBot="1">
      <c r="A12" s="75"/>
      <c r="B12" s="64" t="s">
        <v>10</v>
      </c>
      <c r="C12" s="65"/>
      <c r="D12" s="51">
        <v>211189.24129999999</v>
      </c>
      <c r="E12" s="51">
        <v>345532.21100000001</v>
      </c>
      <c r="F12" s="52">
        <v>61.119986668912901</v>
      </c>
      <c r="G12" s="51">
        <v>426628.1899</v>
      </c>
      <c r="H12" s="52">
        <v>-50.498057489004204</v>
      </c>
      <c r="I12" s="51">
        <v>31922.7664</v>
      </c>
      <c r="J12" s="52">
        <v>15.115716219015599</v>
      </c>
      <c r="K12" s="51">
        <v>57597.457199999997</v>
      </c>
      <c r="L12" s="52">
        <v>13.5006215162436</v>
      </c>
      <c r="M12" s="52">
        <v>-0.44576083820589202</v>
      </c>
      <c r="N12" s="51">
        <v>3377153.8295999998</v>
      </c>
      <c r="O12" s="51">
        <v>90899292.653600007</v>
      </c>
      <c r="P12" s="51">
        <v>1898</v>
      </c>
      <c r="Q12" s="51">
        <v>2913</v>
      </c>
      <c r="R12" s="52">
        <v>-34.843803638860301</v>
      </c>
      <c r="S12" s="51">
        <v>111.269357903056</v>
      </c>
      <c r="T12" s="51">
        <v>107.288713285273</v>
      </c>
      <c r="U12" s="53">
        <v>3.57748502624694</v>
      </c>
    </row>
    <row r="13" spans="1:23" ht="12" thickBot="1">
      <c r="A13" s="75"/>
      <c r="B13" s="64" t="s">
        <v>11</v>
      </c>
      <c r="C13" s="65"/>
      <c r="D13" s="51">
        <v>270358.33809999999</v>
      </c>
      <c r="E13" s="51">
        <v>467905.28850000002</v>
      </c>
      <c r="F13" s="52">
        <v>57.780569005045599</v>
      </c>
      <c r="G13" s="51">
        <v>489103.89799999999</v>
      </c>
      <c r="H13" s="52">
        <v>-44.723740864563702</v>
      </c>
      <c r="I13" s="51">
        <v>83672.830100000006</v>
      </c>
      <c r="J13" s="52">
        <v>30.948862420160001</v>
      </c>
      <c r="K13" s="51">
        <v>100187.10370000001</v>
      </c>
      <c r="L13" s="52">
        <v>20.483808064028199</v>
      </c>
      <c r="M13" s="52">
        <v>-0.16483432487928101</v>
      </c>
      <c r="N13" s="51">
        <v>5098880.8623000002</v>
      </c>
      <c r="O13" s="51">
        <v>131100378.4681</v>
      </c>
      <c r="P13" s="51">
        <v>7643</v>
      </c>
      <c r="Q13" s="51">
        <v>16071</v>
      </c>
      <c r="R13" s="52">
        <v>-52.4422873498849</v>
      </c>
      <c r="S13" s="51">
        <v>35.373326978934998</v>
      </c>
      <c r="T13" s="51">
        <v>47.369167096011502</v>
      </c>
      <c r="U13" s="53">
        <v>-33.912105932868798</v>
      </c>
    </row>
    <row r="14" spans="1:23" ht="12" thickBot="1">
      <c r="A14" s="75"/>
      <c r="B14" s="64" t="s">
        <v>12</v>
      </c>
      <c r="C14" s="65"/>
      <c r="D14" s="51">
        <v>174650.21100000001</v>
      </c>
      <c r="E14" s="51">
        <v>213512.97719999999</v>
      </c>
      <c r="F14" s="52">
        <v>81.7984055537773</v>
      </c>
      <c r="G14" s="51">
        <v>300118.34769999998</v>
      </c>
      <c r="H14" s="52">
        <v>-41.806220000057699</v>
      </c>
      <c r="I14" s="51">
        <v>32360.106800000001</v>
      </c>
      <c r="J14" s="52">
        <v>18.528524308510601</v>
      </c>
      <c r="K14" s="51">
        <v>52920.103499999997</v>
      </c>
      <c r="L14" s="52">
        <v>17.633078385763799</v>
      </c>
      <c r="M14" s="52">
        <v>-0.38851013773999898</v>
      </c>
      <c r="N14" s="51">
        <v>2834481.7366999998</v>
      </c>
      <c r="O14" s="51">
        <v>64743999.919699997</v>
      </c>
      <c r="P14" s="51">
        <v>2486</v>
      </c>
      <c r="Q14" s="51">
        <v>4321</v>
      </c>
      <c r="R14" s="52">
        <v>-42.467021522795697</v>
      </c>
      <c r="S14" s="51">
        <v>70.253504022526101</v>
      </c>
      <c r="T14" s="51">
        <v>65.946660263827795</v>
      </c>
      <c r="U14" s="53">
        <v>6.13043266470721</v>
      </c>
    </row>
    <row r="15" spans="1:23" ht="12" thickBot="1">
      <c r="A15" s="75"/>
      <c r="B15" s="64" t="s">
        <v>13</v>
      </c>
      <c r="C15" s="65"/>
      <c r="D15" s="51">
        <v>108322.557</v>
      </c>
      <c r="E15" s="51">
        <v>149560.27919999999</v>
      </c>
      <c r="F15" s="52">
        <v>72.4273567684006</v>
      </c>
      <c r="G15" s="51">
        <v>160700.48989999999</v>
      </c>
      <c r="H15" s="52">
        <v>-32.593511651765098</v>
      </c>
      <c r="I15" s="51">
        <v>18043.195100000001</v>
      </c>
      <c r="J15" s="52">
        <v>16.656913942679498</v>
      </c>
      <c r="K15" s="51">
        <v>23939.6495</v>
      </c>
      <c r="L15" s="52">
        <v>14.897060684069499</v>
      </c>
      <c r="M15" s="52">
        <v>-0.24630495947737199</v>
      </c>
      <c r="N15" s="51">
        <v>1690028.9412</v>
      </c>
      <c r="O15" s="51">
        <v>51436677.985699996</v>
      </c>
      <c r="P15" s="51">
        <v>3755</v>
      </c>
      <c r="Q15" s="51">
        <v>7387</v>
      </c>
      <c r="R15" s="52">
        <v>-49.167456342222799</v>
      </c>
      <c r="S15" s="51">
        <v>28.847551797603199</v>
      </c>
      <c r="T15" s="51">
        <v>28.342761215649102</v>
      </c>
      <c r="U15" s="53">
        <v>1.7498558820371699</v>
      </c>
    </row>
    <row r="16" spans="1:23" ht="12" thickBot="1">
      <c r="A16" s="75"/>
      <c r="B16" s="64" t="s">
        <v>14</v>
      </c>
      <c r="C16" s="65"/>
      <c r="D16" s="51">
        <v>434297.15340000001</v>
      </c>
      <c r="E16" s="51">
        <v>630247.88419999997</v>
      </c>
      <c r="F16" s="52">
        <v>68.908942701374002</v>
      </c>
      <c r="G16" s="51">
        <v>867681.56370000006</v>
      </c>
      <c r="H16" s="52">
        <v>-49.9474033367663</v>
      </c>
      <c r="I16" s="51">
        <v>34748.576500000003</v>
      </c>
      <c r="J16" s="52">
        <v>8.0011062075729509</v>
      </c>
      <c r="K16" s="51">
        <v>68774.284599999999</v>
      </c>
      <c r="L16" s="52">
        <v>7.9262125043581797</v>
      </c>
      <c r="M16" s="52">
        <v>-0.494744631629363</v>
      </c>
      <c r="N16" s="51">
        <v>8019313.8635999998</v>
      </c>
      <c r="O16" s="51">
        <v>367674289.14740002</v>
      </c>
      <c r="P16" s="51">
        <v>22140</v>
      </c>
      <c r="Q16" s="51">
        <v>39324</v>
      </c>
      <c r="R16" s="52">
        <v>-43.698504729935898</v>
      </c>
      <c r="S16" s="51">
        <v>19.615950921409201</v>
      </c>
      <c r="T16" s="51">
        <v>20.6203640728308</v>
      </c>
      <c r="U16" s="53">
        <v>-5.1203898064681201</v>
      </c>
    </row>
    <row r="17" spans="1:21" ht="12" thickBot="1">
      <c r="A17" s="75"/>
      <c r="B17" s="64" t="s">
        <v>15</v>
      </c>
      <c r="C17" s="65"/>
      <c r="D17" s="51">
        <v>709489.21279999998</v>
      </c>
      <c r="E17" s="51">
        <v>501436.88789999997</v>
      </c>
      <c r="F17" s="52">
        <v>141.491228491648</v>
      </c>
      <c r="G17" s="51">
        <v>465454.8175</v>
      </c>
      <c r="H17" s="52">
        <v>52.429233971780697</v>
      </c>
      <c r="I17" s="51">
        <v>32075.6325</v>
      </c>
      <c r="J17" s="52">
        <v>4.5209471717566299</v>
      </c>
      <c r="K17" s="51">
        <v>58468.032399999996</v>
      </c>
      <c r="L17" s="52">
        <v>12.561483994093599</v>
      </c>
      <c r="M17" s="52">
        <v>-0.451398804041164</v>
      </c>
      <c r="N17" s="51">
        <v>6808301.7434999999</v>
      </c>
      <c r="O17" s="51">
        <v>346861104.11400002</v>
      </c>
      <c r="P17" s="51">
        <v>8006</v>
      </c>
      <c r="Q17" s="51">
        <v>10290</v>
      </c>
      <c r="R17" s="52">
        <v>-22.196307094266299</v>
      </c>
      <c r="S17" s="51">
        <v>88.619686834873903</v>
      </c>
      <c r="T17" s="51">
        <v>60.527081671525799</v>
      </c>
      <c r="U17" s="53">
        <v>31.700185553232</v>
      </c>
    </row>
    <row r="18" spans="1:21" ht="12" customHeight="1" thickBot="1">
      <c r="A18" s="75"/>
      <c r="B18" s="64" t="s">
        <v>16</v>
      </c>
      <c r="C18" s="65"/>
      <c r="D18" s="51">
        <v>1195758.4284000001</v>
      </c>
      <c r="E18" s="51">
        <v>1452500.3537000001</v>
      </c>
      <c r="F18" s="52">
        <v>82.324140256076802</v>
      </c>
      <c r="G18" s="51">
        <v>2213230.7774</v>
      </c>
      <c r="H18" s="52">
        <v>-45.972266398503599</v>
      </c>
      <c r="I18" s="51">
        <v>183003.1802</v>
      </c>
      <c r="J18" s="52">
        <v>15.3043604672617</v>
      </c>
      <c r="K18" s="51">
        <v>291860.17200000002</v>
      </c>
      <c r="L18" s="52">
        <v>13.1870645836068</v>
      </c>
      <c r="M18" s="52">
        <v>-0.37297652178454799</v>
      </c>
      <c r="N18" s="51">
        <v>20740346.317600001</v>
      </c>
      <c r="O18" s="51">
        <v>763454637.86430001</v>
      </c>
      <c r="P18" s="51">
        <v>58546</v>
      </c>
      <c r="Q18" s="51">
        <v>105441</v>
      </c>
      <c r="R18" s="52">
        <v>-44.475109302832898</v>
      </c>
      <c r="S18" s="51">
        <v>20.4242549175008</v>
      </c>
      <c r="T18" s="51">
        <v>22.9956830843789</v>
      </c>
      <c r="U18" s="53">
        <v>-12.590070860674601</v>
      </c>
    </row>
    <row r="19" spans="1:21" ht="12" customHeight="1" thickBot="1">
      <c r="A19" s="75"/>
      <c r="B19" s="64" t="s">
        <v>17</v>
      </c>
      <c r="C19" s="65"/>
      <c r="D19" s="51">
        <v>575650.99069999997</v>
      </c>
      <c r="E19" s="51">
        <v>647354.27040000004</v>
      </c>
      <c r="F19" s="52">
        <v>88.923641508428702</v>
      </c>
      <c r="G19" s="51">
        <v>722967.38780000003</v>
      </c>
      <c r="H19" s="52">
        <v>-20.376631032872201</v>
      </c>
      <c r="I19" s="51">
        <v>18956.245500000001</v>
      </c>
      <c r="J19" s="52">
        <v>3.2930101409100199</v>
      </c>
      <c r="K19" s="51">
        <v>79110.164999999994</v>
      </c>
      <c r="L19" s="52">
        <v>10.942425112802599</v>
      </c>
      <c r="M19" s="52">
        <v>-0.76038167155889502</v>
      </c>
      <c r="N19" s="51">
        <v>8454768.4158999994</v>
      </c>
      <c r="O19" s="51">
        <v>244620765.78529999</v>
      </c>
      <c r="P19" s="51">
        <v>11706</v>
      </c>
      <c r="Q19" s="51">
        <v>19988</v>
      </c>
      <c r="R19" s="52">
        <v>-41.434860916549901</v>
      </c>
      <c r="S19" s="51">
        <v>49.175721057577299</v>
      </c>
      <c r="T19" s="51">
        <v>40.8467095907545</v>
      </c>
      <c r="U19" s="53">
        <v>16.937243191758899</v>
      </c>
    </row>
    <row r="20" spans="1:21" ht="12" thickBot="1">
      <c r="A20" s="75"/>
      <c r="B20" s="64" t="s">
        <v>18</v>
      </c>
      <c r="C20" s="65"/>
      <c r="D20" s="51">
        <v>1086384.1845</v>
      </c>
      <c r="E20" s="51">
        <v>1500093.5852000001</v>
      </c>
      <c r="F20" s="52">
        <v>72.421093938292998</v>
      </c>
      <c r="G20" s="51">
        <v>1151003.7176999999</v>
      </c>
      <c r="H20" s="52">
        <v>-5.6141897898580497</v>
      </c>
      <c r="I20" s="51">
        <v>70597.100300000006</v>
      </c>
      <c r="J20" s="52">
        <v>6.4983549380822199</v>
      </c>
      <c r="K20" s="51">
        <v>79971.390499999994</v>
      </c>
      <c r="L20" s="52">
        <v>6.9479697823916098</v>
      </c>
      <c r="M20" s="52">
        <v>-0.117220547765766</v>
      </c>
      <c r="N20" s="51">
        <v>14473926.172</v>
      </c>
      <c r="O20" s="51">
        <v>426842349.79350001</v>
      </c>
      <c r="P20" s="51">
        <v>39234</v>
      </c>
      <c r="Q20" s="51">
        <v>50683</v>
      </c>
      <c r="R20" s="52">
        <v>-22.589428407947398</v>
      </c>
      <c r="S20" s="51">
        <v>27.689865537544001</v>
      </c>
      <c r="T20" s="51">
        <v>25.2284248209459</v>
      </c>
      <c r="U20" s="53">
        <v>8.8893198605846706</v>
      </c>
    </row>
    <row r="21" spans="1:21" ht="12" customHeight="1" thickBot="1">
      <c r="A21" s="75"/>
      <c r="B21" s="64" t="s">
        <v>19</v>
      </c>
      <c r="C21" s="65"/>
      <c r="D21" s="51">
        <v>334902.41840000002</v>
      </c>
      <c r="E21" s="51">
        <v>363735.28769999999</v>
      </c>
      <c r="F21" s="52">
        <v>92.073117380961804</v>
      </c>
      <c r="G21" s="51">
        <v>427899.63860000001</v>
      </c>
      <c r="H21" s="52">
        <v>-21.733418729744201</v>
      </c>
      <c r="I21" s="51">
        <v>39000.828999999998</v>
      </c>
      <c r="J21" s="52">
        <v>11.645430685847799</v>
      </c>
      <c r="K21" s="51">
        <v>42003.582000000002</v>
      </c>
      <c r="L21" s="52">
        <v>9.8162228267888008</v>
      </c>
      <c r="M21" s="52">
        <v>-7.1488022140587998E-2</v>
      </c>
      <c r="N21" s="51">
        <v>4709376.7734000003</v>
      </c>
      <c r="O21" s="51">
        <v>150077249.9048</v>
      </c>
      <c r="P21" s="51">
        <v>28980</v>
      </c>
      <c r="Q21" s="51">
        <v>39485</v>
      </c>
      <c r="R21" s="52">
        <v>-26.605039888565301</v>
      </c>
      <c r="S21" s="51">
        <v>11.5563291373361</v>
      </c>
      <c r="T21" s="51">
        <v>11.432658505761699</v>
      </c>
      <c r="U21" s="53">
        <v>1.0701549783214399</v>
      </c>
    </row>
    <row r="22" spans="1:21" ht="12" customHeight="1" thickBot="1">
      <c r="A22" s="75"/>
      <c r="B22" s="64" t="s">
        <v>20</v>
      </c>
      <c r="C22" s="65"/>
      <c r="D22" s="51">
        <v>879818.83970000001</v>
      </c>
      <c r="E22" s="51">
        <v>919550.47549999994</v>
      </c>
      <c r="F22" s="52">
        <v>95.679232749197794</v>
      </c>
      <c r="G22" s="51">
        <v>1303767.1453</v>
      </c>
      <c r="H22" s="52">
        <v>-32.517179707151499</v>
      </c>
      <c r="I22" s="51">
        <v>108211.5334</v>
      </c>
      <c r="J22" s="52">
        <v>12.2992971413181</v>
      </c>
      <c r="K22" s="51">
        <v>73445.728799999997</v>
      </c>
      <c r="L22" s="52">
        <v>5.6333471099319601</v>
      </c>
      <c r="M22" s="52">
        <v>0.47335366083262298</v>
      </c>
      <c r="N22" s="51">
        <v>14215599.174799999</v>
      </c>
      <c r="O22" s="51">
        <v>485734249.04890001</v>
      </c>
      <c r="P22" s="51">
        <v>52497</v>
      </c>
      <c r="Q22" s="51">
        <v>78297</v>
      </c>
      <c r="R22" s="52">
        <v>-32.951454078700301</v>
      </c>
      <c r="S22" s="51">
        <v>16.759411770196401</v>
      </c>
      <c r="T22" s="51">
        <v>17.305851056873198</v>
      </c>
      <c r="U22" s="53">
        <v>-3.2604920397536699</v>
      </c>
    </row>
    <row r="23" spans="1:21" ht="12" thickBot="1">
      <c r="A23" s="75"/>
      <c r="B23" s="64" t="s">
        <v>21</v>
      </c>
      <c r="C23" s="65"/>
      <c r="D23" s="51">
        <v>2146368.9139999999</v>
      </c>
      <c r="E23" s="51">
        <v>2616679.1409</v>
      </c>
      <c r="F23" s="52">
        <v>82.026446439350707</v>
      </c>
      <c r="G23" s="51">
        <v>3091742.5504999999</v>
      </c>
      <c r="H23" s="52">
        <v>-30.577372502995502</v>
      </c>
      <c r="I23" s="51">
        <v>200684.8278</v>
      </c>
      <c r="J23" s="52">
        <v>9.3499689867386895</v>
      </c>
      <c r="K23" s="51">
        <v>373491.0295</v>
      </c>
      <c r="L23" s="52">
        <v>12.080275876773699</v>
      </c>
      <c r="M23" s="52">
        <v>-0.46267831902506201</v>
      </c>
      <c r="N23" s="51">
        <v>33538801.628199998</v>
      </c>
      <c r="O23" s="51">
        <v>1093318235.6487</v>
      </c>
      <c r="P23" s="51">
        <v>67191</v>
      </c>
      <c r="Q23" s="51">
        <v>94675</v>
      </c>
      <c r="R23" s="52">
        <v>-29.029838922630098</v>
      </c>
      <c r="S23" s="51">
        <v>31.9442918545639</v>
      </c>
      <c r="T23" s="51">
        <v>31.149332990757902</v>
      </c>
      <c r="U23" s="53">
        <v>2.4885787652620102</v>
      </c>
    </row>
    <row r="24" spans="1:21" ht="12" thickBot="1">
      <c r="A24" s="75"/>
      <c r="B24" s="64" t="s">
        <v>22</v>
      </c>
      <c r="C24" s="65"/>
      <c r="D24" s="51">
        <v>230720.2058</v>
      </c>
      <c r="E24" s="51">
        <v>263569.24709999998</v>
      </c>
      <c r="F24" s="52">
        <v>87.536845947912596</v>
      </c>
      <c r="G24" s="51">
        <v>341275.46799999999</v>
      </c>
      <c r="H24" s="52">
        <v>-32.394728764975298</v>
      </c>
      <c r="I24" s="51">
        <v>35741.804400000001</v>
      </c>
      <c r="J24" s="52">
        <v>15.491406258099</v>
      </c>
      <c r="K24" s="51">
        <v>53824.695299999999</v>
      </c>
      <c r="L24" s="52">
        <v>15.7716274232756</v>
      </c>
      <c r="M24" s="52">
        <v>-0.33595900170381499</v>
      </c>
      <c r="N24" s="51">
        <v>3883513.4868000001</v>
      </c>
      <c r="O24" s="51">
        <v>101693779.6561</v>
      </c>
      <c r="P24" s="51">
        <v>23691</v>
      </c>
      <c r="Q24" s="51">
        <v>32585</v>
      </c>
      <c r="R24" s="52">
        <v>-27.294767531072601</v>
      </c>
      <c r="S24" s="51">
        <v>9.73872803174201</v>
      </c>
      <c r="T24" s="51">
        <v>10.5015513395734</v>
      </c>
      <c r="U24" s="53">
        <v>-7.83288439049839</v>
      </c>
    </row>
    <row r="25" spans="1:21" ht="12" thickBot="1">
      <c r="A25" s="75"/>
      <c r="B25" s="64" t="s">
        <v>23</v>
      </c>
      <c r="C25" s="65"/>
      <c r="D25" s="51">
        <v>312777.05170000001</v>
      </c>
      <c r="E25" s="51">
        <v>345923.174</v>
      </c>
      <c r="F25" s="52">
        <v>90.418068290504294</v>
      </c>
      <c r="G25" s="51">
        <v>443826.34659999999</v>
      </c>
      <c r="H25" s="52">
        <v>-29.527155362434701</v>
      </c>
      <c r="I25" s="51">
        <v>24254.532599999999</v>
      </c>
      <c r="J25" s="52">
        <v>7.7545754933657101</v>
      </c>
      <c r="K25" s="51">
        <v>20234.884399999999</v>
      </c>
      <c r="L25" s="52">
        <v>4.5591895467703596</v>
      </c>
      <c r="M25" s="52">
        <v>0.198649427421488</v>
      </c>
      <c r="N25" s="51">
        <v>5256311.3299000002</v>
      </c>
      <c r="O25" s="51">
        <v>116189070.683</v>
      </c>
      <c r="P25" s="51">
        <v>19142</v>
      </c>
      <c r="Q25" s="51">
        <v>27656</v>
      </c>
      <c r="R25" s="52">
        <v>-30.785363031530199</v>
      </c>
      <c r="S25" s="51">
        <v>16.339831349911201</v>
      </c>
      <c r="T25" s="51">
        <v>18.081471886751501</v>
      </c>
      <c r="U25" s="53">
        <v>-10.6588648287964</v>
      </c>
    </row>
    <row r="26" spans="1:21" ht="12" thickBot="1">
      <c r="A26" s="75"/>
      <c r="B26" s="64" t="s">
        <v>24</v>
      </c>
      <c r="C26" s="65"/>
      <c r="D26" s="51">
        <v>554935.43350000004</v>
      </c>
      <c r="E26" s="51">
        <v>535189.12560000003</v>
      </c>
      <c r="F26" s="52">
        <v>103.689594379905</v>
      </c>
      <c r="G26" s="51">
        <v>692088.22919999994</v>
      </c>
      <c r="H26" s="52">
        <v>-19.8172414893601</v>
      </c>
      <c r="I26" s="51">
        <v>130761.1124</v>
      </c>
      <c r="J26" s="52">
        <v>23.563302053949698</v>
      </c>
      <c r="K26" s="51">
        <v>151867.57810000001</v>
      </c>
      <c r="L26" s="52">
        <v>21.943384050260001</v>
      </c>
      <c r="M26" s="52">
        <v>-0.13897940537447701</v>
      </c>
      <c r="N26" s="51">
        <v>8770325.1677000001</v>
      </c>
      <c r="O26" s="51">
        <v>227405184.35780001</v>
      </c>
      <c r="P26" s="51">
        <v>42065</v>
      </c>
      <c r="Q26" s="51">
        <v>53253</v>
      </c>
      <c r="R26" s="52">
        <v>-21.0091450246934</v>
      </c>
      <c r="S26" s="51">
        <v>13.1923317128254</v>
      </c>
      <c r="T26" s="51">
        <v>13.216003892738399</v>
      </c>
      <c r="U26" s="53">
        <v>-0.179438937925081</v>
      </c>
    </row>
    <row r="27" spans="1:21" ht="12" thickBot="1">
      <c r="A27" s="75"/>
      <c r="B27" s="64" t="s">
        <v>25</v>
      </c>
      <c r="C27" s="65"/>
      <c r="D27" s="51">
        <v>227061.7561</v>
      </c>
      <c r="E27" s="51">
        <v>250400.65179999999</v>
      </c>
      <c r="F27" s="52">
        <v>90.679379014300096</v>
      </c>
      <c r="G27" s="51">
        <v>342122.49589999998</v>
      </c>
      <c r="H27" s="52">
        <v>-33.631445221781497</v>
      </c>
      <c r="I27" s="51">
        <v>61872.910199999998</v>
      </c>
      <c r="J27" s="52">
        <v>27.249375351765799</v>
      </c>
      <c r="K27" s="51">
        <v>93834.4859</v>
      </c>
      <c r="L27" s="52">
        <v>27.4271604540811</v>
      </c>
      <c r="M27" s="52">
        <v>-0.34061651634199502</v>
      </c>
      <c r="N27" s="51">
        <v>3520173.9685</v>
      </c>
      <c r="O27" s="51">
        <v>92724848.3116</v>
      </c>
      <c r="P27" s="51">
        <v>29339</v>
      </c>
      <c r="Q27" s="51">
        <v>41564</v>
      </c>
      <c r="R27" s="52">
        <v>-29.412472331825601</v>
      </c>
      <c r="S27" s="51">
        <v>7.7392466034970502</v>
      </c>
      <c r="T27" s="51">
        <v>7.8497580718891404</v>
      </c>
      <c r="U27" s="53">
        <v>-1.4279357417316101</v>
      </c>
    </row>
    <row r="28" spans="1:21" ht="12" thickBot="1">
      <c r="A28" s="75"/>
      <c r="B28" s="64" t="s">
        <v>26</v>
      </c>
      <c r="C28" s="65"/>
      <c r="D28" s="51">
        <v>1094917.4820999999</v>
      </c>
      <c r="E28" s="51">
        <v>1151154.1709</v>
      </c>
      <c r="F28" s="52">
        <v>95.114756109858604</v>
      </c>
      <c r="G28" s="51">
        <v>1803687.4476999999</v>
      </c>
      <c r="H28" s="52">
        <v>-39.295608920702897</v>
      </c>
      <c r="I28" s="51">
        <v>43597.2952</v>
      </c>
      <c r="J28" s="52">
        <v>3.9817882089509098</v>
      </c>
      <c r="K28" s="51">
        <v>-14148.039699999999</v>
      </c>
      <c r="L28" s="52">
        <v>-0.78439530740434504</v>
      </c>
      <c r="M28" s="52">
        <v>-4.08150783602904</v>
      </c>
      <c r="N28" s="51">
        <v>17378279.346799999</v>
      </c>
      <c r="O28" s="51">
        <v>353205982.51450002</v>
      </c>
      <c r="P28" s="51">
        <v>44860</v>
      </c>
      <c r="Q28" s="51">
        <v>56389</v>
      </c>
      <c r="R28" s="52">
        <v>-20.445476954725201</v>
      </c>
      <c r="S28" s="51">
        <v>24.407433840838198</v>
      </c>
      <c r="T28" s="51">
        <v>26.217382574615598</v>
      </c>
      <c r="U28" s="53">
        <v>-7.41556341227923</v>
      </c>
    </row>
    <row r="29" spans="1:21" ht="12" thickBot="1">
      <c r="A29" s="75"/>
      <c r="B29" s="64" t="s">
        <v>27</v>
      </c>
      <c r="C29" s="65"/>
      <c r="D29" s="51">
        <v>716975.60290000006</v>
      </c>
      <c r="E29" s="51">
        <v>689763.36399999994</v>
      </c>
      <c r="F29" s="52">
        <v>103.945155733148</v>
      </c>
      <c r="G29" s="51">
        <v>739589.02080000006</v>
      </c>
      <c r="H29" s="52">
        <v>-3.05756538618426</v>
      </c>
      <c r="I29" s="51">
        <v>113992.5232</v>
      </c>
      <c r="J29" s="52">
        <v>15.8990797928028</v>
      </c>
      <c r="K29" s="51">
        <v>96151.755300000004</v>
      </c>
      <c r="L29" s="52">
        <v>13.0007007399859</v>
      </c>
      <c r="M29" s="52">
        <v>0.18554802087944799</v>
      </c>
      <c r="N29" s="51">
        <v>10330130.5984</v>
      </c>
      <c r="O29" s="51">
        <v>246370453.88460001</v>
      </c>
      <c r="P29" s="51">
        <v>107876</v>
      </c>
      <c r="Q29" s="51">
        <v>122701</v>
      </c>
      <c r="R29" s="52">
        <v>-12.082216118858</v>
      </c>
      <c r="S29" s="51">
        <v>6.6462939198709599</v>
      </c>
      <c r="T29" s="51">
        <v>6.9907664142916497</v>
      </c>
      <c r="U29" s="53">
        <v>-5.1829259821145097</v>
      </c>
    </row>
    <row r="30" spans="1:21" ht="12" thickBot="1">
      <c r="A30" s="75"/>
      <c r="B30" s="64" t="s">
        <v>28</v>
      </c>
      <c r="C30" s="65"/>
      <c r="D30" s="51">
        <v>697937.71609999996</v>
      </c>
      <c r="E30" s="51">
        <v>683614.97019999998</v>
      </c>
      <c r="F30" s="52">
        <v>102.09514807667399</v>
      </c>
      <c r="G30" s="51">
        <v>925612.94979999994</v>
      </c>
      <c r="H30" s="52">
        <v>-24.597239456210598</v>
      </c>
      <c r="I30" s="51">
        <v>92741.794099999999</v>
      </c>
      <c r="J30" s="52">
        <v>13.287975697635501</v>
      </c>
      <c r="K30" s="51">
        <v>99158.447700000004</v>
      </c>
      <c r="L30" s="52">
        <v>10.7127334077841</v>
      </c>
      <c r="M30" s="52">
        <v>-6.4711113867104E-2</v>
      </c>
      <c r="N30" s="51">
        <v>11154557.9497</v>
      </c>
      <c r="O30" s="51">
        <v>421254020.94050002</v>
      </c>
      <c r="P30" s="51">
        <v>63488</v>
      </c>
      <c r="Q30" s="51">
        <v>84678</v>
      </c>
      <c r="R30" s="52">
        <v>-25.024209357802501</v>
      </c>
      <c r="S30" s="51">
        <v>10.9932225948211</v>
      </c>
      <c r="T30" s="51">
        <v>11.483400564491401</v>
      </c>
      <c r="U30" s="53">
        <v>-4.4589106191775203</v>
      </c>
    </row>
    <row r="31" spans="1:21" ht="12" thickBot="1">
      <c r="A31" s="75"/>
      <c r="B31" s="64" t="s">
        <v>29</v>
      </c>
      <c r="C31" s="65"/>
      <c r="D31" s="51">
        <v>790520.46979999996</v>
      </c>
      <c r="E31" s="51">
        <v>1123469.4576000001</v>
      </c>
      <c r="F31" s="52">
        <v>70.364215462407103</v>
      </c>
      <c r="G31" s="51">
        <v>980884.18279999995</v>
      </c>
      <c r="H31" s="52">
        <v>-19.407358823606899</v>
      </c>
      <c r="I31" s="51">
        <v>34697.599000000002</v>
      </c>
      <c r="J31" s="52">
        <v>4.3892094291724604</v>
      </c>
      <c r="K31" s="51">
        <v>25483.1096</v>
      </c>
      <c r="L31" s="52">
        <v>2.5979733435252998</v>
      </c>
      <c r="M31" s="52">
        <v>0.36159203270859902</v>
      </c>
      <c r="N31" s="51">
        <v>10673403.4079</v>
      </c>
      <c r="O31" s="51">
        <v>426829028.85009998</v>
      </c>
      <c r="P31" s="51">
        <v>27725</v>
      </c>
      <c r="Q31" s="51">
        <v>36701</v>
      </c>
      <c r="R31" s="52">
        <v>-24.457099261600501</v>
      </c>
      <c r="S31" s="51">
        <v>28.512911444544599</v>
      </c>
      <c r="T31" s="51">
        <v>29.401593724966599</v>
      </c>
      <c r="U31" s="53">
        <v>-3.11677143931934</v>
      </c>
    </row>
    <row r="32" spans="1:21" ht="12" thickBot="1">
      <c r="A32" s="75"/>
      <c r="B32" s="64" t="s">
        <v>30</v>
      </c>
      <c r="C32" s="65"/>
      <c r="D32" s="51">
        <v>101520.8069</v>
      </c>
      <c r="E32" s="51">
        <v>115913.04270000001</v>
      </c>
      <c r="F32" s="52">
        <v>87.583592437264201</v>
      </c>
      <c r="G32" s="51">
        <v>152478.16889999999</v>
      </c>
      <c r="H32" s="52">
        <v>-33.419447759383502</v>
      </c>
      <c r="I32" s="51">
        <v>27813.845000000001</v>
      </c>
      <c r="J32" s="52">
        <v>27.397186694346502</v>
      </c>
      <c r="K32" s="51">
        <v>40146.1944</v>
      </c>
      <c r="L32" s="52">
        <v>26.329142518972098</v>
      </c>
      <c r="M32" s="52">
        <v>-0.30718601312805899</v>
      </c>
      <c r="N32" s="51">
        <v>1528672.943</v>
      </c>
      <c r="O32" s="51">
        <v>43167460.624899998</v>
      </c>
      <c r="P32" s="51">
        <v>20943</v>
      </c>
      <c r="Q32" s="51">
        <v>29460</v>
      </c>
      <c r="R32" s="52">
        <v>-28.910386965376802</v>
      </c>
      <c r="S32" s="51">
        <v>4.8474815881201403</v>
      </c>
      <c r="T32" s="51">
        <v>4.8231580006788901</v>
      </c>
      <c r="U32" s="53">
        <v>0.50177782007176297</v>
      </c>
    </row>
    <row r="33" spans="1:21" ht="12" thickBot="1">
      <c r="A33" s="75"/>
      <c r="B33" s="64" t="s">
        <v>31</v>
      </c>
      <c r="C33" s="65"/>
      <c r="D33" s="54"/>
      <c r="E33" s="54"/>
      <c r="F33" s="54"/>
      <c r="G33" s="51">
        <v>25.840699999999998</v>
      </c>
      <c r="H33" s="54"/>
      <c r="I33" s="54"/>
      <c r="J33" s="54"/>
      <c r="K33" s="51">
        <v>22.792200000000001</v>
      </c>
      <c r="L33" s="52">
        <v>88.202718966591505</v>
      </c>
      <c r="M33" s="54"/>
      <c r="N33" s="51">
        <v>2.2566000000000002</v>
      </c>
      <c r="O33" s="51">
        <v>316.69069999999999</v>
      </c>
      <c r="P33" s="54"/>
      <c r="Q33" s="54"/>
      <c r="R33" s="54"/>
      <c r="S33" s="54"/>
      <c r="T33" s="54"/>
      <c r="U33" s="55"/>
    </row>
    <row r="34" spans="1:21" ht="12" thickBot="1">
      <c r="A34" s="75"/>
      <c r="B34" s="64" t="s">
        <v>70</v>
      </c>
      <c r="C34" s="65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1">
        <v>1</v>
      </c>
      <c r="P34" s="54"/>
      <c r="Q34" s="54"/>
      <c r="R34" s="54"/>
      <c r="S34" s="54"/>
      <c r="T34" s="54"/>
      <c r="U34" s="55"/>
    </row>
    <row r="35" spans="1:21" ht="12" thickBot="1">
      <c r="A35" s="75"/>
      <c r="B35" s="64" t="s">
        <v>32</v>
      </c>
      <c r="C35" s="65"/>
      <c r="D35" s="51">
        <v>180448.07250000001</v>
      </c>
      <c r="E35" s="51">
        <v>194872.67430000001</v>
      </c>
      <c r="F35" s="52">
        <v>92.597935112342199</v>
      </c>
      <c r="G35" s="51">
        <v>298897.74670000002</v>
      </c>
      <c r="H35" s="52">
        <v>-39.628828088452103</v>
      </c>
      <c r="I35" s="51">
        <v>24782.5612</v>
      </c>
      <c r="J35" s="52">
        <v>13.7339018680845</v>
      </c>
      <c r="K35" s="51">
        <v>20862.540799999999</v>
      </c>
      <c r="L35" s="52">
        <v>6.9798253852142498</v>
      </c>
      <c r="M35" s="52">
        <v>0.187897554644926</v>
      </c>
      <c r="N35" s="51">
        <v>3192142.4630999998</v>
      </c>
      <c r="O35" s="51">
        <v>69996955.069600001</v>
      </c>
      <c r="P35" s="51">
        <v>11812</v>
      </c>
      <c r="Q35" s="51">
        <v>14409</v>
      </c>
      <c r="R35" s="52">
        <v>-18.023457561246499</v>
      </c>
      <c r="S35" s="51">
        <v>15.276673933288199</v>
      </c>
      <c r="T35" s="51">
        <v>17.141577049066601</v>
      </c>
      <c r="U35" s="53">
        <v>-12.2075205893785</v>
      </c>
    </row>
    <row r="36" spans="1:21" ht="12" customHeight="1" thickBot="1">
      <c r="A36" s="75"/>
      <c r="B36" s="64" t="s">
        <v>69</v>
      </c>
      <c r="C36" s="65"/>
      <c r="D36" s="51">
        <v>99843.64</v>
      </c>
      <c r="E36" s="54"/>
      <c r="F36" s="54"/>
      <c r="G36" s="51">
        <v>4947.01</v>
      </c>
      <c r="H36" s="52">
        <v>1918.26234432516</v>
      </c>
      <c r="I36" s="51">
        <v>3013.24</v>
      </c>
      <c r="J36" s="52">
        <v>3.0179588805055602</v>
      </c>
      <c r="K36" s="51">
        <v>246.16</v>
      </c>
      <c r="L36" s="52">
        <v>4.9759349586922204</v>
      </c>
      <c r="M36" s="52">
        <v>11.2409814754631</v>
      </c>
      <c r="N36" s="51">
        <v>1552584.42</v>
      </c>
      <c r="O36" s="51">
        <v>34243433.810000002</v>
      </c>
      <c r="P36" s="51">
        <v>60</v>
      </c>
      <c r="Q36" s="51">
        <v>81</v>
      </c>
      <c r="R36" s="52">
        <v>-25.925925925925899</v>
      </c>
      <c r="S36" s="51">
        <v>1664.0606666666699</v>
      </c>
      <c r="T36" s="51">
        <v>2375.9320987654301</v>
      </c>
      <c r="U36" s="53">
        <v>-42.779175444651202</v>
      </c>
    </row>
    <row r="37" spans="1:21" ht="12" thickBot="1">
      <c r="A37" s="75"/>
      <c r="B37" s="64" t="s">
        <v>36</v>
      </c>
      <c r="C37" s="65"/>
      <c r="D37" s="51">
        <v>205510.31</v>
      </c>
      <c r="E37" s="51">
        <v>130855.6425</v>
      </c>
      <c r="F37" s="52">
        <v>157.05116422473</v>
      </c>
      <c r="G37" s="51">
        <v>802459.84</v>
      </c>
      <c r="H37" s="52">
        <v>-74.3899570101851</v>
      </c>
      <c r="I37" s="51">
        <v>-19118.88</v>
      </c>
      <c r="J37" s="52">
        <v>-9.3031245001771499</v>
      </c>
      <c r="K37" s="51">
        <v>-91172</v>
      </c>
      <c r="L37" s="52">
        <v>-11.3615654585281</v>
      </c>
      <c r="M37" s="52">
        <v>-0.79029877593998199</v>
      </c>
      <c r="N37" s="51">
        <v>5669727.7699999996</v>
      </c>
      <c r="O37" s="51">
        <v>169214745.44999999</v>
      </c>
      <c r="P37" s="51">
        <v>82</v>
      </c>
      <c r="Q37" s="51">
        <v>267</v>
      </c>
      <c r="R37" s="52">
        <v>-69.288389513108598</v>
      </c>
      <c r="S37" s="51">
        <v>2506.2232926829302</v>
      </c>
      <c r="T37" s="51">
        <v>2719.5212734082402</v>
      </c>
      <c r="U37" s="53">
        <v>-8.5107333152656004</v>
      </c>
    </row>
    <row r="38" spans="1:21" ht="12" thickBot="1">
      <c r="A38" s="75"/>
      <c r="B38" s="64" t="s">
        <v>37</v>
      </c>
      <c r="C38" s="65"/>
      <c r="D38" s="51">
        <v>30047.88</v>
      </c>
      <c r="E38" s="51">
        <v>69257.607999999993</v>
      </c>
      <c r="F38" s="52">
        <v>43.385673960902601</v>
      </c>
      <c r="G38" s="51">
        <v>461621.39</v>
      </c>
      <c r="H38" s="52">
        <v>-93.490795563004596</v>
      </c>
      <c r="I38" s="51">
        <v>-298.33</v>
      </c>
      <c r="J38" s="52">
        <v>-0.99284874673354695</v>
      </c>
      <c r="K38" s="51">
        <v>-36786.400000000001</v>
      </c>
      <c r="L38" s="52">
        <v>-7.9689548181465302</v>
      </c>
      <c r="M38" s="52">
        <v>-0.99189020942522199</v>
      </c>
      <c r="N38" s="51">
        <v>2574368.88</v>
      </c>
      <c r="O38" s="51">
        <v>145167250.09999999</v>
      </c>
      <c r="P38" s="51">
        <v>21</v>
      </c>
      <c r="Q38" s="51">
        <v>134</v>
      </c>
      <c r="R38" s="52">
        <v>-84.328358208955194</v>
      </c>
      <c r="S38" s="51">
        <v>1430.85142857143</v>
      </c>
      <c r="T38" s="51">
        <v>3383.7798507462699</v>
      </c>
      <c r="U38" s="53">
        <v>-136.48715605118099</v>
      </c>
    </row>
    <row r="39" spans="1:21" ht="12" thickBot="1">
      <c r="A39" s="75"/>
      <c r="B39" s="64" t="s">
        <v>38</v>
      </c>
      <c r="C39" s="65"/>
      <c r="D39" s="51">
        <v>57670.92</v>
      </c>
      <c r="E39" s="51">
        <v>75754.391099999993</v>
      </c>
      <c r="F39" s="52">
        <v>76.128814663523897</v>
      </c>
      <c r="G39" s="51">
        <v>400839.4</v>
      </c>
      <c r="H39" s="52">
        <v>-85.612462247972601</v>
      </c>
      <c r="I39" s="51">
        <v>-4093.21</v>
      </c>
      <c r="J39" s="52">
        <v>-7.0975285291096499</v>
      </c>
      <c r="K39" s="51">
        <v>-46800.83</v>
      </c>
      <c r="L39" s="52">
        <v>-11.675706030894199</v>
      </c>
      <c r="M39" s="52">
        <v>-0.91253979897365101</v>
      </c>
      <c r="N39" s="51">
        <v>2398746.87</v>
      </c>
      <c r="O39" s="51">
        <v>110309009.27</v>
      </c>
      <c r="P39" s="51">
        <v>44</v>
      </c>
      <c r="Q39" s="51">
        <v>134</v>
      </c>
      <c r="R39" s="52">
        <v>-67.164179104477597</v>
      </c>
      <c r="S39" s="51">
        <v>1310.70272727273</v>
      </c>
      <c r="T39" s="51">
        <v>2800.7794776119399</v>
      </c>
      <c r="U39" s="53">
        <v>-113.685332252243</v>
      </c>
    </row>
    <row r="40" spans="1:21" ht="12" thickBot="1">
      <c r="A40" s="75"/>
      <c r="B40" s="64" t="s">
        <v>72</v>
      </c>
      <c r="C40" s="65"/>
      <c r="D40" s="51">
        <v>90.09</v>
      </c>
      <c r="E40" s="54"/>
      <c r="F40" s="54"/>
      <c r="G40" s="51">
        <v>470.49</v>
      </c>
      <c r="H40" s="52">
        <v>-80.8518778294969</v>
      </c>
      <c r="I40" s="51">
        <v>-7623.58</v>
      </c>
      <c r="J40" s="52">
        <v>-8462.1822621822594</v>
      </c>
      <c r="K40" s="51">
        <v>-2101.0500000000002</v>
      </c>
      <c r="L40" s="52">
        <v>-446.56634572466999</v>
      </c>
      <c r="M40" s="52">
        <v>2.6284619594964398</v>
      </c>
      <c r="N40" s="51">
        <v>279.85000000000002</v>
      </c>
      <c r="O40" s="51">
        <v>4906.7700000000004</v>
      </c>
      <c r="P40" s="51">
        <v>5</v>
      </c>
      <c r="Q40" s="51">
        <v>8</v>
      </c>
      <c r="R40" s="52">
        <v>-37.5</v>
      </c>
      <c r="S40" s="51">
        <v>18.018000000000001</v>
      </c>
      <c r="T40" s="51">
        <v>3.9125000000000001</v>
      </c>
      <c r="U40" s="53">
        <v>78.285603285603301</v>
      </c>
    </row>
    <row r="41" spans="1:21" ht="12" customHeight="1" thickBot="1">
      <c r="A41" s="75"/>
      <c r="B41" s="64" t="s">
        <v>33</v>
      </c>
      <c r="C41" s="65"/>
      <c r="D41" s="51">
        <v>57464.101699999999</v>
      </c>
      <c r="E41" s="51">
        <v>97099.775999999998</v>
      </c>
      <c r="F41" s="52">
        <v>59.180467831357298</v>
      </c>
      <c r="G41" s="51">
        <v>316423.07689999999</v>
      </c>
      <c r="H41" s="52">
        <v>-81.839471930120794</v>
      </c>
      <c r="I41" s="51">
        <v>3414.3575999999998</v>
      </c>
      <c r="J41" s="52">
        <v>5.94172274340103</v>
      </c>
      <c r="K41" s="51">
        <v>17645.3593</v>
      </c>
      <c r="L41" s="52">
        <v>5.5765083485287397</v>
      </c>
      <c r="M41" s="52">
        <v>-0.80650110083051696</v>
      </c>
      <c r="N41" s="51">
        <v>1333790.6761</v>
      </c>
      <c r="O41" s="51">
        <v>65299846.922799997</v>
      </c>
      <c r="P41" s="51">
        <v>138</v>
      </c>
      <c r="Q41" s="51">
        <v>235</v>
      </c>
      <c r="R41" s="52">
        <v>-41.276595744680897</v>
      </c>
      <c r="S41" s="51">
        <v>416.40653405797099</v>
      </c>
      <c r="T41" s="51">
        <v>614.46080510638296</v>
      </c>
      <c r="U41" s="53">
        <v>-47.562719325830599</v>
      </c>
    </row>
    <row r="42" spans="1:21" ht="12" thickBot="1">
      <c r="A42" s="75"/>
      <c r="B42" s="64" t="s">
        <v>34</v>
      </c>
      <c r="C42" s="65"/>
      <c r="D42" s="51">
        <v>391472.8174</v>
      </c>
      <c r="E42" s="51">
        <v>301363.83630000002</v>
      </c>
      <c r="F42" s="52">
        <v>129.90039621419601</v>
      </c>
      <c r="G42" s="51">
        <v>948640.00890000002</v>
      </c>
      <c r="H42" s="52">
        <v>-58.733258799201003</v>
      </c>
      <c r="I42" s="51">
        <v>26155.353899999998</v>
      </c>
      <c r="J42" s="52">
        <v>6.6812694872949301</v>
      </c>
      <c r="K42" s="51">
        <v>62923.876199999999</v>
      </c>
      <c r="L42" s="52">
        <v>6.6330616049984696</v>
      </c>
      <c r="M42" s="52">
        <v>-0.58433339648583205</v>
      </c>
      <c r="N42" s="51">
        <v>6013467.8676000005</v>
      </c>
      <c r="O42" s="51">
        <v>170375344.711</v>
      </c>
      <c r="P42" s="51">
        <v>2065</v>
      </c>
      <c r="Q42" s="51">
        <v>2821</v>
      </c>
      <c r="R42" s="52">
        <v>-26.799007444168701</v>
      </c>
      <c r="S42" s="51">
        <v>189.57521423728801</v>
      </c>
      <c r="T42" s="51">
        <v>216.42725980148899</v>
      </c>
      <c r="U42" s="53">
        <v>-14.164322942866599</v>
      </c>
    </row>
    <row r="43" spans="1:21" ht="12" thickBot="1">
      <c r="A43" s="75"/>
      <c r="B43" s="64" t="s">
        <v>39</v>
      </c>
      <c r="C43" s="65"/>
      <c r="D43" s="51">
        <v>116417.96</v>
      </c>
      <c r="E43" s="51">
        <v>56353.839699999997</v>
      </c>
      <c r="F43" s="52">
        <v>206.58390026261199</v>
      </c>
      <c r="G43" s="51">
        <v>395754</v>
      </c>
      <c r="H43" s="52">
        <v>-70.583251211611298</v>
      </c>
      <c r="I43" s="51">
        <v>-18788.830000000002</v>
      </c>
      <c r="J43" s="52">
        <v>-16.139116335658201</v>
      </c>
      <c r="K43" s="51">
        <v>-36710.910000000003</v>
      </c>
      <c r="L43" s="52">
        <v>-9.2761943025212705</v>
      </c>
      <c r="M43" s="52">
        <v>-0.48819492624944499</v>
      </c>
      <c r="N43" s="51">
        <v>2870190.29</v>
      </c>
      <c r="O43" s="51">
        <v>80995217.629999995</v>
      </c>
      <c r="P43" s="51">
        <v>82</v>
      </c>
      <c r="Q43" s="51">
        <v>228</v>
      </c>
      <c r="R43" s="52">
        <v>-64.035087719298303</v>
      </c>
      <c r="S43" s="51">
        <v>1419.7312195121999</v>
      </c>
      <c r="T43" s="51">
        <v>1762.5092982456099</v>
      </c>
      <c r="U43" s="53">
        <v>-24.143871320318901</v>
      </c>
    </row>
    <row r="44" spans="1:21" ht="12" thickBot="1">
      <c r="A44" s="75"/>
      <c r="B44" s="64" t="s">
        <v>40</v>
      </c>
      <c r="C44" s="65"/>
      <c r="D44" s="51">
        <v>49702.6</v>
      </c>
      <c r="E44" s="51">
        <v>11925.6955</v>
      </c>
      <c r="F44" s="52">
        <v>416.76898424917903</v>
      </c>
      <c r="G44" s="51">
        <v>205590.26</v>
      </c>
      <c r="H44" s="52">
        <v>-75.824438375631203</v>
      </c>
      <c r="I44" s="51">
        <v>3196.03</v>
      </c>
      <c r="J44" s="52">
        <v>6.4303074688245703</v>
      </c>
      <c r="K44" s="51">
        <v>26961.91</v>
      </c>
      <c r="L44" s="52">
        <v>13.114390730378</v>
      </c>
      <c r="M44" s="52">
        <v>-0.881461291132564</v>
      </c>
      <c r="N44" s="51">
        <v>1846191.35</v>
      </c>
      <c r="O44" s="51">
        <v>33185841.050000001</v>
      </c>
      <c r="P44" s="51">
        <v>47</v>
      </c>
      <c r="Q44" s="51">
        <v>128</v>
      </c>
      <c r="R44" s="52">
        <v>-63.28125</v>
      </c>
      <c r="S44" s="51">
        <v>1057.5021276595701</v>
      </c>
      <c r="T44" s="51">
        <v>1237.5274218750001</v>
      </c>
      <c r="U44" s="53">
        <v>-17.023634232665898</v>
      </c>
    </row>
    <row r="45" spans="1:21" ht="12" thickBot="1">
      <c r="A45" s="75"/>
      <c r="B45" s="64" t="s">
        <v>75</v>
      </c>
      <c r="C45" s="65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1">
        <v>-427.35039999999998</v>
      </c>
      <c r="O45" s="51">
        <v>-435.8974</v>
      </c>
      <c r="P45" s="54"/>
      <c r="Q45" s="54"/>
      <c r="R45" s="54"/>
      <c r="S45" s="54"/>
      <c r="T45" s="54"/>
      <c r="U45" s="55"/>
    </row>
    <row r="46" spans="1:21" ht="12" thickBot="1">
      <c r="A46" s="76"/>
      <c r="B46" s="64" t="s">
        <v>35</v>
      </c>
      <c r="C46" s="65"/>
      <c r="D46" s="56">
        <v>11842.423000000001</v>
      </c>
      <c r="E46" s="57"/>
      <c r="F46" s="57"/>
      <c r="G46" s="56">
        <v>37222.031199999998</v>
      </c>
      <c r="H46" s="58">
        <v>-68.184371947976899</v>
      </c>
      <c r="I46" s="56">
        <v>1440.6791000000001</v>
      </c>
      <c r="J46" s="58">
        <v>12.1654082108028</v>
      </c>
      <c r="K46" s="56">
        <v>5962.9650000000001</v>
      </c>
      <c r="L46" s="58">
        <v>16.019988183772199</v>
      </c>
      <c r="M46" s="58">
        <v>-0.75839551297047703</v>
      </c>
      <c r="N46" s="56">
        <v>190944.80669999999</v>
      </c>
      <c r="O46" s="56">
        <v>8930027.8259999994</v>
      </c>
      <c r="P46" s="56">
        <v>19</v>
      </c>
      <c r="Q46" s="56">
        <v>19</v>
      </c>
      <c r="R46" s="58">
        <v>0</v>
      </c>
      <c r="S46" s="56">
        <v>623.28542105263205</v>
      </c>
      <c r="T46" s="56">
        <v>643.63969999999995</v>
      </c>
      <c r="U46" s="59">
        <v>-3.2656433569380501</v>
      </c>
    </row>
  </sheetData>
  <mergeCells count="44"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43:C43"/>
  </mergeCells>
  <phoneticPr fontId="7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topLeftCell="A16" workbookViewId="0">
      <selection activeCell="B32" sqref="B32:E38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74</v>
      </c>
      <c r="B1" s="38" t="s">
        <v>63</v>
      </c>
      <c r="C1" s="38" t="s">
        <v>64</v>
      </c>
      <c r="D1" s="38" t="s">
        <v>65</v>
      </c>
      <c r="E1" s="38" t="s">
        <v>66</v>
      </c>
      <c r="F1" s="38" t="s">
        <v>67</v>
      </c>
      <c r="G1" s="38" t="s">
        <v>66</v>
      </c>
      <c r="H1" s="38" t="s">
        <v>68</v>
      </c>
    </row>
    <row r="2" spans="1:8">
      <c r="A2" s="37">
        <v>1</v>
      </c>
      <c r="B2" s="37">
        <v>12</v>
      </c>
      <c r="C2" s="37">
        <v>48496</v>
      </c>
      <c r="D2" s="37">
        <v>545861.06081623898</v>
      </c>
      <c r="E2" s="37">
        <v>411864.50856153801</v>
      </c>
      <c r="F2" s="37">
        <v>133996.552254701</v>
      </c>
      <c r="G2" s="37">
        <v>411864.50856153801</v>
      </c>
      <c r="H2" s="37">
        <v>0.245477396856872</v>
      </c>
    </row>
    <row r="3" spans="1:8">
      <c r="A3" s="37">
        <v>2</v>
      </c>
      <c r="B3" s="37">
        <v>13</v>
      </c>
      <c r="C3" s="37">
        <v>7318.9080000000004</v>
      </c>
      <c r="D3" s="37">
        <v>66321.623315354402</v>
      </c>
      <c r="E3" s="37">
        <v>50808.744129717903</v>
      </c>
      <c r="F3" s="37">
        <v>15512.879185636501</v>
      </c>
      <c r="G3" s="37">
        <v>50808.744129717903</v>
      </c>
      <c r="H3" s="37">
        <v>0.23390379200873801</v>
      </c>
    </row>
    <row r="4" spans="1:8">
      <c r="A4" s="37">
        <v>3</v>
      </c>
      <c r="B4" s="37">
        <v>14</v>
      </c>
      <c r="C4" s="37">
        <v>86842</v>
      </c>
      <c r="D4" s="37">
        <v>86156.664982346294</v>
      </c>
      <c r="E4" s="37">
        <v>61513.248069973903</v>
      </c>
      <c r="F4" s="37">
        <v>24643.4169123723</v>
      </c>
      <c r="G4" s="37">
        <v>61513.248069973903</v>
      </c>
      <c r="H4" s="37">
        <v>0.28603030209469998</v>
      </c>
    </row>
    <row r="5" spans="1:8">
      <c r="A5" s="37">
        <v>4</v>
      </c>
      <c r="B5" s="37">
        <v>15</v>
      </c>
      <c r="C5" s="37">
        <v>3903</v>
      </c>
      <c r="D5" s="37">
        <v>72478.506478632495</v>
      </c>
      <c r="E5" s="37">
        <v>55517.667506837599</v>
      </c>
      <c r="F5" s="37">
        <v>16960.838971794899</v>
      </c>
      <c r="G5" s="37">
        <v>55517.667506837599</v>
      </c>
      <c r="H5" s="37">
        <v>0.23401198225290601</v>
      </c>
    </row>
    <row r="6" spans="1:8">
      <c r="A6" s="37">
        <v>5</v>
      </c>
      <c r="B6" s="37">
        <v>16</v>
      </c>
      <c r="C6" s="37">
        <v>3151</v>
      </c>
      <c r="D6" s="37">
        <v>211189.23939658099</v>
      </c>
      <c r="E6" s="37">
        <v>179266.474980342</v>
      </c>
      <c r="F6" s="37">
        <v>31922.764416239301</v>
      </c>
      <c r="G6" s="37">
        <v>179266.474980342</v>
      </c>
      <c r="H6" s="37">
        <v>0.15115715415922901</v>
      </c>
    </row>
    <row r="7" spans="1:8">
      <c r="A7" s="37">
        <v>6</v>
      </c>
      <c r="B7" s="37">
        <v>17</v>
      </c>
      <c r="C7" s="37">
        <v>14796</v>
      </c>
      <c r="D7" s="37">
        <v>270358.48681111098</v>
      </c>
      <c r="E7" s="37">
        <v>186685.50722393201</v>
      </c>
      <c r="F7" s="37">
        <v>83672.979587179507</v>
      </c>
      <c r="G7" s="37">
        <v>186685.50722393201</v>
      </c>
      <c r="H7" s="37">
        <v>0.30948900688898501</v>
      </c>
    </row>
    <row r="8" spans="1:8">
      <c r="A8" s="37">
        <v>7</v>
      </c>
      <c r="B8" s="37">
        <v>18</v>
      </c>
      <c r="C8" s="37">
        <v>117535</v>
      </c>
      <c r="D8" s="37">
        <v>174650.21238546999</v>
      </c>
      <c r="E8" s="37">
        <v>142290.109572649</v>
      </c>
      <c r="F8" s="37">
        <v>32360.1028128205</v>
      </c>
      <c r="G8" s="37">
        <v>142290.109572649</v>
      </c>
      <c r="H8" s="37">
        <v>0.18528521878575599</v>
      </c>
    </row>
    <row r="9" spans="1:8">
      <c r="A9" s="37">
        <v>8</v>
      </c>
      <c r="B9" s="37">
        <v>19</v>
      </c>
      <c r="C9" s="37">
        <v>13875</v>
      </c>
      <c r="D9" s="37">
        <v>108322.694160684</v>
      </c>
      <c r="E9" s="37">
        <v>90279.363264102605</v>
      </c>
      <c r="F9" s="37">
        <v>18043.330896581199</v>
      </c>
      <c r="G9" s="37">
        <v>90279.363264102605</v>
      </c>
      <c r="H9" s="37">
        <v>0.16657018214314401</v>
      </c>
    </row>
    <row r="10" spans="1:8">
      <c r="A10" s="37">
        <v>9</v>
      </c>
      <c r="B10" s="37">
        <v>21</v>
      </c>
      <c r="C10" s="37">
        <v>98745</v>
      </c>
      <c r="D10" s="37">
        <v>434296.85173675203</v>
      </c>
      <c r="E10" s="37">
        <v>399548.576888034</v>
      </c>
      <c r="F10" s="37">
        <v>34748.274848717898</v>
      </c>
      <c r="G10" s="37">
        <v>399548.576888034</v>
      </c>
      <c r="H10" s="37">
        <v>8.0010423077578594E-2</v>
      </c>
    </row>
    <row r="11" spans="1:8">
      <c r="A11" s="37">
        <v>10</v>
      </c>
      <c r="B11" s="37">
        <v>22</v>
      </c>
      <c r="C11" s="37">
        <v>42786.5</v>
      </c>
      <c r="D11" s="37">
        <v>709489.18744957296</v>
      </c>
      <c r="E11" s="37">
        <v>677413.58316410298</v>
      </c>
      <c r="F11" s="37">
        <v>32075.604285470101</v>
      </c>
      <c r="G11" s="37">
        <v>677413.58316410298</v>
      </c>
      <c r="H11" s="37">
        <v>4.5209433565539497E-2</v>
      </c>
    </row>
    <row r="12" spans="1:8">
      <c r="A12" s="37">
        <v>11</v>
      </c>
      <c r="B12" s="37">
        <v>23</v>
      </c>
      <c r="C12" s="37">
        <v>118754.66499999999</v>
      </c>
      <c r="D12" s="37">
        <v>1195758.43690769</v>
      </c>
      <c r="E12" s="37">
        <v>1012755.24060684</v>
      </c>
      <c r="F12" s="37">
        <v>183003.19630085499</v>
      </c>
      <c r="G12" s="37">
        <v>1012755.24060684</v>
      </c>
      <c r="H12" s="37">
        <v>0.15304361704870101</v>
      </c>
    </row>
    <row r="13" spans="1:8">
      <c r="A13" s="37">
        <v>12</v>
      </c>
      <c r="B13" s="37">
        <v>24</v>
      </c>
      <c r="C13" s="37">
        <v>24704</v>
      </c>
      <c r="D13" s="37">
        <v>575650.95931281999</v>
      </c>
      <c r="E13" s="37">
        <v>556694.74459401704</v>
      </c>
      <c r="F13" s="37">
        <v>18956.2147188034</v>
      </c>
      <c r="G13" s="37">
        <v>556694.74459401704</v>
      </c>
      <c r="H13" s="37">
        <v>3.2930049732623201E-2</v>
      </c>
    </row>
    <row r="14" spans="1:8">
      <c r="A14" s="37">
        <v>13</v>
      </c>
      <c r="B14" s="37">
        <v>25</v>
      </c>
      <c r="C14" s="37">
        <v>84272</v>
      </c>
      <c r="D14" s="37">
        <v>1086384.2078</v>
      </c>
      <c r="E14" s="37">
        <v>1015787.0842</v>
      </c>
      <c r="F14" s="37">
        <v>70597.123600000006</v>
      </c>
      <c r="G14" s="37">
        <v>1015787.0842</v>
      </c>
      <c r="H14" s="37">
        <v>6.4983569434393595E-2</v>
      </c>
    </row>
    <row r="15" spans="1:8">
      <c r="A15" s="37">
        <v>14</v>
      </c>
      <c r="B15" s="37">
        <v>26</v>
      </c>
      <c r="C15" s="37">
        <v>61895</v>
      </c>
      <c r="D15" s="37">
        <v>334902.535437849</v>
      </c>
      <c r="E15" s="37">
        <v>295901.589428387</v>
      </c>
      <c r="F15" s="37">
        <v>39000.946009462197</v>
      </c>
      <c r="G15" s="37">
        <v>295901.589428387</v>
      </c>
      <c r="H15" s="37">
        <v>0.116454615545005</v>
      </c>
    </row>
    <row r="16" spans="1:8">
      <c r="A16" s="37">
        <v>15</v>
      </c>
      <c r="B16" s="37">
        <v>27</v>
      </c>
      <c r="C16" s="37">
        <v>104587.841</v>
      </c>
      <c r="D16" s="37">
        <v>879819.67559999996</v>
      </c>
      <c r="E16" s="37">
        <v>771607.30660000001</v>
      </c>
      <c r="F16" s="37">
        <v>108212.36900000001</v>
      </c>
      <c r="G16" s="37">
        <v>771607.30660000001</v>
      </c>
      <c r="H16" s="37">
        <v>0.122993804299959</v>
      </c>
    </row>
    <row r="17" spans="1:8">
      <c r="A17" s="37">
        <v>16</v>
      </c>
      <c r="B17" s="37">
        <v>29</v>
      </c>
      <c r="C17" s="37">
        <v>162364</v>
      </c>
      <c r="D17" s="37">
        <v>2146370.41999231</v>
      </c>
      <c r="E17" s="37">
        <v>1945684.10772479</v>
      </c>
      <c r="F17" s="37">
        <v>200686.31226752099</v>
      </c>
      <c r="G17" s="37">
        <v>1945684.10772479</v>
      </c>
      <c r="H17" s="37">
        <v>9.3500315881282298E-2</v>
      </c>
    </row>
    <row r="18" spans="1:8">
      <c r="A18" s="37">
        <v>17</v>
      </c>
      <c r="B18" s="37">
        <v>31</v>
      </c>
      <c r="C18" s="37">
        <v>23793.166000000001</v>
      </c>
      <c r="D18" s="37">
        <v>230720.25168823099</v>
      </c>
      <c r="E18" s="37">
        <v>194978.39507147399</v>
      </c>
      <c r="F18" s="37">
        <v>35741.856616757002</v>
      </c>
      <c r="G18" s="37">
        <v>194978.39507147399</v>
      </c>
      <c r="H18" s="37">
        <v>0.15491425809059201</v>
      </c>
    </row>
    <row r="19" spans="1:8">
      <c r="A19" s="37">
        <v>18</v>
      </c>
      <c r="B19" s="37">
        <v>32</v>
      </c>
      <c r="C19" s="37">
        <v>21657.09</v>
      </c>
      <c r="D19" s="37">
        <v>312777.05629230803</v>
      </c>
      <c r="E19" s="37">
        <v>288522.51001789898</v>
      </c>
      <c r="F19" s="37">
        <v>24254.546274408702</v>
      </c>
      <c r="G19" s="37">
        <v>288522.51001789898</v>
      </c>
      <c r="H19" s="37">
        <v>7.7545797514449094E-2</v>
      </c>
    </row>
    <row r="20" spans="1:8">
      <c r="A20" s="37">
        <v>19</v>
      </c>
      <c r="B20" s="37">
        <v>33</v>
      </c>
      <c r="C20" s="37">
        <v>34130.644</v>
      </c>
      <c r="D20" s="37">
        <v>554935.40608463797</v>
      </c>
      <c r="E20" s="37">
        <v>424174.30624920002</v>
      </c>
      <c r="F20" s="37">
        <v>130761.099835438</v>
      </c>
      <c r="G20" s="37">
        <v>424174.30624920002</v>
      </c>
      <c r="H20" s="37">
        <v>0.23563300953894201</v>
      </c>
    </row>
    <row r="21" spans="1:8">
      <c r="A21" s="37">
        <v>20</v>
      </c>
      <c r="B21" s="37">
        <v>34</v>
      </c>
      <c r="C21" s="37">
        <v>33601.309000000001</v>
      </c>
      <c r="D21" s="37">
        <v>227061.543510324</v>
      </c>
      <c r="E21" s="37">
        <v>165188.858948646</v>
      </c>
      <c r="F21" s="37">
        <v>61872.684561677903</v>
      </c>
      <c r="G21" s="37">
        <v>165188.858948646</v>
      </c>
      <c r="H21" s="37">
        <v>0.27249301491189998</v>
      </c>
    </row>
    <row r="22" spans="1:8">
      <c r="A22" s="37">
        <v>21</v>
      </c>
      <c r="B22" s="37">
        <v>35</v>
      </c>
      <c r="C22" s="37">
        <v>39760.942999999999</v>
      </c>
      <c r="D22" s="37">
        <v>1094917.48270531</v>
      </c>
      <c r="E22" s="37">
        <v>1051320.19168938</v>
      </c>
      <c r="F22" s="37">
        <v>43597.291015929201</v>
      </c>
      <c r="G22" s="37">
        <v>1051320.19168938</v>
      </c>
      <c r="H22" s="37">
        <v>3.98178782461392E-2</v>
      </c>
    </row>
    <row r="23" spans="1:8">
      <c r="A23" s="37">
        <v>22</v>
      </c>
      <c r="B23" s="37">
        <v>36</v>
      </c>
      <c r="C23" s="37">
        <v>145691.55799999999</v>
      </c>
      <c r="D23" s="37">
        <v>716975.92341415898</v>
      </c>
      <c r="E23" s="37">
        <v>602983.06848703697</v>
      </c>
      <c r="F23" s="37">
        <v>113992.854927123</v>
      </c>
      <c r="G23" s="37">
        <v>602983.06848703697</v>
      </c>
      <c r="H23" s="37">
        <v>0.15899118952879401</v>
      </c>
    </row>
    <row r="24" spans="1:8">
      <c r="A24" s="37">
        <v>23</v>
      </c>
      <c r="B24" s="37">
        <v>37</v>
      </c>
      <c r="C24" s="37">
        <v>105715.515</v>
      </c>
      <c r="D24" s="37">
        <v>697937.71682205598</v>
      </c>
      <c r="E24" s="37">
        <v>605195.92317788699</v>
      </c>
      <c r="F24" s="37">
        <v>92741.793644168501</v>
      </c>
      <c r="G24" s="37">
        <v>605195.92317788699</v>
      </c>
      <c r="H24" s="37">
        <v>0.132879756185771</v>
      </c>
    </row>
    <row r="25" spans="1:8">
      <c r="A25" s="37">
        <v>24</v>
      </c>
      <c r="B25" s="37">
        <v>38</v>
      </c>
      <c r="C25" s="37">
        <v>165010.36799999999</v>
      </c>
      <c r="D25" s="37">
        <v>790520.39205752197</v>
      </c>
      <c r="E25" s="37">
        <v>755822.82996460202</v>
      </c>
      <c r="F25" s="37">
        <v>34697.562092920401</v>
      </c>
      <c r="G25" s="37">
        <v>755822.82996460202</v>
      </c>
      <c r="H25" s="37">
        <v>4.3892051921154702E-2</v>
      </c>
    </row>
    <row r="26" spans="1:8">
      <c r="A26" s="37">
        <v>25</v>
      </c>
      <c r="B26" s="37">
        <v>39</v>
      </c>
      <c r="C26" s="37">
        <v>66145.267000000007</v>
      </c>
      <c r="D26" s="37">
        <v>101520.76866512399</v>
      </c>
      <c r="E26" s="37">
        <v>73706.948019586504</v>
      </c>
      <c r="F26" s="37">
        <v>27813.8206455371</v>
      </c>
      <c r="G26" s="37">
        <v>73706.948019586504</v>
      </c>
      <c r="H26" s="37">
        <v>0.27397173023072502</v>
      </c>
    </row>
    <row r="27" spans="1:8">
      <c r="A27" s="37">
        <v>26</v>
      </c>
      <c r="B27" s="37">
        <v>42</v>
      </c>
      <c r="C27" s="37">
        <v>10495.298000000001</v>
      </c>
      <c r="D27" s="37">
        <v>180448.07190000001</v>
      </c>
      <c r="E27" s="37">
        <v>155665.5111</v>
      </c>
      <c r="F27" s="37">
        <v>24782.560799999999</v>
      </c>
      <c r="G27" s="37">
        <v>155665.5111</v>
      </c>
      <c r="H27" s="37">
        <v>0.137339016920801</v>
      </c>
    </row>
    <row r="28" spans="1:8">
      <c r="A28" s="37">
        <v>27</v>
      </c>
      <c r="B28" s="37">
        <v>75</v>
      </c>
      <c r="C28" s="37">
        <v>153</v>
      </c>
      <c r="D28" s="37">
        <v>57464.102564102599</v>
      </c>
      <c r="E28" s="37">
        <v>54049.743589743601</v>
      </c>
      <c r="F28" s="37">
        <v>3414.35897435897</v>
      </c>
      <c r="G28" s="37">
        <v>54049.743589743601</v>
      </c>
      <c r="H28" s="37">
        <v>5.94172504573647E-2</v>
      </c>
    </row>
    <row r="29" spans="1:8">
      <c r="A29" s="37">
        <v>28</v>
      </c>
      <c r="B29" s="37">
        <v>76</v>
      </c>
      <c r="C29" s="37">
        <v>2552</v>
      </c>
      <c r="D29" s="37">
        <v>391472.80850598298</v>
      </c>
      <c r="E29" s="37">
        <v>365317.46385555598</v>
      </c>
      <c r="F29" s="37">
        <v>26155.3446504274</v>
      </c>
      <c r="G29" s="37">
        <v>365317.46385555598</v>
      </c>
      <c r="H29" s="37">
        <v>6.6812672763267106E-2</v>
      </c>
    </row>
    <row r="30" spans="1:8">
      <c r="A30" s="37">
        <v>29</v>
      </c>
      <c r="B30" s="37">
        <v>99</v>
      </c>
      <c r="C30" s="37">
        <v>20</v>
      </c>
      <c r="D30" s="37">
        <v>11842.422660918201</v>
      </c>
      <c r="E30" s="37">
        <v>10401.7438469102</v>
      </c>
      <c r="F30" s="37">
        <v>1440.67881400802</v>
      </c>
      <c r="G30" s="37">
        <v>10401.7438469102</v>
      </c>
      <c r="H30" s="37">
        <v>0.12165406144153899</v>
      </c>
    </row>
    <row r="31" spans="1:8">
      <c r="A31" s="30">
        <v>30</v>
      </c>
      <c r="B31" s="31">
        <v>40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</row>
    <row r="32" spans="1:8">
      <c r="A32" s="30"/>
      <c r="B32" s="33">
        <v>70</v>
      </c>
      <c r="C32" s="34">
        <v>60</v>
      </c>
      <c r="D32" s="34">
        <v>99843.64</v>
      </c>
      <c r="E32" s="34">
        <v>96830.399999999994</v>
      </c>
      <c r="F32" s="30"/>
      <c r="G32" s="30"/>
      <c r="H32" s="30"/>
    </row>
    <row r="33" spans="1:8">
      <c r="A33" s="30"/>
      <c r="B33" s="33">
        <v>71</v>
      </c>
      <c r="C33" s="34">
        <v>74</v>
      </c>
      <c r="D33" s="34">
        <v>205510.31</v>
      </c>
      <c r="E33" s="34">
        <v>224629.19</v>
      </c>
      <c r="F33" s="30"/>
      <c r="G33" s="30"/>
      <c r="H33" s="30"/>
    </row>
    <row r="34" spans="1:8">
      <c r="A34" s="30"/>
      <c r="B34" s="33">
        <v>72</v>
      </c>
      <c r="C34" s="34">
        <v>11</v>
      </c>
      <c r="D34" s="34">
        <v>30047.88</v>
      </c>
      <c r="E34" s="34">
        <v>30346.21</v>
      </c>
      <c r="F34" s="30"/>
      <c r="G34" s="30"/>
      <c r="H34" s="30"/>
    </row>
    <row r="35" spans="1:8">
      <c r="A35" s="30"/>
      <c r="B35" s="33">
        <v>73</v>
      </c>
      <c r="C35" s="34">
        <v>30</v>
      </c>
      <c r="D35" s="34">
        <v>57670.92</v>
      </c>
      <c r="E35" s="34">
        <v>61764.13</v>
      </c>
      <c r="F35" s="30"/>
      <c r="G35" s="30"/>
      <c r="H35" s="30"/>
    </row>
    <row r="36" spans="1:8">
      <c r="A36" s="30"/>
      <c r="B36" s="33">
        <v>74</v>
      </c>
      <c r="C36" s="34">
        <v>127</v>
      </c>
      <c r="D36" s="34">
        <v>90.09</v>
      </c>
      <c r="E36" s="34">
        <v>7713.67</v>
      </c>
      <c r="F36" s="30"/>
      <c r="G36" s="30"/>
      <c r="H36" s="30"/>
    </row>
    <row r="37" spans="1:8">
      <c r="A37" s="30"/>
      <c r="B37" s="33">
        <v>77</v>
      </c>
      <c r="C37" s="34">
        <v>74</v>
      </c>
      <c r="D37" s="34">
        <v>116417.96</v>
      </c>
      <c r="E37" s="34">
        <v>135206.79</v>
      </c>
      <c r="F37" s="30"/>
      <c r="G37" s="30"/>
      <c r="H37" s="30"/>
    </row>
    <row r="38" spans="1:8">
      <c r="A38" s="30"/>
      <c r="B38" s="33">
        <v>78</v>
      </c>
      <c r="C38" s="34">
        <v>43</v>
      </c>
      <c r="D38" s="34">
        <v>49702.6</v>
      </c>
      <c r="E38" s="34">
        <v>46506.57</v>
      </c>
      <c r="F38" s="34"/>
      <c r="G38" s="30"/>
      <c r="H38" s="30"/>
    </row>
    <row r="39" spans="1:8">
      <c r="A39" s="30"/>
      <c r="B39" s="31"/>
      <c r="C39" s="30"/>
      <c r="D39" s="30"/>
      <c r="E39" s="30"/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2015-12-15T04:28:04Z</dcterms:modified>
</cp:coreProperties>
</file>