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<sst xmlns="http://schemas.openxmlformats.org/spreadsheetml/2006/main" count="118" uniqueCount="76">
  <si>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</si>
  <si>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</si>
  <si>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</si>
  <si>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</si>
  <si>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</si>
  <si>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</si>
  <si>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</si>
  <si>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</si>
  <si>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</si>
  <si>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</si>
  <si>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</si>
  <si>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</si>
  <si>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</si>
  <si>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</si>
  <si>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</si>
  <si>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</si>
  <si>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</si>
  <si>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</si>
  <si>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</si>
  <si>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</si>
  <si>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</si>
  <si>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</si>
  <si>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</si>
  <si>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</si>
  <si>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</si>
  <si>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</si>
  <si>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</si>
  <si>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</si>
  <si>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</si>
  <si>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</si>
  <si>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</si>
  <si>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</si>
  <si>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</si>
  <si>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</si>
  <si>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</si>
  <si>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</si>
  <si>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</si>
  <si>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</si>
  <si>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</si>
  <si>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</si>
  <si>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</si>
  <si>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9" type="noConversion"/>
  </si>
  <si>
    <t>COST</t>
    <phoneticPr fontId="9" type="noConversion"/>
  </si>
  <si>
    <t>成本</t>
    <phoneticPr fontId="9" type="noConversion"/>
  </si>
  <si>
    <t>销售金额差异</t>
    <phoneticPr fontId="9" type="noConversion"/>
  </si>
  <si>
    <t>销售成本差异</t>
    <phoneticPr fontId="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</si>
  <si>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</si>
  <si>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</si>
  <si>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</si>
  <si>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</si>
  <si>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</si>
  <si>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</si>
  <si>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</si>
  <si>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</si>
  <si>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</si>
  <si>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</si>
  <si>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</si>
  <si>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</si>
  <si>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</si>
  <si>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</si>
  <si>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</si>
  <si>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</si>
  <si>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</si>
  <si>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</si>
  <si>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</si>
  <si>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</si>
  <si>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</si>
  <si>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</si>
  <si>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</si>
  <si>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</si>
  <si>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</si>
  <si>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</si>
  <si>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</si>
  <si>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9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</si>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</sst>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5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9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5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3" fillId="38" borderId="21">
      <alignment vertical="center"/>
    </xf>
    <xf numFmtId="0" fontId="42" fillId="0" borderId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6" fillId="0" borderId="0" xfId="0" applyFont="1"/>
    <xf numFmtId="177" fontId="6" fillId="0" borderId="0" xfId="0" applyNumberFormat="1" applyFont="1"/>
    <xf numFmtId="0" fontId="0" fillId="0" borderId="0" xfId="0" applyAlignment="1"/>
    <xf numFmtId="0" fontId="6" fillId="0" borderId="0" xfId="0" applyNumberFormat="1" applyFont="1"/>
    <xf numFmtId="0" fontId="7" fillId="0" borderId="18" xfId="0" applyFont="1" applyBorder="1" applyAlignment="1">
      <alignment wrapText="1"/>
    </xf>
    <xf numFmtId="0" fontId="7" fillId="0" borderId="18" xfId="0" applyNumberFormat="1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right" vertical="center" wrapText="1"/>
    </xf>
    <xf numFmtId="49" fontId="7" fillId="36" borderId="18" xfId="0" applyNumberFormat="1" applyFont="1" applyFill="1" applyBorder="1" applyAlignment="1">
      <alignment vertical="center" wrapText="1"/>
    </xf>
    <xf numFmtId="49" fontId="10" fillId="37" borderId="18" xfId="0" applyNumberFormat="1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vertical="center" wrapText="1"/>
    </xf>
    <xf numFmtId="0" fontId="7" fillId="33" borderId="18" xfId="0" applyNumberFormat="1" applyFont="1" applyFill="1" applyBorder="1" applyAlignment="1">
      <alignment vertical="center" wrapText="1"/>
    </xf>
    <xf numFmtId="0" fontId="7" fillId="36" borderId="18" xfId="0" applyFont="1" applyFill="1" applyBorder="1" applyAlignment="1">
      <alignment vertical="center" wrapText="1"/>
    </xf>
    <xf numFmtId="0" fontId="7" fillId="37" borderId="18" xfId="0" applyFont="1" applyFill="1" applyBorder="1" applyAlignment="1">
      <alignment vertical="center" wrapText="1"/>
    </xf>
    <xf numFmtId="4" fontId="7" fillId="36" borderId="18" xfId="0" applyNumberFormat="1" applyFont="1" applyFill="1" applyBorder="1" applyAlignment="1">
      <alignment horizontal="right" vertical="top" wrapText="1"/>
    </xf>
    <xf numFmtId="4" fontId="7" fillId="37" borderId="18" xfId="0" applyNumberFormat="1" applyFont="1" applyFill="1" applyBorder="1" applyAlignment="1">
      <alignment horizontal="right" vertical="top" wrapText="1"/>
    </xf>
    <xf numFmtId="177" fontId="6" fillId="36" borderId="18" xfId="0" applyNumberFormat="1" applyFont="1" applyFill="1" applyBorder="1" applyAlignment="1">
      <alignment horizontal="center" vertical="center"/>
    </xf>
    <xf numFmtId="177" fontId="6" fillId="37" borderId="18" xfId="0" applyNumberFormat="1" applyFont="1" applyFill="1" applyBorder="1" applyAlignment="1">
      <alignment horizontal="center" vertical="center"/>
    </xf>
    <xf numFmtId="177" fontId="11" fillId="0" borderId="18" xfId="0" applyNumberFormat="1" applyFont="1" applyBorder="1"/>
    <xf numFmtId="177" fontId="6" fillId="36" borderId="18" xfId="0" applyNumberFormat="1" applyFont="1" applyFill="1" applyBorder="1"/>
    <xf numFmtId="177" fontId="6" fillId="37" borderId="18" xfId="0" applyNumberFormat="1" applyFont="1" applyFill="1" applyBorder="1"/>
    <xf numFmtId="177" fontId="6" fillId="0" borderId="18" xfId="0" applyNumberFormat="1" applyFont="1" applyBorder="1"/>
    <xf numFmtId="49" fontId="7" fillId="0" borderId="18" xfId="0" applyNumberFormat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" fontId="7" fillId="0" borderId="18" xfId="0" applyNumberFormat="1" applyFont="1" applyFill="1" applyBorder="1" applyAlignment="1">
      <alignment horizontal="right" vertical="top" wrapText="1"/>
    </xf>
    <xf numFmtId="0" fontId="6" fillId="0" borderId="0" xfId="0" applyFont="1" applyFill="1"/>
    <xf numFmtId="176" fontId="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7" fillId="0" borderId="0" xfId="0" applyNumberFormat="1" applyFont="1" applyAlignment="1"/>
    <xf numFmtId="1" fontId="17" fillId="0" borderId="0" xfId="0" applyNumberFormat="1" applyFont="1" applyAlignment="1"/>
    <xf numFmtId="0" fontId="6" fillId="0" borderId="0" xfId="0" applyFont="1"/>
    <xf numFmtId="1" fontId="41" fillId="0" borderId="0" xfId="0" applyNumberFormat="1" applyFont="1" applyAlignment="1"/>
    <xf numFmtId="0" fontId="41" fillId="0" borderId="0" xfId="0" applyNumberFormat="1" applyFont="1" applyAlignment="1"/>
    <xf numFmtId="0" fontId="6" fillId="0" borderId="0" xfId="0" applyFont="1"/>
    <xf numFmtId="0" fontId="6" fillId="0" borderId="0" xfId="0" applyFont="1"/>
    <xf numFmtId="0" fontId="42" fillId="0" borderId="0" xfId="110"/>
    <xf numFmtId="0" fontId="43" fillId="0" borderId="0" xfId="110" applyNumberFormat="1" applyFont="1"/>
    <xf numFmtId="0" fontId="7" fillId="33" borderId="18" xfId="0" applyFont="1" applyFill="1" applyBorder="1" applyAlignment="1">
      <alignment vertical="center" wrapText="1"/>
    </xf>
    <xf numFmtId="49" fontId="7" fillId="33" borderId="18" xfId="0" applyNumberFormat="1" applyFont="1" applyFill="1" applyBorder="1" applyAlignment="1">
      <alignment horizontal="left" vertical="top" wrapText="1"/>
    </xf>
    <xf numFmtId="49" fontId="8" fillId="33" borderId="18" xfId="0" applyNumberFormat="1" applyFont="1" applyFill="1" applyBorder="1" applyAlignment="1">
      <alignment horizontal="left" vertical="top" wrapText="1"/>
    </xf>
    <xf numFmtId="14" fontId="7" fillId="33" borderId="18" xfId="0" applyNumberFormat="1" applyFont="1" applyFill="1" applyBorder="1" applyAlignment="1">
      <alignment vertical="center" wrapText="1"/>
    </xf>
    <xf numFmtId="49" fontId="7" fillId="33" borderId="13" xfId="0" applyNumberFormat="1" applyFont="1" applyFill="1" applyBorder="1" applyAlignment="1">
      <alignment horizontal="left" vertical="top" wrapText="1"/>
    </xf>
    <xf numFmtId="49" fontId="7" fillId="33" borderId="15" xfId="0" applyNumberFormat="1" applyFont="1" applyFill="1" applyBorder="1" applyAlignment="1">
      <alignment horizontal="left" vertical="top" wrapText="1"/>
    </xf>
    <xf numFmtId="0" fontId="6" fillId="0" borderId="0" xfId="62" applyFont="1" applyAlignment="1">
      <alignment wrapText="1"/>
    </xf>
    <xf numFmtId="0" fontId="6" fillId="0" borderId="19" xfId="62" applyFont="1" applyBorder="1" applyAlignment="1">
      <alignment wrapText="1"/>
    </xf>
    <xf numFmtId="0" fontId="6" fillId="0" borderId="0" xfId="62" applyFont="1" applyAlignment="1">
      <alignment horizontal="right" vertical="center" wrapText="1"/>
    </xf>
    <xf numFmtId="0" fontId="7" fillId="33" borderId="13" xfId="62" applyFont="1" applyFill="1" applyBorder="1" applyAlignment="1">
      <alignment vertical="center" wrapText="1"/>
    </xf>
    <xf numFmtId="0" fontId="7" fillId="33" borderId="15" xfId="62" applyFont="1" applyFill="1" applyBorder="1" applyAlignment="1">
      <alignment vertical="center" wrapText="1"/>
    </xf>
    <xf numFmtId="49" fontId="8" fillId="33" borderId="13" xfId="62" applyNumberFormat="1" applyFont="1" applyFill="1" applyBorder="1" applyAlignment="1">
      <alignment horizontal="left" vertical="top" wrapText="1"/>
    </xf>
    <xf numFmtId="49" fontId="8" fillId="33" borderId="14" xfId="62" applyNumberFormat="1" applyFont="1" applyFill="1" applyBorder="1" applyAlignment="1">
      <alignment horizontal="left" vertical="top" wrapText="1"/>
    </xf>
    <xf numFmtId="49" fontId="8" fillId="33" borderId="15" xfId="62" applyNumberFormat="1" applyFont="1" applyFill="1" applyBorder="1" applyAlignment="1">
      <alignment horizontal="left" vertical="top" wrapText="1"/>
    </xf>
    <xf numFmtId="14" fontId="7" fillId="33" borderId="12" xfId="62" applyNumberFormat="1" applyFont="1" applyFill="1" applyBorder="1" applyAlignment="1">
      <alignment vertical="center" wrapText="1"/>
    </xf>
    <xf numFmtId="14" fontId="7" fillId="33" borderId="16" xfId="62" applyNumberFormat="1" applyFont="1" applyFill="1" applyBorder="1" applyAlignment="1">
      <alignment vertical="center" wrapText="1"/>
    </xf>
    <xf numFmtId="14" fontId="7" fillId="33" borderId="17" xfId="62" applyNumberFormat="1" applyFont="1" applyFill="1" applyBorder="1" applyAlignment="1">
      <alignment vertical="center" wrapText="1"/>
    </xf>
    <xf numFmtId="49" fontId="7" fillId="33" borderId="13" xfId="62" applyNumberFormat="1" applyFont="1" applyFill="1" applyBorder="1" applyAlignment="1">
      <alignment horizontal="left" vertical="top" wrapText="1"/>
    </xf>
    <xf numFmtId="49" fontId="7" fillId="33" borderId="15" xfId="62" applyNumberFormat="1" applyFont="1" applyFill="1" applyBorder="1" applyAlignment="1">
      <alignment horizontal="left" vertical="top" wrapText="1"/>
    </xf>
    <xf numFmtId="0" fontId="20" fillId="0" borderId="0" xfId="62"/>
    <xf numFmtId="0" fontId="12" fillId="0" borderId="0" xfId="62" applyFont="1" applyAlignment="1">
      <alignment horizontal="left" wrapText="1"/>
    </xf>
    <xf numFmtId="0" fontId="18" fillId="0" borderId="19" xfId="62" applyFont="1" applyBorder="1" applyAlignment="1">
      <alignment horizontal="left" vertical="center" wrapText="1"/>
    </xf>
    <xf numFmtId="0" fontId="7" fillId="0" borderId="10" xfId="62" applyFont="1" applyBorder="1" applyAlignment="1">
      <alignment wrapText="1"/>
    </xf>
    <xf numFmtId="0" fontId="6" fillId="0" borderId="11" xfId="62" applyFont="1" applyBorder="1" applyAlignment="1">
      <alignment wrapText="1"/>
    </xf>
    <xf numFmtId="0" fontId="6" fillId="0" borderId="11" xfId="62" applyFont="1" applyBorder="1" applyAlignment="1">
      <alignment horizontal="right" vertical="center" wrapText="1"/>
    </xf>
    <xf numFmtId="49" fontId="7" fillId="33" borderId="10" xfId="62" applyNumberFormat="1" applyFont="1" applyFill="1" applyBorder="1" applyAlignment="1">
      <alignment vertical="center" wrapText="1"/>
    </xf>
    <xf numFmtId="49" fontId="7" fillId="33" borderId="12" xfId="62" applyNumberFormat="1" applyFont="1" applyFill="1" applyBorder="1" applyAlignment="1">
      <alignment vertical="center" wrapText="1"/>
    </xf>
    <xf numFmtId="0" fontId="7" fillId="33" borderId="10" xfId="62" applyFont="1" applyFill="1" applyBorder="1" applyAlignment="1">
      <alignment vertical="center" wrapText="1"/>
    </xf>
    <xf numFmtId="0" fontId="7" fillId="33" borderId="12" xfId="62" applyFont="1" applyFill="1" applyBorder="1" applyAlignment="1">
      <alignment vertical="center" wrapText="1"/>
    </xf>
    <xf numFmtId="4" fontId="8" fillId="34" borderId="10" xfId="62" applyNumberFormat="1" applyFont="1" applyFill="1" applyBorder="1" applyAlignment="1">
      <alignment horizontal="right" vertical="top" wrapText="1"/>
    </xf>
    <xf numFmtId="176" fontId="8" fillId="34" borderId="10" xfId="62" applyNumberFormat="1" applyFont="1" applyFill="1" applyBorder="1" applyAlignment="1">
      <alignment horizontal="right" vertical="top" wrapText="1"/>
    </xf>
    <xf numFmtId="176" fontId="8" fillId="34" borderId="12" xfId="62" applyNumberFormat="1" applyFont="1" applyFill="1" applyBorder="1" applyAlignment="1">
      <alignment horizontal="right" vertical="top" wrapText="1"/>
    </xf>
    <xf numFmtId="4" fontId="7" fillId="35" borderId="10" xfId="62" applyNumberFormat="1" applyFont="1" applyFill="1" applyBorder="1" applyAlignment="1">
      <alignment horizontal="right" vertical="top" wrapText="1"/>
    </xf>
    <xf numFmtId="176" fontId="7" fillId="35" borderId="10" xfId="62" applyNumberFormat="1" applyFont="1" applyFill="1" applyBorder="1" applyAlignment="1">
      <alignment horizontal="right" vertical="top" wrapText="1"/>
    </xf>
    <xf numFmtId="176" fontId="7" fillId="35" borderId="12" xfId="62" applyNumberFormat="1" applyFont="1" applyFill="1" applyBorder="1" applyAlignment="1">
      <alignment horizontal="right" vertical="top" wrapText="1"/>
    </xf>
    <xf numFmtId="0" fontId="7" fillId="35" borderId="10" xfId="62" applyFont="1" applyFill="1" applyBorder="1" applyAlignment="1">
      <alignment horizontal="right" vertical="top" wrapText="1"/>
    </xf>
    <xf numFmtId="0" fontId="7" fillId="35" borderId="12" xfId="62" applyFont="1" applyFill="1" applyBorder="1" applyAlignment="1">
      <alignment horizontal="right" vertical="top" wrapText="1"/>
    </xf>
    <xf numFmtId="4" fontId="7" fillId="35" borderId="13" xfId="62" applyNumberFormat="1" applyFont="1" applyFill="1" applyBorder="1" applyAlignment="1">
      <alignment horizontal="right" vertical="top" wrapText="1"/>
    </xf>
    <xf numFmtId="0" fontId="7" fillId="35" borderId="13" xfId="62" applyFont="1" applyFill="1" applyBorder="1" applyAlignment="1">
      <alignment horizontal="right" vertical="top" wrapText="1"/>
    </xf>
    <xf numFmtId="176" fontId="7" fillId="35" borderId="13" xfId="62" applyNumberFormat="1" applyFont="1" applyFill="1" applyBorder="1" applyAlignment="1">
      <alignment horizontal="right" vertical="top" wrapText="1"/>
    </xf>
    <xf numFmtId="176" fontId="7" fillId="35" borderId="20" xfId="62" applyNumberFormat="1" applyFont="1" applyFill="1" applyBorder="1" applyAlignment="1">
      <alignment horizontal="right" vertical="top" wrapText="1"/>
    </xf>
  </cellXfs>
  <cellStyles count="119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 x14ac:dyDescent="0.2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22601914.553600002</v>
      </c>
      <c r="F3" s="25">
        <f>RA!I7</f>
        <v>2056218.3659000001</v>
      </c>
      <c r="G3" s="16">
        <f>SUM(G4:G40)</f>
        <v>20545696.1877</v>
      </c>
      <c r="H3" s="27">
        <f>RA!J7</f>
        <v>9.0975406575567703</v>
      </c>
      <c r="I3" s="20">
        <f>SUM(I4:I40)</f>
        <v>22601924.587837763</v>
      </c>
      <c r="J3" s="21">
        <f>SUM(J4:J40)</f>
        <v>20545696.127863895</v>
      </c>
      <c r="K3" s="22">
        <f>E3-I3</f>
        <v>-10.034237761050463</v>
      </c>
      <c r="L3" s="22">
        <f>G3-J3</f>
        <v>5.9836104512214661E-2</v>
      </c>
    </row>
    <row r="4" spans="1:13" x14ac:dyDescent="0.2">
      <c r="A4" s="42">
        <f>RA!A8</f>
        <v>42357</v>
      </c>
      <c r="B4" s="12">
        <v>12</v>
      </c>
      <c r="C4" s="40" t="s">
        <v>6</v>
      </c>
      <c r="D4" s="40"/>
      <c r="E4" s="15">
        <f>VLOOKUP(C4,RA!B8:D36,3,0)</f>
        <v>798120.01210000005</v>
      </c>
      <c r="F4" s="25">
        <f>VLOOKUP(C4,RA!B8:I39,8,0)</f>
        <v>127279.9479</v>
      </c>
      <c r="G4" s="16">
        <f t="shared" ref="G4:G40" si="0">E4-F4</f>
        <v>670840.06420000002</v>
      </c>
      <c r="H4" s="27">
        <f>RA!J8</f>
        <v>15.947469800325299</v>
      </c>
      <c r="I4" s="20">
        <f>VLOOKUP(B4,RMS!B:D,3,FALSE)</f>
        <v>798120.87603333301</v>
      </c>
      <c r="J4" s="21">
        <f>VLOOKUP(B4,RMS!B:E,4,FALSE)</f>
        <v>670840.081974359</v>
      </c>
      <c r="K4" s="22">
        <f t="shared" ref="K4:K40" si="1">E4-I4</f>
        <v>-0.8639333329629153</v>
      </c>
      <c r="L4" s="22">
        <f t="shared" ref="L4:L40" si="2">G4-J4</f>
        <v>-1.7774358973838389E-2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169370.94570000001</v>
      </c>
      <c r="F5" s="25">
        <f>VLOOKUP(C5,RA!B9:I40,8,0)</f>
        <v>37403.695899999999</v>
      </c>
      <c r="G5" s="16">
        <f t="shared" si="0"/>
        <v>131967.24980000002</v>
      </c>
      <c r="H5" s="27">
        <f>RA!J9</f>
        <v>22.08389151127</v>
      </c>
      <c r="I5" s="20">
        <f>VLOOKUP(B5,RMS!B:D,3,FALSE)</f>
        <v>169371.16055194801</v>
      </c>
      <c r="J5" s="21">
        <f>VLOOKUP(B5,RMS!B:E,4,FALSE)</f>
        <v>131967.26886928399</v>
      </c>
      <c r="K5" s="22">
        <f t="shared" si="1"/>
        <v>-0.21485194799606688</v>
      </c>
      <c r="L5" s="22">
        <f t="shared" si="2"/>
        <v>-1.9069283967837691E-2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178020.5649</v>
      </c>
      <c r="F6" s="25">
        <f>VLOOKUP(C6,RA!B10:I41,8,0)</f>
        <v>45596.139000000003</v>
      </c>
      <c r="G6" s="16">
        <f t="shared" si="0"/>
        <v>132424.4259</v>
      </c>
      <c r="H6" s="27">
        <f>RA!J10</f>
        <v>25.612849293907601</v>
      </c>
      <c r="I6" s="20">
        <f>VLOOKUP(B6,RMS!B:D,3,FALSE)</f>
        <v>178022.90312573899</v>
      </c>
      <c r="J6" s="21">
        <f>VLOOKUP(B6,RMS!B:E,4,FALSE)</f>
        <v>132424.42565074799</v>
      </c>
      <c r="K6" s="22">
        <f>E6-I6</f>
        <v>-2.3382257389894221</v>
      </c>
      <c r="L6" s="22">
        <f t="shared" si="2"/>
        <v>2.4925201432779431E-4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141690.97570000001</v>
      </c>
      <c r="F7" s="25">
        <f>VLOOKUP(C7,RA!B11:I42,8,0)</f>
        <v>-3698.8766999999998</v>
      </c>
      <c r="G7" s="16">
        <f t="shared" si="0"/>
        <v>145389.8524</v>
      </c>
      <c r="H7" s="27">
        <f>RA!J11</f>
        <v>-2.6105238401573101</v>
      </c>
      <c r="I7" s="20">
        <f>VLOOKUP(B7,RMS!B:D,3,FALSE)</f>
        <v>141690.99060642201</v>
      </c>
      <c r="J7" s="21">
        <f>VLOOKUP(B7,RMS!B:E,4,FALSE)</f>
        <v>145389.85259368399</v>
      </c>
      <c r="K7" s="22">
        <f t="shared" si="1"/>
        <v>-1.4906422002241015E-2</v>
      </c>
      <c r="L7" s="22">
        <f t="shared" si="2"/>
        <v>-1.9368398352526128E-4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410665.69640000002</v>
      </c>
      <c r="F8" s="25">
        <f>VLOOKUP(C8,RA!B12:I43,8,0)</f>
        <v>28801.555100000001</v>
      </c>
      <c r="G8" s="16">
        <f t="shared" si="0"/>
        <v>381864.14130000002</v>
      </c>
      <c r="H8" s="27">
        <f>RA!J12</f>
        <v>7.0133822601891902</v>
      </c>
      <c r="I8" s="20">
        <f>VLOOKUP(B8,RMS!B:D,3,FALSE)</f>
        <v>410665.68512136798</v>
      </c>
      <c r="J8" s="21">
        <f>VLOOKUP(B8,RMS!B:E,4,FALSE)</f>
        <v>381864.14125982899</v>
      </c>
      <c r="K8" s="22">
        <f t="shared" si="1"/>
        <v>1.1278632038738579E-2</v>
      </c>
      <c r="L8" s="22">
        <f t="shared" si="2"/>
        <v>4.0171027649194002E-5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470900.35560000001</v>
      </c>
      <c r="F9" s="25">
        <f>VLOOKUP(C9,RA!B13:I44,8,0)</f>
        <v>43377.625599999999</v>
      </c>
      <c r="G9" s="16">
        <f t="shared" si="0"/>
        <v>427522.73</v>
      </c>
      <c r="H9" s="27">
        <f>RA!J13</f>
        <v>9.2116357705294494</v>
      </c>
      <c r="I9" s="20">
        <f>VLOOKUP(B9,RMS!B:D,3,FALSE)</f>
        <v>470900.59599487198</v>
      </c>
      <c r="J9" s="21">
        <f>VLOOKUP(B9,RMS!B:E,4,FALSE)</f>
        <v>427522.72914359003</v>
      </c>
      <c r="K9" s="22">
        <f t="shared" si="1"/>
        <v>-0.24039487197296694</v>
      </c>
      <c r="L9" s="22">
        <f t="shared" si="2"/>
        <v>8.5640995530411601E-4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251573.87460000001</v>
      </c>
      <c r="F10" s="25">
        <f>VLOOKUP(C10,RA!B14:I44,8,0)</f>
        <v>44500.725899999998</v>
      </c>
      <c r="G10" s="16">
        <f t="shared" si="0"/>
        <v>207073.14870000002</v>
      </c>
      <c r="H10" s="27">
        <f>RA!J14</f>
        <v>17.688929731179599</v>
      </c>
      <c r="I10" s="20">
        <f>VLOOKUP(B10,RMS!B:D,3,FALSE)</f>
        <v>251573.87332906001</v>
      </c>
      <c r="J10" s="21">
        <f>VLOOKUP(B10,RMS!B:E,4,FALSE)</f>
        <v>207073.154255556</v>
      </c>
      <c r="K10" s="22">
        <f t="shared" si="1"/>
        <v>1.2709400034509599E-3</v>
      </c>
      <c r="L10" s="22">
        <f t="shared" si="2"/>
        <v>-5.555555981118232E-3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159357.53260000001</v>
      </c>
      <c r="F11" s="25">
        <f>VLOOKUP(C11,RA!B15:I45,8,0)</f>
        <v>-8153.0564000000004</v>
      </c>
      <c r="G11" s="16">
        <f t="shared" si="0"/>
        <v>167510.58900000001</v>
      </c>
      <c r="H11" s="27">
        <f>RA!J15</f>
        <v>-5.11620396411685</v>
      </c>
      <c r="I11" s="20">
        <f>VLOOKUP(B11,RMS!B:D,3,FALSE)</f>
        <v>159357.78068119701</v>
      </c>
      <c r="J11" s="21">
        <f>VLOOKUP(B11,RMS!B:E,4,FALSE)</f>
        <v>167510.59015726499</v>
      </c>
      <c r="K11" s="22">
        <f t="shared" si="1"/>
        <v>-0.24808119700173847</v>
      </c>
      <c r="L11" s="22">
        <f t="shared" si="2"/>
        <v>-1.1572649818845093E-3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849786.18610000005</v>
      </c>
      <c r="F12" s="25">
        <f>VLOOKUP(C12,RA!B16:I46,8,0)</f>
        <v>36296.828200000004</v>
      </c>
      <c r="G12" s="16">
        <f t="shared" si="0"/>
        <v>813489.35790000006</v>
      </c>
      <c r="H12" s="27">
        <f>RA!J16</f>
        <v>4.2712895071382899</v>
      </c>
      <c r="I12" s="20">
        <f>VLOOKUP(B12,RMS!B:D,3,FALSE)</f>
        <v>849785.459319658</v>
      </c>
      <c r="J12" s="21">
        <f>VLOOKUP(B12,RMS!B:E,4,FALSE)</f>
        <v>813489.35821453005</v>
      </c>
      <c r="K12" s="22">
        <f t="shared" si="1"/>
        <v>0.72678034205455333</v>
      </c>
      <c r="L12" s="22">
        <f t="shared" si="2"/>
        <v>-3.1452998518943787E-4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454699.49190000002</v>
      </c>
      <c r="F13" s="25">
        <f>VLOOKUP(C13,RA!B17:I47,8,0)</f>
        <v>54872.175499999998</v>
      </c>
      <c r="G13" s="16">
        <f t="shared" si="0"/>
        <v>399827.31640000001</v>
      </c>
      <c r="H13" s="27">
        <f>RA!J17</f>
        <v>12.067789051338501</v>
      </c>
      <c r="I13" s="20">
        <f>VLOOKUP(B13,RMS!B:D,3,FALSE)</f>
        <v>454699.46439572598</v>
      </c>
      <c r="J13" s="21">
        <f>VLOOKUP(B13,RMS!B:E,4,FALSE)</f>
        <v>399827.31594102603</v>
      </c>
      <c r="K13" s="22">
        <f t="shared" si="1"/>
        <v>2.7504274039529264E-2</v>
      </c>
      <c r="L13" s="22">
        <f t="shared" si="2"/>
        <v>4.5897398376837373E-4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2162677.2568000001</v>
      </c>
      <c r="F14" s="25">
        <f>VLOOKUP(C14,RA!B18:I48,8,0)</f>
        <v>311173.87410000002</v>
      </c>
      <c r="G14" s="16">
        <f t="shared" si="0"/>
        <v>1851503.3827</v>
      </c>
      <c r="H14" s="27">
        <f>RA!J18</f>
        <v>14.388363918915401</v>
      </c>
      <c r="I14" s="20">
        <f>VLOOKUP(B14,RMS!B:D,3,FALSE)</f>
        <v>2162677.3400820498</v>
      </c>
      <c r="J14" s="21">
        <f>VLOOKUP(B14,RMS!B:E,4,FALSE)</f>
        <v>1851503.3856812001</v>
      </c>
      <c r="K14" s="22">
        <f t="shared" si="1"/>
        <v>-8.3282049745321274E-2</v>
      </c>
      <c r="L14" s="22">
        <f t="shared" si="2"/>
        <v>-2.9812001157552004E-3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684396.22290000005</v>
      </c>
      <c r="F15" s="25">
        <f>VLOOKUP(C15,RA!B19:I49,8,0)</f>
        <v>48443.236700000001</v>
      </c>
      <c r="G15" s="16">
        <f t="shared" si="0"/>
        <v>635952.98620000004</v>
      </c>
      <c r="H15" s="27">
        <f>RA!J19</f>
        <v>7.0782443092293699</v>
      </c>
      <c r="I15" s="20">
        <f>VLOOKUP(B15,RMS!B:D,3,FALSE)</f>
        <v>684396.38514359004</v>
      </c>
      <c r="J15" s="21">
        <f>VLOOKUP(B15,RMS!B:E,4,FALSE)</f>
        <v>635952.98762735003</v>
      </c>
      <c r="K15" s="22">
        <f t="shared" si="1"/>
        <v>-0.16224358999170363</v>
      </c>
      <c r="L15" s="22">
        <f t="shared" si="2"/>
        <v>-1.4273499837145209E-3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1265225.9097</v>
      </c>
      <c r="F16" s="25">
        <f>VLOOKUP(C16,RA!B20:I50,8,0)</f>
        <v>91810.009900000005</v>
      </c>
      <c r="G16" s="16">
        <f t="shared" si="0"/>
        <v>1173415.8998</v>
      </c>
      <c r="H16" s="27">
        <f>RA!J20</f>
        <v>7.2564124079445396</v>
      </c>
      <c r="I16" s="20">
        <f>VLOOKUP(B16,RMS!B:D,3,FALSE)</f>
        <v>1265225.8902</v>
      </c>
      <c r="J16" s="21">
        <f>VLOOKUP(B16,RMS!B:E,4,FALSE)</f>
        <v>1173415.8998</v>
      </c>
      <c r="K16" s="22">
        <f t="shared" si="1"/>
        <v>1.9499999936670065E-2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416713.01770000003</v>
      </c>
      <c r="F17" s="25">
        <f>VLOOKUP(C17,RA!B21:I51,8,0)</f>
        <v>43926.744200000001</v>
      </c>
      <c r="G17" s="16">
        <f t="shared" si="0"/>
        <v>372786.27350000001</v>
      </c>
      <c r="H17" s="27">
        <f>RA!J21</f>
        <v>10.541245973655601</v>
      </c>
      <c r="I17" s="20">
        <f>VLOOKUP(B17,RMS!B:D,3,FALSE)</f>
        <v>416713.42631558899</v>
      </c>
      <c r="J17" s="21">
        <f>VLOOKUP(B17,RMS!B:E,4,FALSE)</f>
        <v>372786.27333669201</v>
      </c>
      <c r="K17" s="22">
        <f t="shared" si="1"/>
        <v>-0.40861558896722272</v>
      </c>
      <c r="L17" s="22">
        <f t="shared" si="2"/>
        <v>1.6330799553543329E-4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1334174.3691</v>
      </c>
      <c r="F18" s="25">
        <f>VLOOKUP(C18,RA!B22:I52,8,0)</f>
        <v>154708.18</v>
      </c>
      <c r="G18" s="16">
        <f t="shared" si="0"/>
        <v>1179466.1891000001</v>
      </c>
      <c r="H18" s="27">
        <f>RA!J22</f>
        <v>11.595799138636</v>
      </c>
      <c r="I18" s="20">
        <f>VLOOKUP(B18,RMS!B:D,3,FALSE)</f>
        <v>1334175.9434333299</v>
      </c>
      <c r="J18" s="21">
        <f>VLOOKUP(B18,RMS!B:E,4,FALSE)</f>
        <v>1179466.1878666701</v>
      </c>
      <c r="K18" s="22">
        <f t="shared" si="1"/>
        <v>-1.574333329917863</v>
      </c>
      <c r="L18" s="22">
        <f t="shared" si="2"/>
        <v>1.2333299964666367E-3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3048463.267</v>
      </c>
      <c r="F19" s="25">
        <f>VLOOKUP(C19,RA!B23:I53,8,0)</f>
        <v>293993.31189999997</v>
      </c>
      <c r="G19" s="16">
        <f t="shared" si="0"/>
        <v>2754469.9550999999</v>
      </c>
      <c r="H19" s="27">
        <f>RA!J23</f>
        <v>9.6439840716637395</v>
      </c>
      <c r="I19" s="20">
        <f>VLOOKUP(B19,RMS!B:D,3,FALSE)</f>
        <v>3048465.8614341901</v>
      </c>
      <c r="J19" s="21">
        <f>VLOOKUP(B19,RMS!B:E,4,FALSE)</f>
        <v>2754469.9805136798</v>
      </c>
      <c r="K19" s="22">
        <f t="shared" si="1"/>
        <v>-2.5944341900758445</v>
      </c>
      <c r="L19" s="22">
        <f t="shared" si="2"/>
        <v>-2.5413679890334606E-2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320799.61410000001</v>
      </c>
      <c r="F20" s="25">
        <f>VLOOKUP(C20,RA!B24:I54,8,0)</f>
        <v>53560.171000000002</v>
      </c>
      <c r="G20" s="16">
        <f t="shared" si="0"/>
        <v>267239.44310000003</v>
      </c>
      <c r="H20" s="27">
        <f>RA!J24</f>
        <v>16.695833986665601</v>
      </c>
      <c r="I20" s="20">
        <f>VLOOKUP(B20,RMS!B:D,3,FALSE)</f>
        <v>320799.62522422703</v>
      </c>
      <c r="J20" s="21">
        <f>VLOOKUP(B20,RMS!B:E,4,FALSE)</f>
        <v>267239.43856705399</v>
      </c>
      <c r="K20" s="22">
        <f t="shared" si="1"/>
        <v>-1.1124227021355182E-2</v>
      </c>
      <c r="L20" s="22">
        <f t="shared" si="2"/>
        <v>4.532946040853858E-3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628561.41850000003</v>
      </c>
      <c r="F21" s="25">
        <f>VLOOKUP(C21,RA!B25:I55,8,0)</f>
        <v>40560.623699999996</v>
      </c>
      <c r="G21" s="16">
        <f t="shared" si="0"/>
        <v>588000.79480000003</v>
      </c>
      <c r="H21" s="27">
        <f>RA!J25</f>
        <v>6.4529292613590501</v>
      </c>
      <c r="I21" s="20">
        <f>VLOOKUP(B21,RMS!B:D,3,FALSE)</f>
        <v>628561.42080592201</v>
      </c>
      <c r="J21" s="21">
        <f>VLOOKUP(B21,RMS!B:E,4,FALSE)</f>
        <v>588000.79678288905</v>
      </c>
      <c r="K21" s="22">
        <f t="shared" si="1"/>
        <v>-2.3059219820424914E-3</v>
      </c>
      <c r="L21" s="22">
        <f t="shared" si="2"/>
        <v>-1.9828890217468143E-3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734356.24699999997</v>
      </c>
      <c r="F22" s="25">
        <f>VLOOKUP(C22,RA!B26:I56,8,0)</f>
        <v>169321.07740000001</v>
      </c>
      <c r="G22" s="16">
        <f t="shared" si="0"/>
        <v>565035.16959999991</v>
      </c>
      <c r="H22" s="27">
        <f>RA!J26</f>
        <v>23.057075920809901</v>
      </c>
      <c r="I22" s="20">
        <f>VLOOKUP(B22,RMS!B:D,3,FALSE)</f>
        <v>734356.27191681403</v>
      </c>
      <c r="J22" s="21">
        <f>VLOOKUP(B22,RMS!B:E,4,FALSE)</f>
        <v>565035.13845206704</v>
      </c>
      <c r="K22" s="22">
        <f t="shared" si="1"/>
        <v>-2.4916814058087766E-2</v>
      </c>
      <c r="L22" s="22">
        <f t="shared" si="2"/>
        <v>3.1147932866588235E-2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314263.26160000003</v>
      </c>
      <c r="F23" s="25">
        <f>VLOOKUP(C23,RA!B27:I57,8,0)</f>
        <v>85267.636100000003</v>
      </c>
      <c r="G23" s="16">
        <f t="shared" si="0"/>
        <v>228995.62550000002</v>
      </c>
      <c r="H23" s="27">
        <f>RA!J27</f>
        <v>27.132549845591001</v>
      </c>
      <c r="I23" s="20">
        <f>VLOOKUP(B23,RMS!B:D,3,FALSE)</f>
        <v>314263.00264482299</v>
      </c>
      <c r="J23" s="21">
        <f>VLOOKUP(B23,RMS!B:E,4,FALSE)</f>
        <v>228995.64595699901</v>
      </c>
      <c r="K23" s="22">
        <f t="shared" si="1"/>
        <v>0.25895517703611404</v>
      </c>
      <c r="L23" s="22">
        <f t="shared" si="2"/>
        <v>-2.0456998987356201E-2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2006333.6317</v>
      </c>
      <c r="F24" s="25">
        <f>VLOOKUP(C24,RA!B28:I58,8,0)</f>
        <v>44293.105100000001</v>
      </c>
      <c r="G24" s="16">
        <f t="shared" si="0"/>
        <v>1962040.5266</v>
      </c>
      <c r="H24" s="27">
        <f>RA!J28</f>
        <v>2.2076639896859902</v>
      </c>
      <c r="I24" s="20">
        <f>VLOOKUP(B24,RMS!B:D,3,FALSE)</f>
        <v>2006333.6326822999</v>
      </c>
      <c r="J24" s="21">
        <f>VLOOKUP(B24,RMS!B:E,4,FALSE)</f>
        <v>1962040.5249300899</v>
      </c>
      <c r="K24" s="22">
        <f t="shared" si="1"/>
        <v>-9.8229991272091866E-4</v>
      </c>
      <c r="L24" s="22">
        <f t="shared" si="2"/>
        <v>1.6699100378900766E-3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798801.85320000001</v>
      </c>
      <c r="F25" s="25">
        <f>VLOOKUP(C25,RA!B29:I59,8,0)</f>
        <v>124756.0582</v>
      </c>
      <c r="G25" s="16">
        <f t="shared" si="0"/>
        <v>674045.79500000004</v>
      </c>
      <c r="H25" s="27">
        <f>RA!J29</f>
        <v>15.617897943054</v>
      </c>
      <c r="I25" s="20">
        <f>VLOOKUP(B25,RMS!B:D,3,FALSE)</f>
        <v>798804.43066902703</v>
      </c>
      <c r="J25" s="21">
        <f>VLOOKUP(B25,RMS!B:E,4,FALSE)</f>
        <v>674045.74596586602</v>
      </c>
      <c r="K25" s="22">
        <f t="shared" si="1"/>
        <v>-2.5774690270191059</v>
      </c>
      <c r="L25" s="22">
        <f t="shared" si="2"/>
        <v>4.9034134019166231E-2</v>
      </c>
      <c r="M25" s="32"/>
    </row>
    <row r="26" spans="1:13" x14ac:dyDescent="0.2">
      <c r="A26" s="42"/>
      <c r="B26" s="12">
        <v>37</v>
      </c>
      <c r="C26" s="40" t="s">
        <v>73</v>
      </c>
      <c r="D26" s="40"/>
      <c r="E26" s="15">
        <f>VLOOKUP(C26,RA!B30:D56,3,0)</f>
        <v>930067.36529999995</v>
      </c>
      <c r="F26" s="25">
        <f>VLOOKUP(C26,RA!B30:I60,8,0)</f>
        <v>130255.99159999999</v>
      </c>
      <c r="G26" s="16">
        <f t="shared" si="0"/>
        <v>799811.3737</v>
      </c>
      <c r="H26" s="27">
        <f>RA!J30</f>
        <v>14.005006138236601</v>
      </c>
      <c r="I26" s="20">
        <f>VLOOKUP(B26,RMS!B:D,3,FALSE)</f>
        <v>930067.28425459506</v>
      </c>
      <c r="J26" s="21">
        <f>VLOOKUP(B26,RMS!B:E,4,FALSE)</f>
        <v>799811.35136122</v>
      </c>
      <c r="K26" s="22">
        <f t="shared" si="1"/>
        <v>8.1045404891483486E-2</v>
      </c>
      <c r="L26" s="22">
        <f t="shared" si="2"/>
        <v>2.2338779992423952E-2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1072535.3263000001</v>
      </c>
      <c r="F27" s="25">
        <f>VLOOKUP(C27,RA!B31:I61,8,0)</f>
        <v>41313.941599999998</v>
      </c>
      <c r="G27" s="16">
        <f t="shared" si="0"/>
        <v>1031221.3847000001</v>
      </c>
      <c r="H27" s="27">
        <f>RA!J31</f>
        <v>3.8519888890302201</v>
      </c>
      <c r="I27" s="20">
        <f>VLOOKUP(B27,RMS!B:D,3,FALSE)</f>
        <v>1072535.1888274299</v>
      </c>
      <c r="J27" s="21">
        <f>VLOOKUP(B27,RMS!B:E,4,FALSE)</f>
        <v>1031221.35873805</v>
      </c>
      <c r="K27" s="22">
        <f t="shared" si="1"/>
        <v>0.13747257017530501</v>
      </c>
      <c r="L27" s="22">
        <f t="shared" si="2"/>
        <v>2.5961950072087348E-2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129133.1594</v>
      </c>
      <c r="F28" s="25">
        <f>VLOOKUP(C28,RA!B32:I62,8,0)</f>
        <v>33423.608500000002</v>
      </c>
      <c r="G28" s="16">
        <f t="shared" si="0"/>
        <v>95709.550900000002</v>
      </c>
      <c r="H28" s="27">
        <f>RA!J32</f>
        <v>25.883056416569001</v>
      </c>
      <c r="I28" s="20">
        <f>VLOOKUP(B28,RMS!B:D,3,FALSE)</f>
        <v>129133.10384611601</v>
      </c>
      <c r="J28" s="21">
        <f>VLOOKUP(B28,RMS!B:E,4,FALSE)</f>
        <v>95709.535994730293</v>
      </c>
      <c r="K28" s="22">
        <f t="shared" si="1"/>
        <v>5.5553883998072706E-2</v>
      </c>
      <c r="L28" s="22">
        <f t="shared" si="2"/>
        <v>1.4905269708833657E-2</v>
      </c>
      <c r="M28" s="32"/>
    </row>
    <row r="29" spans="1:13" x14ac:dyDescent="0.2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32</v>
      </c>
      <c r="D30" s="40"/>
      <c r="E30" s="15">
        <f>VLOOKUP(C30,RA!B34:D61,3,0)</f>
        <v>342439.39069999999</v>
      </c>
      <c r="F30" s="25">
        <f>VLOOKUP(C30,RA!B34:I65,8,0)</f>
        <v>26342.640800000001</v>
      </c>
      <c r="G30" s="16">
        <f t="shared" si="0"/>
        <v>316096.7499</v>
      </c>
      <c r="H30" s="27">
        <f>RA!J34</f>
        <v>0</v>
      </c>
      <c r="I30" s="20">
        <f>VLOOKUP(B30,RMS!B:D,3,FALSE)</f>
        <v>342439.38959999999</v>
      </c>
      <c r="J30" s="21">
        <f>VLOOKUP(B30,RMS!B:E,4,FALSE)</f>
        <v>316096.73499999999</v>
      </c>
      <c r="K30" s="22">
        <f t="shared" si="1"/>
        <v>1.0999999940395355E-3</v>
      </c>
      <c r="L30" s="22">
        <f t="shared" si="2"/>
        <v>1.4900000009220093E-2</v>
      </c>
      <c r="M30" s="32"/>
    </row>
    <row r="31" spans="1:13" s="35" customFormat="1" ht="12" thickBot="1" x14ac:dyDescent="0.25">
      <c r="A31" s="42"/>
      <c r="B31" s="12">
        <v>70</v>
      </c>
      <c r="C31" s="43" t="s">
        <v>69</v>
      </c>
      <c r="D31" s="44"/>
      <c r="E31" s="15">
        <f>VLOOKUP(C31,RA!B35:D62,3,0)</f>
        <v>123709.46</v>
      </c>
      <c r="F31" s="25">
        <f>VLOOKUP(C31,RA!B35:I66,8,0)</f>
        <v>1545.27</v>
      </c>
      <c r="G31" s="16">
        <f t="shared" si="0"/>
        <v>122164.19</v>
      </c>
      <c r="H31" s="27">
        <f>RA!J35</f>
        <v>7.6926432867876304</v>
      </c>
      <c r="I31" s="20">
        <f>VLOOKUP(B31,RMS!B:D,3,FALSE)</f>
        <v>123709.46</v>
      </c>
      <c r="J31" s="21">
        <f>VLOOKUP(B31,RMS!B:E,4,FALSE)</f>
        <v>122164.19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36</v>
      </c>
      <c r="D32" s="40"/>
      <c r="E32" s="15">
        <f>VLOOKUP(C32,RA!B34:D62,3,0)</f>
        <v>454254.93</v>
      </c>
      <c r="F32" s="25">
        <f>VLOOKUP(C32,RA!B34:I66,8,0)</f>
        <v>-58524.83</v>
      </c>
      <c r="G32" s="16">
        <f t="shared" si="0"/>
        <v>512779.76</v>
      </c>
      <c r="H32" s="27">
        <f>RA!J35</f>
        <v>7.6926432867876304</v>
      </c>
      <c r="I32" s="20">
        <f>VLOOKUP(B32,RMS!B:D,3,FALSE)</f>
        <v>454254.93</v>
      </c>
      <c r="J32" s="21">
        <f>VLOOKUP(B32,RMS!B:E,4,FALSE)</f>
        <v>512779.76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37</v>
      </c>
      <c r="D33" s="40"/>
      <c r="E33" s="15">
        <f>VLOOKUP(C33,RA!B34:D63,3,0)</f>
        <v>148235.88</v>
      </c>
      <c r="F33" s="25">
        <f>VLOOKUP(C33,RA!B34:I67,8,0)</f>
        <v>-6356.39</v>
      </c>
      <c r="G33" s="16">
        <f t="shared" si="0"/>
        <v>154592.27000000002</v>
      </c>
      <c r="H33" s="27">
        <f>RA!J34</f>
        <v>0</v>
      </c>
      <c r="I33" s="20">
        <f>VLOOKUP(B33,RMS!B:D,3,FALSE)</f>
        <v>148235.88</v>
      </c>
      <c r="J33" s="21">
        <f>VLOOKUP(B33,RMS!B:E,4,FALSE)</f>
        <v>154592.26999999999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38</v>
      </c>
      <c r="D34" s="40"/>
      <c r="E34" s="15">
        <f>VLOOKUP(C34,RA!B35:D64,3,0)</f>
        <v>209944.52</v>
      </c>
      <c r="F34" s="25">
        <f>VLOOKUP(C34,RA!B35:I68,8,0)</f>
        <v>-36870.97</v>
      </c>
      <c r="G34" s="16">
        <f t="shared" si="0"/>
        <v>246815.49</v>
      </c>
      <c r="H34" s="27">
        <f>RA!J35</f>
        <v>7.6926432867876304</v>
      </c>
      <c r="I34" s="20">
        <f>VLOOKUP(B34,RMS!B:D,3,FALSE)</f>
        <v>209944.52</v>
      </c>
      <c r="J34" s="21">
        <f>VLOOKUP(B34,RMS!B:E,4,FALSE)</f>
        <v>246815.49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71</v>
      </c>
      <c r="D35" s="40"/>
      <c r="E35" s="15">
        <f>VLOOKUP(C35,RA!B36:D65,3,0)</f>
        <v>9.91</v>
      </c>
      <c r="F35" s="25">
        <f>VLOOKUP(C35,RA!B36:I69,8,0)</f>
        <v>-325.89999999999998</v>
      </c>
      <c r="G35" s="16">
        <f t="shared" si="0"/>
        <v>335.81</v>
      </c>
      <c r="H35" s="27">
        <f>RA!J36</f>
        <v>1.2491122344241099</v>
      </c>
      <c r="I35" s="20">
        <f>VLOOKUP(B35,RMS!B:D,3,FALSE)</f>
        <v>9.91</v>
      </c>
      <c r="J35" s="21">
        <f>VLOOKUP(B35,RMS!B:E,4,FALSE)</f>
        <v>335.81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33</v>
      </c>
      <c r="D36" s="40"/>
      <c r="E36" s="15">
        <f>VLOOKUP(C36,RA!B8:D65,3,0)</f>
        <v>144094.01639999999</v>
      </c>
      <c r="F36" s="25">
        <f>VLOOKUP(C36,RA!B8:I69,8,0)</f>
        <v>7768.5577000000003</v>
      </c>
      <c r="G36" s="16">
        <f t="shared" si="0"/>
        <v>136325.45869999999</v>
      </c>
      <c r="H36" s="27">
        <f>RA!J36</f>
        <v>1.2491122344241099</v>
      </c>
      <c r="I36" s="20">
        <f>VLOOKUP(B36,RMS!B:D,3,FALSE)</f>
        <v>144094.01709401701</v>
      </c>
      <c r="J36" s="21">
        <f>VLOOKUP(B36,RMS!B:E,4,FALSE)</f>
        <v>136325.45726495699</v>
      </c>
      <c r="K36" s="22">
        <f t="shared" si="1"/>
        <v>-6.9401701330207288E-4</v>
      </c>
      <c r="L36" s="22">
        <f t="shared" si="2"/>
        <v>1.4350429992191494E-3</v>
      </c>
      <c r="M36" s="32"/>
    </row>
    <row r="37" spans="1:13" x14ac:dyDescent="0.2">
      <c r="A37" s="42"/>
      <c r="B37" s="12">
        <v>76</v>
      </c>
      <c r="C37" s="40" t="s">
        <v>34</v>
      </c>
      <c r="D37" s="40"/>
      <c r="E37" s="15">
        <f>VLOOKUP(C37,RA!B8:D66,3,0)</f>
        <v>757498.3946</v>
      </c>
      <c r="F37" s="25">
        <f>VLOOKUP(C37,RA!B8:I70,8,0)</f>
        <v>48574.173199999997</v>
      </c>
      <c r="G37" s="16">
        <f t="shared" si="0"/>
        <v>708924.22140000004</v>
      </c>
      <c r="H37" s="27">
        <f>RA!J37</f>
        <v>-12.8836972666428</v>
      </c>
      <c r="I37" s="20">
        <f>VLOOKUP(B37,RMS!B:D,3,FALSE)</f>
        <v>757498.388489743</v>
      </c>
      <c r="J37" s="21">
        <f>VLOOKUP(B37,RMS!B:E,4,FALSE)</f>
        <v>708924.23396239302</v>
      </c>
      <c r="K37" s="22">
        <f t="shared" si="1"/>
        <v>6.1102570034563541E-3</v>
      </c>
      <c r="L37" s="22">
        <f t="shared" si="2"/>
        <v>-1.2562392977997661E-2</v>
      </c>
      <c r="M37" s="32"/>
    </row>
    <row r="38" spans="1:13" x14ac:dyDescent="0.2">
      <c r="A38" s="42"/>
      <c r="B38" s="12">
        <v>77</v>
      </c>
      <c r="C38" s="40" t="s">
        <v>39</v>
      </c>
      <c r="D38" s="40"/>
      <c r="E38" s="15">
        <f>VLOOKUP(C38,RA!B9:D67,3,0)</f>
        <v>253763.24</v>
      </c>
      <c r="F38" s="25">
        <f>VLOOKUP(C38,RA!B9:I71,8,0)</f>
        <v>-25922.959999999999</v>
      </c>
      <c r="G38" s="16">
        <f t="shared" si="0"/>
        <v>279686.2</v>
      </c>
      <c r="H38" s="27">
        <f>RA!J38</f>
        <v>-4.2880239251117898</v>
      </c>
      <c r="I38" s="20">
        <f>VLOOKUP(B38,RMS!B:D,3,FALSE)</f>
        <v>253763.24</v>
      </c>
      <c r="J38" s="21">
        <f>VLOOKUP(B38,RMS!B:E,4,FALSE)</f>
        <v>279686.2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40</v>
      </c>
      <c r="D39" s="40"/>
      <c r="E39" s="15">
        <f>VLOOKUP(C39,RA!B10:D68,3,0)</f>
        <v>109927.37</v>
      </c>
      <c r="F39" s="25">
        <f>VLOOKUP(C39,RA!B10:I72,8,0)</f>
        <v>12893.31</v>
      </c>
      <c r="G39" s="16">
        <f t="shared" si="0"/>
        <v>97034.06</v>
      </c>
      <c r="H39" s="27">
        <f>RA!J39</f>
        <v>-17.562244539652699</v>
      </c>
      <c r="I39" s="20">
        <f>VLOOKUP(B39,RMS!B:D,3,FALSE)</f>
        <v>109927.37</v>
      </c>
      <c r="J39" s="21">
        <f>VLOOKUP(B39,RMS!B:E,4,FALSE)</f>
        <v>97034.06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35</v>
      </c>
      <c r="D40" s="40"/>
      <c r="E40" s="15">
        <f>VLOOKUP(C40,RA!B8:D69,3,0)</f>
        <v>327349.886</v>
      </c>
      <c r="F40" s="25">
        <f>VLOOKUP(C40,RA!B8:I73,8,0)</f>
        <v>14011.1342</v>
      </c>
      <c r="G40" s="16">
        <f t="shared" si="0"/>
        <v>313338.75179999997</v>
      </c>
      <c r="H40" s="27">
        <f>RA!J40</f>
        <v>-3288.5973763874899</v>
      </c>
      <c r="I40" s="20">
        <f>VLOOKUP(B40,RMS!B:D,3,FALSE)</f>
        <v>327349.88601467398</v>
      </c>
      <c r="J40" s="21">
        <f>VLOOKUP(B40,RMS!B:E,4,FALSE)</f>
        <v>313338.75200211798</v>
      </c>
      <c r="K40" s="22">
        <f t="shared" si="1"/>
        <v>-1.4673976693302393E-5</v>
      </c>
      <c r="L40" s="22">
        <f t="shared" si="2"/>
        <v>-2.021180116571486E-4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7109375" style="36" customWidth="1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9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9"/>
      <c r="W2" s="47"/>
    </row>
    <row r="3" spans="1:23" ht="23.25" thickBo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60" t="s">
        <v>47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8"/>
      <c r="W4" s="47"/>
    </row>
    <row r="5" spans="1:23" ht="22.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3.5" thickBot="1" x14ac:dyDescent="0.25">
      <c r="A6" s="66" t="s">
        <v>3</v>
      </c>
      <c r="B6" s="48" t="s">
        <v>4</v>
      </c>
      <c r="C6" s="49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0" t="s">
        <v>5</v>
      </c>
      <c r="B7" s="51"/>
      <c r="C7" s="52"/>
      <c r="D7" s="68">
        <v>22601914.553599998</v>
      </c>
      <c r="E7" s="68">
        <v>24052783.404300001</v>
      </c>
      <c r="F7" s="69">
        <v>93.967979396344504</v>
      </c>
      <c r="G7" s="68">
        <v>18268220.0319</v>
      </c>
      <c r="H7" s="69">
        <v>23.722587718631001</v>
      </c>
      <c r="I7" s="68">
        <v>2056218.3659000001</v>
      </c>
      <c r="J7" s="69">
        <v>9.0975406575567703</v>
      </c>
      <c r="K7" s="68">
        <v>1677776.4515</v>
      </c>
      <c r="L7" s="69">
        <v>9.1841265792193401</v>
      </c>
      <c r="M7" s="69">
        <v>0.22556158423946099</v>
      </c>
      <c r="N7" s="68">
        <v>318970054.148</v>
      </c>
      <c r="O7" s="68">
        <v>7615449121.2416</v>
      </c>
      <c r="P7" s="68">
        <v>1095133</v>
      </c>
      <c r="Q7" s="68">
        <v>880239</v>
      </c>
      <c r="R7" s="69">
        <v>24.413142339750902</v>
      </c>
      <c r="S7" s="68">
        <v>20.638511079110899</v>
      </c>
      <c r="T7" s="68">
        <v>20.577250520824499</v>
      </c>
      <c r="U7" s="70">
        <v>0.29682644281677101</v>
      </c>
      <c r="V7" s="58"/>
      <c r="W7" s="58"/>
    </row>
    <row r="8" spans="1:23" ht="12" customHeight="1" thickBot="1" x14ac:dyDescent="0.25">
      <c r="A8" s="53">
        <v>42357</v>
      </c>
      <c r="B8" s="56" t="s">
        <v>6</v>
      </c>
      <c r="C8" s="57"/>
      <c r="D8" s="71">
        <v>798120.01210000005</v>
      </c>
      <c r="E8" s="71">
        <v>923353.59939999995</v>
      </c>
      <c r="F8" s="72">
        <v>86.437093288922298</v>
      </c>
      <c r="G8" s="71">
        <v>699619.72530000005</v>
      </c>
      <c r="H8" s="72">
        <v>14.0791180176863</v>
      </c>
      <c r="I8" s="71">
        <v>127279.9479</v>
      </c>
      <c r="J8" s="72">
        <v>15.947469800325299</v>
      </c>
      <c r="K8" s="71">
        <v>101312.7981</v>
      </c>
      <c r="L8" s="72">
        <v>14.481123735691799</v>
      </c>
      <c r="M8" s="72">
        <v>0.25630670840192699</v>
      </c>
      <c r="N8" s="71">
        <v>11119568.248299999</v>
      </c>
      <c r="O8" s="71">
        <v>271735022.53179997</v>
      </c>
      <c r="P8" s="71">
        <v>29324</v>
      </c>
      <c r="Q8" s="71">
        <v>22273</v>
      </c>
      <c r="R8" s="72">
        <v>31.657163381672898</v>
      </c>
      <c r="S8" s="71">
        <v>27.217296825126201</v>
      </c>
      <c r="T8" s="71">
        <v>26.566072001975499</v>
      </c>
      <c r="U8" s="73">
        <v>2.3926873683851699</v>
      </c>
      <c r="V8" s="58"/>
      <c r="W8" s="58"/>
    </row>
    <row r="9" spans="1:23" ht="12" customHeight="1" thickBot="1" x14ac:dyDescent="0.25">
      <c r="A9" s="54"/>
      <c r="B9" s="56" t="s">
        <v>7</v>
      </c>
      <c r="C9" s="57"/>
      <c r="D9" s="71">
        <v>169370.94570000001</v>
      </c>
      <c r="E9" s="71">
        <v>145211.09090000001</v>
      </c>
      <c r="F9" s="72">
        <v>116.637747606096</v>
      </c>
      <c r="G9" s="71">
        <v>98185.363899999997</v>
      </c>
      <c r="H9" s="72">
        <v>72.501215020704393</v>
      </c>
      <c r="I9" s="71">
        <v>37403.695899999999</v>
      </c>
      <c r="J9" s="72">
        <v>22.08389151127</v>
      </c>
      <c r="K9" s="71">
        <v>21659.733199999999</v>
      </c>
      <c r="L9" s="72">
        <v>22.0600426984821</v>
      </c>
      <c r="M9" s="72">
        <v>0.72687703743276</v>
      </c>
      <c r="N9" s="71">
        <v>1687496.9737</v>
      </c>
      <c r="O9" s="71">
        <v>43110528.818300001</v>
      </c>
      <c r="P9" s="71">
        <v>9854</v>
      </c>
      <c r="Q9" s="71">
        <v>5279</v>
      </c>
      <c r="R9" s="72">
        <v>86.664140935783294</v>
      </c>
      <c r="S9" s="71">
        <v>17.188039953318501</v>
      </c>
      <c r="T9" s="71">
        <v>16.854485925364699</v>
      </c>
      <c r="U9" s="73">
        <v>1.9406170154346201</v>
      </c>
      <c r="V9" s="58"/>
      <c r="W9" s="58"/>
    </row>
    <row r="10" spans="1:23" ht="12" customHeight="1" thickBot="1" x14ac:dyDescent="0.25">
      <c r="A10" s="54"/>
      <c r="B10" s="56" t="s">
        <v>8</v>
      </c>
      <c r="C10" s="57"/>
      <c r="D10" s="71">
        <v>178020.5649</v>
      </c>
      <c r="E10" s="71">
        <v>163461.7715</v>
      </c>
      <c r="F10" s="72">
        <v>108.906543264766</v>
      </c>
      <c r="G10" s="71">
        <v>120673.0059</v>
      </c>
      <c r="H10" s="72">
        <v>47.523104750968997</v>
      </c>
      <c r="I10" s="71">
        <v>45596.139000000003</v>
      </c>
      <c r="J10" s="72">
        <v>25.612849293907601</v>
      </c>
      <c r="K10" s="71">
        <v>27243.185399999998</v>
      </c>
      <c r="L10" s="72">
        <v>22.576039435510602</v>
      </c>
      <c r="M10" s="72">
        <v>0.67367135415816704</v>
      </c>
      <c r="N10" s="71">
        <v>1999941.9635000001</v>
      </c>
      <c r="O10" s="71">
        <v>65126404.398000002</v>
      </c>
      <c r="P10" s="71">
        <v>101214</v>
      </c>
      <c r="Q10" s="71">
        <v>79601</v>
      </c>
      <c r="R10" s="72">
        <v>27.151668948882499</v>
      </c>
      <c r="S10" s="71">
        <v>1.75885317149801</v>
      </c>
      <c r="T10" s="71">
        <v>1.2884000037687999</v>
      </c>
      <c r="U10" s="73">
        <v>26.747722627041799</v>
      </c>
      <c r="V10" s="58"/>
      <c r="W10" s="58"/>
    </row>
    <row r="11" spans="1:23" ht="13.5" thickBot="1" x14ac:dyDescent="0.25">
      <c r="A11" s="54"/>
      <c r="B11" s="56" t="s">
        <v>9</v>
      </c>
      <c r="C11" s="57"/>
      <c r="D11" s="71">
        <v>141690.97570000001</v>
      </c>
      <c r="E11" s="71">
        <v>102896.5992</v>
      </c>
      <c r="F11" s="72">
        <v>137.70229220559099</v>
      </c>
      <c r="G11" s="71">
        <v>96687.356700000004</v>
      </c>
      <c r="H11" s="72">
        <v>46.545505571774498</v>
      </c>
      <c r="I11" s="71">
        <v>-3698.8766999999998</v>
      </c>
      <c r="J11" s="72">
        <v>-2.6105238401573101</v>
      </c>
      <c r="K11" s="71">
        <v>13743.9838</v>
      </c>
      <c r="L11" s="72">
        <v>14.2148717982276</v>
      </c>
      <c r="M11" s="72">
        <v>-1.2691269688487301</v>
      </c>
      <c r="N11" s="71">
        <v>1566217.3570000001</v>
      </c>
      <c r="O11" s="71">
        <v>23653173.135400001</v>
      </c>
      <c r="P11" s="71">
        <v>6833</v>
      </c>
      <c r="Q11" s="71">
        <v>3661</v>
      </c>
      <c r="R11" s="72">
        <v>86.642993717563499</v>
      </c>
      <c r="S11" s="71">
        <v>20.736276262256698</v>
      </c>
      <c r="T11" s="71">
        <v>21.389351133570099</v>
      </c>
      <c r="U11" s="73">
        <v>-3.1494317641883698</v>
      </c>
      <c r="V11" s="58"/>
      <c r="W11" s="58"/>
    </row>
    <row r="12" spans="1:23" ht="12" customHeight="1" thickBot="1" x14ac:dyDescent="0.25">
      <c r="A12" s="54"/>
      <c r="B12" s="56" t="s">
        <v>10</v>
      </c>
      <c r="C12" s="57"/>
      <c r="D12" s="71">
        <v>410665.69640000002</v>
      </c>
      <c r="E12" s="71">
        <v>450416.20480000001</v>
      </c>
      <c r="F12" s="72">
        <v>91.174716189962396</v>
      </c>
      <c r="G12" s="71">
        <v>271430.79930000001</v>
      </c>
      <c r="H12" s="72">
        <v>51.296646312458499</v>
      </c>
      <c r="I12" s="71">
        <v>28801.555100000001</v>
      </c>
      <c r="J12" s="72">
        <v>7.0133822601891902</v>
      </c>
      <c r="K12" s="71">
        <v>33028.968699999998</v>
      </c>
      <c r="L12" s="72">
        <v>12.1684675376484</v>
      </c>
      <c r="M12" s="72">
        <v>-0.12799108680617099</v>
      </c>
      <c r="N12" s="71">
        <v>4821765.2449000003</v>
      </c>
      <c r="O12" s="71">
        <v>92343904.068900004</v>
      </c>
      <c r="P12" s="71">
        <v>3178</v>
      </c>
      <c r="Q12" s="71">
        <v>2437</v>
      </c>
      <c r="R12" s="72">
        <v>30.406237176856798</v>
      </c>
      <c r="S12" s="71">
        <v>129.221427438641</v>
      </c>
      <c r="T12" s="71">
        <v>135.45122544111601</v>
      </c>
      <c r="U12" s="73">
        <v>-4.8210255264620203</v>
      </c>
      <c r="V12" s="58"/>
      <c r="W12" s="58"/>
    </row>
    <row r="13" spans="1:23" ht="13.5" thickBot="1" x14ac:dyDescent="0.25">
      <c r="A13" s="54"/>
      <c r="B13" s="56" t="s">
        <v>11</v>
      </c>
      <c r="C13" s="57"/>
      <c r="D13" s="71">
        <v>470900.35560000001</v>
      </c>
      <c r="E13" s="71">
        <v>576295.22979999997</v>
      </c>
      <c r="F13" s="72">
        <v>81.711652508979398</v>
      </c>
      <c r="G13" s="71">
        <v>375273.53539999999</v>
      </c>
      <c r="H13" s="72">
        <v>25.4818981834337</v>
      </c>
      <c r="I13" s="71">
        <v>43377.625599999999</v>
      </c>
      <c r="J13" s="72">
        <v>9.2116357705294494</v>
      </c>
      <c r="K13" s="71">
        <v>65955.721999999994</v>
      </c>
      <c r="L13" s="72">
        <v>17.5753725691577</v>
      </c>
      <c r="M13" s="72">
        <v>-0.34232202628302699</v>
      </c>
      <c r="N13" s="71">
        <v>6674520.2598999999</v>
      </c>
      <c r="O13" s="71">
        <v>132676017.86570001</v>
      </c>
      <c r="P13" s="71">
        <v>13823</v>
      </c>
      <c r="Q13" s="71">
        <v>9487</v>
      </c>
      <c r="R13" s="72">
        <v>45.704648466322297</v>
      </c>
      <c r="S13" s="71">
        <v>34.066436779280899</v>
      </c>
      <c r="T13" s="71">
        <v>35.555014851902598</v>
      </c>
      <c r="U13" s="73">
        <v>-4.3696324398888899</v>
      </c>
      <c r="V13" s="58"/>
      <c r="W13" s="58"/>
    </row>
    <row r="14" spans="1:23" ht="13.5" thickBot="1" x14ac:dyDescent="0.25">
      <c r="A14" s="54"/>
      <c r="B14" s="56" t="s">
        <v>12</v>
      </c>
      <c r="C14" s="57"/>
      <c r="D14" s="71">
        <v>251573.87460000001</v>
      </c>
      <c r="E14" s="71">
        <v>280915.5049</v>
      </c>
      <c r="F14" s="72">
        <v>89.554997930625106</v>
      </c>
      <c r="G14" s="71">
        <v>247346.78940000001</v>
      </c>
      <c r="H14" s="72">
        <v>1.7089711211751799</v>
      </c>
      <c r="I14" s="71">
        <v>44500.725899999998</v>
      </c>
      <c r="J14" s="72">
        <v>17.688929731179599</v>
      </c>
      <c r="K14" s="71">
        <v>40380.828200000004</v>
      </c>
      <c r="L14" s="72">
        <v>16.325592217288801</v>
      </c>
      <c r="M14" s="72">
        <v>0.102026082268416</v>
      </c>
      <c r="N14" s="71">
        <v>3784647.5167</v>
      </c>
      <c r="O14" s="71">
        <v>65694165.699699998</v>
      </c>
      <c r="P14" s="71">
        <v>3960</v>
      </c>
      <c r="Q14" s="71">
        <v>2957</v>
      </c>
      <c r="R14" s="72">
        <v>33.919513019952703</v>
      </c>
      <c r="S14" s="71">
        <v>63.528756212121202</v>
      </c>
      <c r="T14" s="71">
        <v>67.289309976327402</v>
      </c>
      <c r="U14" s="73">
        <v>-5.9194512665252699</v>
      </c>
      <c r="V14" s="58"/>
      <c r="W14" s="58"/>
    </row>
    <row r="15" spans="1:23" ht="13.5" thickBot="1" x14ac:dyDescent="0.25">
      <c r="A15" s="54"/>
      <c r="B15" s="56" t="s">
        <v>13</v>
      </c>
      <c r="C15" s="57"/>
      <c r="D15" s="71">
        <v>159357.53260000001</v>
      </c>
      <c r="E15" s="71">
        <v>237669.34160000001</v>
      </c>
      <c r="F15" s="72">
        <v>67.050100583945095</v>
      </c>
      <c r="G15" s="71">
        <v>188867.78419999999</v>
      </c>
      <c r="H15" s="72">
        <v>-15.6248201486551</v>
      </c>
      <c r="I15" s="71">
        <v>-8153.0564000000004</v>
      </c>
      <c r="J15" s="72">
        <v>-5.11620396411685</v>
      </c>
      <c r="K15" s="71">
        <v>-36958.807699999998</v>
      </c>
      <c r="L15" s="72">
        <v>-19.56861402094</v>
      </c>
      <c r="M15" s="72">
        <v>-0.77940153085620201</v>
      </c>
      <c r="N15" s="71">
        <v>2274069.7769999998</v>
      </c>
      <c r="O15" s="71">
        <v>52020718.821500003</v>
      </c>
      <c r="P15" s="71">
        <v>5991</v>
      </c>
      <c r="Q15" s="71">
        <v>5171</v>
      </c>
      <c r="R15" s="72">
        <v>15.8576677625218</v>
      </c>
      <c r="S15" s="71">
        <v>26.599487998664699</v>
      </c>
      <c r="T15" s="71">
        <v>25.489382324501999</v>
      </c>
      <c r="U15" s="73">
        <v>4.1734099326210998</v>
      </c>
      <c r="V15" s="58"/>
      <c r="W15" s="58"/>
    </row>
    <row r="16" spans="1:23" ht="13.5" thickBot="1" x14ac:dyDescent="0.25">
      <c r="A16" s="54"/>
      <c r="B16" s="56" t="s">
        <v>14</v>
      </c>
      <c r="C16" s="57"/>
      <c r="D16" s="71">
        <v>849786.18610000005</v>
      </c>
      <c r="E16" s="71">
        <v>986344.71120000002</v>
      </c>
      <c r="F16" s="72">
        <v>86.155091262783699</v>
      </c>
      <c r="G16" s="71">
        <v>673775.64110000001</v>
      </c>
      <c r="H16" s="72">
        <v>26.123019928807</v>
      </c>
      <c r="I16" s="71">
        <v>36296.828200000004</v>
      </c>
      <c r="J16" s="72">
        <v>4.2712895071382899</v>
      </c>
      <c r="K16" s="71">
        <v>26260.153200000001</v>
      </c>
      <c r="L16" s="72">
        <v>3.8974625376969598</v>
      </c>
      <c r="M16" s="72">
        <v>0.38220169256286002</v>
      </c>
      <c r="N16" s="71">
        <v>10792738.295399999</v>
      </c>
      <c r="O16" s="71">
        <v>370447713.57920003</v>
      </c>
      <c r="P16" s="71">
        <v>42360</v>
      </c>
      <c r="Q16" s="71">
        <v>30295</v>
      </c>
      <c r="R16" s="72">
        <v>39.825053639214403</v>
      </c>
      <c r="S16" s="71">
        <v>20.061052551935799</v>
      </c>
      <c r="T16" s="71">
        <v>19.554393969301898</v>
      </c>
      <c r="U16" s="73">
        <v>2.52558324804864</v>
      </c>
      <c r="V16" s="58"/>
      <c r="W16" s="58"/>
    </row>
    <row r="17" spans="1:21" ht="12" thickBot="1" x14ac:dyDescent="0.25">
      <c r="A17" s="54"/>
      <c r="B17" s="56" t="s">
        <v>15</v>
      </c>
      <c r="C17" s="57"/>
      <c r="D17" s="71">
        <v>454699.49190000002</v>
      </c>
      <c r="E17" s="71">
        <v>622659.91229999997</v>
      </c>
      <c r="F17" s="72">
        <v>73.025335808180998</v>
      </c>
      <c r="G17" s="71">
        <v>461812.43560000003</v>
      </c>
      <c r="H17" s="72">
        <v>-1.5402235088708101</v>
      </c>
      <c r="I17" s="71">
        <v>54872.175499999998</v>
      </c>
      <c r="J17" s="72">
        <v>12.067789051338501</v>
      </c>
      <c r="K17" s="71">
        <v>53875.5245</v>
      </c>
      <c r="L17" s="72">
        <v>11.666105186189601</v>
      </c>
      <c r="M17" s="72">
        <v>1.8499142407420999E-2</v>
      </c>
      <c r="N17" s="71">
        <v>9823700.8899000008</v>
      </c>
      <c r="O17" s="71">
        <v>349876503.2604</v>
      </c>
      <c r="P17" s="71">
        <v>10728</v>
      </c>
      <c r="Q17" s="71">
        <v>9208</v>
      </c>
      <c r="R17" s="72">
        <v>16.507384882710699</v>
      </c>
      <c r="S17" s="71">
        <v>42.384367253915002</v>
      </c>
      <c r="T17" s="71">
        <v>85.203750651607294</v>
      </c>
      <c r="U17" s="73">
        <v>-101.02635988682199</v>
      </c>
    </row>
    <row r="18" spans="1:21" ht="12" customHeight="1" thickBot="1" x14ac:dyDescent="0.25">
      <c r="A18" s="54"/>
      <c r="B18" s="56" t="s">
        <v>16</v>
      </c>
      <c r="C18" s="57"/>
      <c r="D18" s="71">
        <v>2162677.2568000001</v>
      </c>
      <c r="E18" s="71">
        <v>2354040.4577000001</v>
      </c>
      <c r="F18" s="72">
        <v>91.870861850566101</v>
      </c>
      <c r="G18" s="71">
        <v>1626949.4231</v>
      </c>
      <c r="H18" s="72">
        <v>32.928364342096202</v>
      </c>
      <c r="I18" s="71">
        <v>311173.87410000002</v>
      </c>
      <c r="J18" s="72">
        <v>14.388363918915401</v>
      </c>
      <c r="K18" s="71">
        <v>258925.90590000001</v>
      </c>
      <c r="L18" s="72">
        <v>15.914809779804999</v>
      </c>
      <c r="M18" s="72">
        <v>0.201787333787214</v>
      </c>
      <c r="N18" s="71">
        <v>28013838.1587</v>
      </c>
      <c r="O18" s="71">
        <v>770728129.70539999</v>
      </c>
      <c r="P18" s="71">
        <v>97510</v>
      </c>
      <c r="Q18" s="71">
        <v>68215</v>
      </c>
      <c r="R18" s="72">
        <v>42.945100051308401</v>
      </c>
      <c r="S18" s="71">
        <v>22.1790304255974</v>
      </c>
      <c r="T18" s="71">
        <v>22.0600905739207</v>
      </c>
      <c r="U18" s="73">
        <v>0.53627164666050597</v>
      </c>
    </row>
    <row r="19" spans="1:21" ht="12" customHeight="1" thickBot="1" x14ac:dyDescent="0.25">
      <c r="A19" s="54"/>
      <c r="B19" s="56" t="s">
        <v>17</v>
      </c>
      <c r="C19" s="57"/>
      <c r="D19" s="71">
        <v>684396.22290000005</v>
      </c>
      <c r="E19" s="71">
        <v>971673.5246</v>
      </c>
      <c r="F19" s="72">
        <v>70.434791683939196</v>
      </c>
      <c r="G19" s="71">
        <v>618472.63269999996</v>
      </c>
      <c r="H19" s="72">
        <v>10.6590957650308</v>
      </c>
      <c r="I19" s="71">
        <v>48443.236700000001</v>
      </c>
      <c r="J19" s="72">
        <v>7.0782443092293699</v>
      </c>
      <c r="K19" s="71">
        <v>44430.925799999997</v>
      </c>
      <c r="L19" s="72">
        <v>7.1839760485492601</v>
      </c>
      <c r="M19" s="72">
        <v>9.0304463113393005E-2</v>
      </c>
      <c r="N19" s="71">
        <v>11275094.284299999</v>
      </c>
      <c r="O19" s="71">
        <v>247441091.65369999</v>
      </c>
      <c r="P19" s="71">
        <v>18969</v>
      </c>
      <c r="Q19" s="71">
        <v>14342</v>
      </c>
      <c r="R19" s="72">
        <v>32.261888160647104</v>
      </c>
      <c r="S19" s="71">
        <v>36.079720749644203</v>
      </c>
      <c r="T19" s="71">
        <v>38.126803486264102</v>
      </c>
      <c r="U19" s="73">
        <v>-5.6737765539389899</v>
      </c>
    </row>
    <row r="20" spans="1:21" ht="12" thickBot="1" x14ac:dyDescent="0.25">
      <c r="A20" s="54"/>
      <c r="B20" s="56" t="s">
        <v>18</v>
      </c>
      <c r="C20" s="57"/>
      <c r="D20" s="71">
        <v>1265225.9097</v>
      </c>
      <c r="E20" s="71">
        <v>1651239.7708999999</v>
      </c>
      <c r="F20" s="72">
        <v>76.622785618250703</v>
      </c>
      <c r="G20" s="71">
        <v>951201.04429999995</v>
      </c>
      <c r="H20" s="72">
        <v>33.013511421352</v>
      </c>
      <c r="I20" s="71">
        <v>91810.009900000005</v>
      </c>
      <c r="J20" s="72">
        <v>7.2564124079445396</v>
      </c>
      <c r="K20" s="71">
        <v>69017.155100000004</v>
      </c>
      <c r="L20" s="72">
        <v>7.2557905096488398</v>
      </c>
      <c r="M20" s="72">
        <v>0.33024912091747499</v>
      </c>
      <c r="N20" s="71">
        <v>19676911.6743</v>
      </c>
      <c r="O20" s="71">
        <v>432045335.29579997</v>
      </c>
      <c r="P20" s="71">
        <v>48782</v>
      </c>
      <c r="Q20" s="71">
        <v>40466</v>
      </c>
      <c r="R20" s="72">
        <v>20.5505856768645</v>
      </c>
      <c r="S20" s="71">
        <v>25.936327122709201</v>
      </c>
      <c r="T20" s="71">
        <v>27.360488901794099</v>
      </c>
      <c r="U20" s="73">
        <v>-5.4909925077169</v>
      </c>
    </row>
    <row r="21" spans="1:21" ht="12" customHeight="1" thickBot="1" x14ac:dyDescent="0.25">
      <c r="A21" s="54"/>
      <c r="B21" s="56" t="s">
        <v>19</v>
      </c>
      <c r="C21" s="57"/>
      <c r="D21" s="71">
        <v>416713.01770000003</v>
      </c>
      <c r="E21" s="71">
        <v>524006.87339999998</v>
      </c>
      <c r="F21" s="72">
        <v>79.524341922496603</v>
      </c>
      <c r="G21" s="71">
        <v>399685.98839999997</v>
      </c>
      <c r="H21" s="72">
        <v>4.2601016283211797</v>
      </c>
      <c r="I21" s="71">
        <v>43926.744200000001</v>
      </c>
      <c r="J21" s="72">
        <v>10.541245973655601</v>
      </c>
      <c r="K21" s="71">
        <v>38749.6976</v>
      </c>
      <c r="L21" s="72">
        <v>9.6950352838538496</v>
      </c>
      <c r="M21" s="72">
        <v>0.13360224519532801</v>
      </c>
      <c r="N21" s="71">
        <v>6372188.2383000003</v>
      </c>
      <c r="O21" s="71">
        <v>151740061.36970001</v>
      </c>
      <c r="P21" s="71">
        <v>36203</v>
      </c>
      <c r="Q21" s="71">
        <v>30787</v>
      </c>
      <c r="R21" s="72">
        <v>17.591840711988802</v>
      </c>
      <c r="S21" s="71">
        <v>11.5104554235837</v>
      </c>
      <c r="T21" s="71">
        <v>11.252608009874301</v>
      </c>
      <c r="U21" s="73">
        <v>2.24011478452088</v>
      </c>
    </row>
    <row r="22" spans="1:21" ht="12" customHeight="1" thickBot="1" x14ac:dyDescent="0.25">
      <c r="A22" s="54"/>
      <c r="B22" s="56" t="s">
        <v>20</v>
      </c>
      <c r="C22" s="57"/>
      <c r="D22" s="71">
        <v>1334174.3691</v>
      </c>
      <c r="E22" s="71">
        <v>1417204.2108</v>
      </c>
      <c r="F22" s="72">
        <v>94.141293042508707</v>
      </c>
      <c r="G22" s="71">
        <v>967612.92799999996</v>
      </c>
      <c r="H22" s="72">
        <v>37.883065685951699</v>
      </c>
      <c r="I22" s="71">
        <v>154708.18</v>
      </c>
      <c r="J22" s="72">
        <v>11.595799138636</v>
      </c>
      <c r="K22" s="71">
        <v>103574.007</v>
      </c>
      <c r="L22" s="72">
        <v>10.7040743258858</v>
      </c>
      <c r="M22" s="72">
        <v>0.49369696588063799</v>
      </c>
      <c r="N22" s="71">
        <v>19064469.561500002</v>
      </c>
      <c r="O22" s="71">
        <v>490583119.43559998</v>
      </c>
      <c r="P22" s="71">
        <v>78675</v>
      </c>
      <c r="Q22" s="71">
        <v>59926</v>
      </c>
      <c r="R22" s="72">
        <v>31.2869205353269</v>
      </c>
      <c r="S22" s="71">
        <v>16.958047271687299</v>
      </c>
      <c r="T22" s="71">
        <v>16.4143018656343</v>
      </c>
      <c r="U22" s="73">
        <v>3.2064152041896001</v>
      </c>
    </row>
    <row r="23" spans="1:21" ht="12" thickBot="1" x14ac:dyDescent="0.25">
      <c r="A23" s="54"/>
      <c r="B23" s="56" t="s">
        <v>21</v>
      </c>
      <c r="C23" s="57"/>
      <c r="D23" s="71">
        <v>3048463.267</v>
      </c>
      <c r="E23" s="71">
        <v>3790439.9942999999</v>
      </c>
      <c r="F23" s="72">
        <v>80.4250501679021</v>
      </c>
      <c r="G23" s="71">
        <v>2667085.7001</v>
      </c>
      <c r="H23" s="72">
        <v>14.299411784394501</v>
      </c>
      <c r="I23" s="71">
        <v>293993.31189999997</v>
      </c>
      <c r="J23" s="72">
        <v>9.6439840716637395</v>
      </c>
      <c r="K23" s="71">
        <v>260501.66390000001</v>
      </c>
      <c r="L23" s="72">
        <v>9.7672775903013793</v>
      </c>
      <c r="M23" s="72">
        <v>0.128565965754662</v>
      </c>
      <c r="N23" s="71">
        <v>45356149.168499999</v>
      </c>
      <c r="O23" s="71">
        <v>1105135583.1889999</v>
      </c>
      <c r="P23" s="71">
        <v>97784</v>
      </c>
      <c r="Q23" s="71">
        <v>79663</v>
      </c>
      <c r="R23" s="72">
        <v>22.747072040972601</v>
      </c>
      <c r="S23" s="71">
        <v>31.175481336415</v>
      </c>
      <c r="T23" s="71">
        <v>31.741704708584901</v>
      </c>
      <c r="U23" s="73">
        <v>-1.81624580566964</v>
      </c>
    </row>
    <row r="24" spans="1:21" ht="12" thickBot="1" x14ac:dyDescent="0.25">
      <c r="A24" s="54"/>
      <c r="B24" s="56" t="s">
        <v>22</v>
      </c>
      <c r="C24" s="57"/>
      <c r="D24" s="71">
        <v>320799.61410000001</v>
      </c>
      <c r="E24" s="71">
        <v>379177.75750000001</v>
      </c>
      <c r="F24" s="72">
        <v>84.604016916788694</v>
      </c>
      <c r="G24" s="71">
        <v>288459.45919999998</v>
      </c>
      <c r="H24" s="72">
        <v>11.2113345111617</v>
      </c>
      <c r="I24" s="71">
        <v>53560.171000000002</v>
      </c>
      <c r="J24" s="72">
        <v>16.695833986665601</v>
      </c>
      <c r="K24" s="71">
        <v>49101.449800000002</v>
      </c>
      <c r="L24" s="72">
        <v>17.0219586267601</v>
      </c>
      <c r="M24" s="72">
        <v>9.0806304460688006E-2</v>
      </c>
      <c r="N24" s="71">
        <v>5132657.9710999997</v>
      </c>
      <c r="O24" s="71">
        <v>102942924.14040001</v>
      </c>
      <c r="P24" s="71">
        <v>31350</v>
      </c>
      <c r="Q24" s="71">
        <v>25728</v>
      </c>
      <c r="R24" s="72">
        <v>21.851679104477601</v>
      </c>
      <c r="S24" s="71">
        <v>10.2328425550239</v>
      </c>
      <c r="T24" s="71">
        <v>9.8312129741915406</v>
      </c>
      <c r="U24" s="73">
        <v>3.9249072647482199</v>
      </c>
    </row>
    <row r="25" spans="1:21" ht="12" thickBot="1" x14ac:dyDescent="0.25">
      <c r="A25" s="54"/>
      <c r="B25" s="56" t="s">
        <v>23</v>
      </c>
      <c r="C25" s="57"/>
      <c r="D25" s="71">
        <v>628561.41850000003</v>
      </c>
      <c r="E25" s="71">
        <v>500570.62319999997</v>
      </c>
      <c r="F25" s="72">
        <v>125.568978555272</v>
      </c>
      <c r="G25" s="71">
        <v>467937.4938</v>
      </c>
      <c r="H25" s="72">
        <v>34.3259360124393</v>
      </c>
      <c r="I25" s="71">
        <v>40560.623699999996</v>
      </c>
      <c r="J25" s="72">
        <v>6.4529292613590501</v>
      </c>
      <c r="K25" s="71">
        <v>23660.815699999999</v>
      </c>
      <c r="L25" s="72">
        <v>5.0564051852003997</v>
      </c>
      <c r="M25" s="72">
        <v>0.7142529748034</v>
      </c>
      <c r="N25" s="71">
        <v>7366147.6595000001</v>
      </c>
      <c r="O25" s="71">
        <v>118298907.0126</v>
      </c>
      <c r="P25" s="71">
        <v>29240</v>
      </c>
      <c r="Q25" s="71">
        <v>23271</v>
      </c>
      <c r="R25" s="72">
        <v>25.649950582269799</v>
      </c>
      <c r="S25" s="71">
        <v>21.496628539671701</v>
      </c>
      <c r="T25" s="71">
        <v>20.838445172102599</v>
      </c>
      <c r="U25" s="73">
        <v>3.0617981157110301</v>
      </c>
    </row>
    <row r="26" spans="1:21" ht="12" thickBot="1" x14ac:dyDescent="0.25">
      <c r="A26" s="54"/>
      <c r="B26" s="56" t="s">
        <v>24</v>
      </c>
      <c r="C26" s="57"/>
      <c r="D26" s="71">
        <v>734356.24699999997</v>
      </c>
      <c r="E26" s="71">
        <v>700278.75060000003</v>
      </c>
      <c r="F26" s="72">
        <v>104.866275946657</v>
      </c>
      <c r="G26" s="71">
        <v>587184.31649999996</v>
      </c>
      <c r="H26" s="72">
        <v>25.064009096366899</v>
      </c>
      <c r="I26" s="71">
        <v>169321.07740000001</v>
      </c>
      <c r="J26" s="72">
        <v>23.057075920809901</v>
      </c>
      <c r="K26" s="71">
        <v>130944.6352</v>
      </c>
      <c r="L26" s="72">
        <v>22.300431316101101</v>
      </c>
      <c r="M26" s="72">
        <v>0.29307380284335599</v>
      </c>
      <c r="N26" s="71">
        <v>11767059.830499999</v>
      </c>
      <c r="O26" s="71">
        <v>230401919.02059999</v>
      </c>
      <c r="P26" s="71">
        <v>54733</v>
      </c>
      <c r="Q26" s="71">
        <v>46592</v>
      </c>
      <c r="R26" s="72">
        <v>17.472956730769202</v>
      </c>
      <c r="S26" s="71">
        <v>13.417065518060401</v>
      </c>
      <c r="T26" s="71">
        <v>12.866855700549401</v>
      </c>
      <c r="U26" s="73">
        <v>4.10082082978822</v>
      </c>
    </row>
    <row r="27" spans="1:21" ht="12" thickBot="1" x14ac:dyDescent="0.25">
      <c r="A27" s="54"/>
      <c r="B27" s="56" t="s">
        <v>25</v>
      </c>
      <c r="C27" s="57"/>
      <c r="D27" s="71">
        <v>314263.26160000003</v>
      </c>
      <c r="E27" s="71">
        <v>356135.02639999997</v>
      </c>
      <c r="F27" s="72">
        <v>88.2427277026745</v>
      </c>
      <c r="G27" s="71">
        <v>272678.5257</v>
      </c>
      <c r="H27" s="72">
        <v>15.250462350581801</v>
      </c>
      <c r="I27" s="71">
        <v>85267.636100000003</v>
      </c>
      <c r="J27" s="72">
        <v>27.132549845591001</v>
      </c>
      <c r="K27" s="71">
        <v>71191.69</v>
      </c>
      <c r="L27" s="72">
        <v>26.108286238251399</v>
      </c>
      <c r="M27" s="72">
        <v>0.19771894865819301</v>
      </c>
      <c r="N27" s="71">
        <v>4755568.7324000001</v>
      </c>
      <c r="O27" s="71">
        <v>93960243.075499997</v>
      </c>
      <c r="P27" s="71">
        <v>39787</v>
      </c>
      <c r="Q27" s="71">
        <v>33141</v>
      </c>
      <c r="R27" s="72">
        <v>20.053709906158499</v>
      </c>
      <c r="S27" s="71">
        <v>7.8986418076256104</v>
      </c>
      <c r="T27" s="71">
        <v>7.5988354968166298</v>
      </c>
      <c r="U27" s="73">
        <v>3.7956691556709399</v>
      </c>
    </row>
    <row r="28" spans="1:21" ht="12" thickBot="1" x14ac:dyDescent="0.25">
      <c r="A28" s="54"/>
      <c r="B28" s="56" t="s">
        <v>26</v>
      </c>
      <c r="C28" s="57"/>
      <c r="D28" s="71">
        <v>2006333.6317</v>
      </c>
      <c r="E28" s="71">
        <v>1587487.7731999999</v>
      </c>
      <c r="F28" s="72">
        <v>126.38419429560101</v>
      </c>
      <c r="G28" s="71">
        <v>1444531.7637</v>
      </c>
      <c r="H28" s="72">
        <v>38.8916244085218</v>
      </c>
      <c r="I28" s="71">
        <v>44293.105100000001</v>
      </c>
      <c r="J28" s="72">
        <v>2.2076639896859902</v>
      </c>
      <c r="K28" s="71">
        <v>50700.043700000002</v>
      </c>
      <c r="L28" s="72">
        <v>3.5097908522369701</v>
      </c>
      <c r="M28" s="72">
        <v>-0.12636948871111101</v>
      </c>
      <c r="N28" s="71">
        <v>24168746.594999999</v>
      </c>
      <c r="O28" s="71">
        <v>359996449.76270002</v>
      </c>
      <c r="P28" s="71">
        <v>60824</v>
      </c>
      <c r="Q28" s="71">
        <v>50062</v>
      </c>
      <c r="R28" s="72">
        <v>21.497343294315101</v>
      </c>
      <c r="S28" s="71">
        <v>32.9858876709851</v>
      </c>
      <c r="T28" s="71">
        <v>28.9084965183173</v>
      </c>
      <c r="U28" s="73">
        <v>12.361016909223199</v>
      </c>
    </row>
    <row r="29" spans="1:21" ht="12" thickBot="1" x14ac:dyDescent="0.25">
      <c r="A29" s="54"/>
      <c r="B29" s="56" t="s">
        <v>27</v>
      </c>
      <c r="C29" s="57"/>
      <c r="D29" s="71">
        <v>798801.85320000001</v>
      </c>
      <c r="E29" s="71">
        <v>820505.33279999997</v>
      </c>
      <c r="F29" s="72">
        <v>97.354864285167295</v>
      </c>
      <c r="G29" s="71">
        <v>724794.5969</v>
      </c>
      <c r="H29" s="72">
        <v>10.2107902868667</v>
      </c>
      <c r="I29" s="71">
        <v>124756.0582</v>
      </c>
      <c r="J29" s="72">
        <v>15.617897943054</v>
      </c>
      <c r="K29" s="71">
        <v>97656.765599999999</v>
      </c>
      <c r="L29" s="72">
        <v>13.473716004187301</v>
      </c>
      <c r="M29" s="72">
        <v>0.27749529111990201</v>
      </c>
      <c r="N29" s="71">
        <v>13731217.123500001</v>
      </c>
      <c r="O29" s="71">
        <v>249771540.40970001</v>
      </c>
      <c r="P29" s="71">
        <v>116050</v>
      </c>
      <c r="Q29" s="71">
        <v>101843</v>
      </c>
      <c r="R29" s="72">
        <v>13.949903282503501</v>
      </c>
      <c r="S29" s="71">
        <v>6.8832559517449399</v>
      </c>
      <c r="T29" s="71">
        <v>6.67936894042791</v>
      </c>
      <c r="U29" s="73">
        <v>2.9620722045841901</v>
      </c>
    </row>
    <row r="30" spans="1:21" ht="12" thickBot="1" x14ac:dyDescent="0.25">
      <c r="A30" s="54"/>
      <c r="B30" s="56" t="s">
        <v>28</v>
      </c>
      <c r="C30" s="57"/>
      <c r="D30" s="71">
        <v>930067.36529999995</v>
      </c>
      <c r="E30" s="71">
        <v>1075408.0234000001</v>
      </c>
      <c r="F30" s="72">
        <v>86.485068463549993</v>
      </c>
      <c r="G30" s="71">
        <v>759424.99080000003</v>
      </c>
      <c r="H30" s="72">
        <v>22.469944572174299</v>
      </c>
      <c r="I30" s="71">
        <v>130255.99159999999</v>
      </c>
      <c r="J30" s="72">
        <v>14.005006138236601</v>
      </c>
      <c r="K30" s="71">
        <v>102435.2389</v>
      </c>
      <c r="L30" s="72">
        <v>13.4885262061355</v>
      </c>
      <c r="M30" s="72">
        <v>0.27159357462093098</v>
      </c>
      <c r="N30" s="71">
        <v>14793571.0504</v>
      </c>
      <c r="O30" s="71">
        <v>424893034.04119998</v>
      </c>
      <c r="P30" s="71">
        <v>77446</v>
      </c>
      <c r="Q30" s="71">
        <v>67298</v>
      </c>
      <c r="R30" s="72">
        <v>15.079199976225199</v>
      </c>
      <c r="S30" s="71">
        <v>12.0092369560726</v>
      </c>
      <c r="T30" s="71">
        <v>11.3233268210051</v>
      </c>
      <c r="U30" s="73">
        <v>5.7115213695629201</v>
      </c>
    </row>
    <row r="31" spans="1:21" ht="12" thickBot="1" x14ac:dyDescent="0.25">
      <c r="A31" s="54"/>
      <c r="B31" s="56" t="s">
        <v>29</v>
      </c>
      <c r="C31" s="57"/>
      <c r="D31" s="71">
        <v>1072535.3263000001</v>
      </c>
      <c r="E31" s="71">
        <v>1780567.6444999999</v>
      </c>
      <c r="F31" s="72">
        <v>60.235584399893902</v>
      </c>
      <c r="G31" s="71">
        <v>855052.1764</v>
      </c>
      <c r="H31" s="72">
        <v>25.435073543191599</v>
      </c>
      <c r="I31" s="71">
        <v>41313.941599999998</v>
      </c>
      <c r="J31" s="72">
        <v>3.8519888890302201</v>
      </c>
      <c r="K31" s="71">
        <v>18513.759699999999</v>
      </c>
      <c r="L31" s="72">
        <v>2.1652198790894701</v>
      </c>
      <c r="M31" s="72">
        <v>1.23152629554763</v>
      </c>
      <c r="N31" s="71">
        <v>14721484.464400001</v>
      </c>
      <c r="O31" s="71">
        <v>430877109.9066</v>
      </c>
      <c r="P31" s="71">
        <v>31627</v>
      </c>
      <c r="Q31" s="71">
        <v>27180</v>
      </c>
      <c r="R31" s="72">
        <v>16.361295069904301</v>
      </c>
      <c r="S31" s="71">
        <v>33.912015881999601</v>
      </c>
      <c r="T31" s="71">
        <v>30.559794882266399</v>
      </c>
      <c r="U31" s="73">
        <v>9.8850537561600298</v>
      </c>
    </row>
    <row r="32" spans="1:21" ht="12" thickBot="1" x14ac:dyDescent="0.25">
      <c r="A32" s="54"/>
      <c r="B32" s="56" t="s">
        <v>30</v>
      </c>
      <c r="C32" s="57"/>
      <c r="D32" s="71">
        <v>129133.1594</v>
      </c>
      <c r="E32" s="71">
        <v>159941.5613</v>
      </c>
      <c r="F32" s="72">
        <v>80.7377134188323</v>
      </c>
      <c r="G32" s="71">
        <v>119053.34540000001</v>
      </c>
      <c r="H32" s="72">
        <v>8.4666365032695801</v>
      </c>
      <c r="I32" s="71">
        <v>33423.608500000002</v>
      </c>
      <c r="J32" s="72">
        <v>25.883056416569001</v>
      </c>
      <c r="K32" s="71">
        <v>33383.383000000002</v>
      </c>
      <c r="L32" s="72">
        <v>28.040692924535001</v>
      </c>
      <c r="M32" s="72">
        <v>1.2049557709589999E-3</v>
      </c>
      <c r="N32" s="71">
        <v>2053793.5774000001</v>
      </c>
      <c r="O32" s="71">
        <v>43692581.259300001</v>
      </c>
      <c r="P32" s="71">
        <v>25664</v>
      </c>
      <c r="Q32" s="71">
        <v>22094</v>
      </c>
      <c r="R32" s="72">
        <v>16.158233004435601</v>
      </c>
      <c r="S32" s="71">
        <v>5.0316848269950096</v>
      </c>
      <c r="T32" s="71">
        <v>4.7521048293654404</v>
      </c>
      <c r="U32" s="73">
        <v>5.5563893058171399</v>
      </c>
    </row>
    <row r="33" spans="1:21" ht="12" thickBot="1" x14ac:dyDescent="0.25">
      <c r="A33" s="54"/>
      <c r="B33" s="56" t="s">
        <v>31</v>
      </c>
      <c r="C33" s="5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2.2566000000000002</v>
      </c>
      <c r="O33" s="71">
        <v>316.69069999999999</v>
      </c>
      <c r="P33" s="74"/>
      <c r="Q33" s="74"/>
      <c r="R33" s="74"/>
      <c r="S33" s="74"/>
      <c r="T33" s="74"/>
      <c r="U33" s="75"/>
    </row>
    <row r="34" spans="1:21" ht="12" thickBot="1" x14ac:dyDescent="0.25">
      <c r="A34" s="54"/>
      <c r="B34" s="56" t="s">
        <v>70</v>
      </c>
      <c r="C34" s="5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</row>
    <row r="35" spans="1:21" ht="12" thickBot="1" x14ac:dyDescent="0.25">
      <c r="A35" s="54"/>
      <c r="B35" s="56" t="s">
        <v>32</v>
      </c>
      <c r="C35" s="57"/>
      <c r="D35" s="71">
        <v>342439.39069999999</v>
      </c>
      <c r="E35" s="71">
        <v>337262.65019999997</v>
      </c>
      <c r="F35" s="72">
        <v>101.53492848880001</v>
      </c>
      <c r="G35" s="71">
        <v>418176.85570000001</v>
      </c>
      <c r="H35" s="72">
        <v>-18.111347858604098</v>
      </c>
      <c r="I35" s="71">
        <v>26342.640800000001</v>
      </c>
      <c r="J35" s="72">
        <v>7.6926432867876304</v>
      </c>
      <c r="K35" s="71">
        <v>7562.6126000000004</v>
      </c>
      <c r="L35" s="72">
        <v>1.8084722999173899</v>
      </c>
      <c r="M35" s="72">
        <v>2.4832725399685298</v>
      </c>
      <c r="N35" s="71">
        <v>4457026.1240999997</v>
      </c>
      <c r="O35" s="71">
        <v>71261838.730599999</v>
      </c>
      <c r="P35" s="71">
        <v>18968</v>
      </c>
      <c r="Q35" s="71">
        <v>16369</v>
      </c>
      <c r="R35" s="72">
        <v>15.877573462031901</v>
      </c>
      <c r="S35" s="71">
        <v>18.053531774567698</v>
      </c>
      <c r="T35" s="71">
        <v>18.1342593622091</v>
      </c>
      <c r="U35" s="73">
        <v>-0.44715675940529798</v>
      </c>
    </row>
    <row r="36" spans="1:21" ht="12" customHeight="1" thickBot="1" x14ac:dyDescent="0.25">
      <c r="A36" s="54"/>
      <c r="B36" s="56" t="s">
        <v>69</v>
      </c>
      <c r="C36" s="57"/>
      <c r="D36" s="71">
        <v>123709.46</v>
      </c>
      <c r="E36" s="74"/>
      <c r="F36" s="74"/>
      <c r="G36" s="71">
        <v>3674.36</v>
      </c>
      <c r="H36" s="72">
        <v>3266.83014184783</v>
      </c>
      <c r="I36" s="71">
        <v>1545.27</v>
      </c>
      <c r="J36" s="72">
        <v>1.2491122344241099</v>
      </c>
      <c r="K36" s="71">
        <v>145.33000000000001</v>
      </c>
      <c r="L36" s="72">
        <v>3.9552466279841898</v>
      </c>
      <c r="M36" s="72">
        <v>9.6328356154957699</v>
      </c>
      <c r="N36" s="71">
        <v>2301838.29</v>
      </c>
      <c r="O36" s="71">
        <v>34992687.68</v>
      </c>
      <c r="P36" s="71">
        <v>56</v>
      </c>
      <c r="Q36" s="71">
        <v>50</v>
      </c>
      <c r="R36" s="72">
        <v>12</v>
      </c>
      <c r="S36" s="71">
        <v>2209.0974999999999</v>
      </c>
      <c r="T36" s="71">
        <v>8351.0954000000002</v>
      </c>
      <c r="U36" s="73">
        <v>-278.03199722963802</v>
      </c>
    </row>
    <row r="37" spans="1:21" ht="12" thickBot="1" x14ac:dyDescent="0.25">
      <c r="A37" s="54"/>
      <c r="B37" s="56" t="s">
        <v>36</v>
      </c>
      <c r="C37" s="57"/>
      <c r="D37" s="71">
        <v>454254.93</v>
      </c>
      <c r="E37" s="71">
        <v>214609.6434</v>
      </c>
      <c r="F37" s="72">
        <v>211.66566553271699</v>
      </c>
      <c r="G37" s="71">
        <v>377850.49</v>
      </c>
      <c r="H37" s="72">
        <v>20.220812734687701</v>
      </c>
      <c r="I37" s="71">
        <v>-58524.83</v>
      </c>
      <c r="J37" s="72">
        <v>-12.8836972666428</v>
      </c>
      <c r="K37" s="71">
        <v>-24546.53</v>
      </c>
      <c r="L37" s="72">
        <v>-6.49636050491823</v>
      </c>
      <c r="M37" s="72">
        <v>1.3842404608716601</v>
      </c>
      <c r="N37" s="71">
        <v>7037336</v>
      </c>
      <c r="O37" s="71">
        <v>170582353.68000001</v>
      </c>
      <c r="P37" s="71">
        <v>202</v>
      </c>
      <c r="Q37" s="71">
        <v>186</v>
      </c>
      <c r="R37" s="72">
        <v>8.6021505376343992</v>
      </c>
      <c r="S37" s="71">
        <v>2248.7867821782202</v>
      </c>
      <c r="T37" s="71">
        <v>2580.5911290322601</v>
      </c>
      <c r="U37" s="73">
        <v>-14.754815773714601</v>
      </c>
    </row>
    <row r="38" spans="1:21" ht="12" thickBot="1" x14ac:dyDescent="0.25">
      <c r="A38" s="54"/>
      <c r="B38" s="56" t="s">
        <v>37</v>
      </c>
      <c r="C38" s="57"/>
      <c r="D38" s="71">
        <v>148235.88</v>
      </c>
      <c r="E38" s="71">
        <v>113585.8591</v>
      </c>
      <c r="F38" s="72">
        <v>130.50557628788499</v>
      </c>
      <c r="G38" s="71">
        <v>267275.15999999997</v>
      </c>
      <c r="H38" s="72">
        <v>-44.538100734838203</v>
      </c>
      <c r="I38" s="71">
        <v>-6356.39</v>
      </c>
      <c r="J38" s="72">
        <v>-4.2880239251117898</v>
      </c>
      <c r="K38" s="71">
        <v>-15299.29</v>
      </c>
      <c r="L38" s="72">
        <v>-5.7241720480122398</v>
      </c>
      <c r="M38" s="72">
        <v>-0.58453039324047096</v>
      </c>
      <c r="N38" s="71">
        <v>2957849.23</v>
      </c>
      <c r="O38" s="71">
        <v>145550730.44999999</v>
      </c>
      <c r="P38" s="71">
        <v>53</v>
      </c>
      <c r="Q38" s="71">
        <v>75</v>
      </c>
      <c r="R38" s="72">
        <v>-29.3333333333333</v>
      </c>
      <c r="S38" s="71">
        <v>2796.9033962264202</v>
      </c>
      <c r="T38" s="71">
        <v>2646.9971999999998</v>
      </c>
      <c r="U38" s="73">
        <v>5.35972019729636</v>
      </c>
    </row>
    <row r="39" spans="1:21" ht="12" thickBot="1" x14ac:dyDescent="0.25">
      <c r="A39" s="54"/>
      <c r="B39" s="56" t="s">
        <v>38</v>
      </c>
      <c r="C39" s="57"/>
      <c r="D39" s="71">
        <v>209944.52</v>
      </c>
      <c r="E39" s="71">
        <v>124240.9004</v>
      </c>
      <c r="F39" s="72">
        <v>168.981808183998</v>
      </c>
      <c r="G39" s="71">
        <v>157924.01</v>
      </c>
      <c r="H39" s="72">
        <v>32.940215993755501</v>
      </c>
      <c r="I39" s="71">
        <v>-36870.97</v>
      </c>
      <c r="J39" s="72">
        <v>-17.562244539652699</v>
      </c>
      <c r="K39" s="71">
        <v>-22231.61</v>
      </c>
      <c r="L39" s="72">
        <v>-14.0774097618215</v>
      </c>
      <c r="M39" s="72">
        <v>0.65849301962385998</v>
      </c>
      <c r="N39" s="71">
        <v>3024777.23</v>
      </c>
      <c r="O39" s="71">
        <v>110935039.63</v>
      </c>
      <c r="P39" s="71">
        <v>89</v>
      </c>
      <c r="Q39" s="71">
        <v>88</v>
      </c>
      <c r="R39" s="72">
        <v>1.13636363636365</v>
      </c>
      <c r="S39" s="71">
        <v>2358.9271910112402</v>
      </c>
      <c r="T39" s="71">
        <v>2441.1432954545498</v>
      </c>
      <c r="U39" s="73">
        <v>-3.48531759507443</v>
      </c>
    </row>
    <row r="40" spans="1:21" ht="12" thickBot="1" x14ac:dyDescent="0.25">
      <c r="A40" s="54"/>
      <c r="B40" s="56" t="s">
        <v>72</v>
      </c>
      <c r="C40" s="57"/>
      <c r="D40" s="71">
        <v>9.91</v>
      </c>
      <c r="E40" s="74"/>
      <c r="F40" s="74"/>
      <c r="G40" s="71">
        <v>1.06</v>
      </c>
      <c r="H40" s="72">
        <v>834.90566037735903</v>
      </c>
      <c r="I40" s="71">
        <v>-325.89999999999998</v>
      </c>
      <c r="J40" s="72">
        <v>-3288.5973763874899</v>
      </c>
      <c r="K40" s="71">
        <v>0.92</v>
      </c>
      <c r="L40" s="72">
        <v>86.792452830188694</v>
      </c>
      <c r="M40" s="72">
        <v>-355.23913043478302</v>
      </c>
      <c r="N40" s="71">
        <v>371.1</v>
      </c>
      <c r="O40" s="71">
        <v>4998.0200000000004</v>
      </c>
      <c r="P40" s="71">
        <v>3</v>
      </c>
      <c r="Q40" s="71">
        <v>1</v>
      </c>
      <c r="R40" s="72">
        <v>200</v>
      </c>
      <c r="S40" s="71">
        <v>3.3033333333333301</v>
      </c>
      <c r="T40" s="71">
        <v>0.85</v>
      </c>
      <c r="U40" s="73">
        <v>74.268415741675099</v>
      </c>
    </row>
    <row r="41" spans="1:21" ht="12" customHeight="1" thickBot="1" x14ac:dyDescent="0.25">
      <c r="A41" s="54"/>
      <c r="B41" s="56" t="s">
        <v>33</v>
      </c>
      <c r="C41" s="57"/>
      <c r="D41" s="71">
        <v>144094.01639999999</v>
      </c>
      <c r="E41" s="71">
        <v>144554.50959999999</v>
      </c>
      <c r="F41" s="72">
        <v>99.681439754958703</v>
      </c>
      <c r="G41" s="71">
        <v>205419.2311</v>
      </c>
      <c r="H41" s="72">
        <v>-29.853687199396798</v>
      </c>
      <c r="I41" s="71">
        <v>7768.5577000000003</v>
      </c>
      <c r="J41" s="72">
        <v>5.3913117935686898</v>
      </c>
      <c r="K41" s="71">
        <v>9981.6178</v>
      </c>
      <c r="L41" s="72">
        <v>4.85914475803916</v>
      </c>
      <c r="M41" s="72">
        <v>-0.221713568315549</v>
      </c>
      <c r="N41" s="71">
        <v>1725370.5878999999</v>
      </c>
      <c r="O41" s="71">
        <v>65691426.834600002</v>
      </c>
      <c r="P41" s="71">
        <v>232</v>
      </c>
      <c r="Q41" s="71">
        <v>132</v>
      </c>
      <c r="R41" s="72">
        <v>75.757575757575793</v>
      </c>
      <c r="S41" s="71">
        <v>621.09489827586196</v>
      </c>
      <c r="T41" s="71">
        <v>335.62871893939399</v>
      </c>
      <c r="U41" s="73">
        <v>45.961765284002901</v>
      </c>
    </row>
    <row r="42" spans="1:21" ht="12" thickBot="1" x14ac:dyDescent="0.25">
      <c r="A42" s="54"/>
      <c r="B42" s="56" t="s">
        <v>34</v>
      </c>
      <c r="C42" s="57"/>
      <c r="D42" s="71">
        <v>757498.3946</v>
      </c>
      <c r="E42" s="71">
        <v>448646.7795</v>
      </c>
      <c r="F42" s="72">
        <v>168.840707035544</v>
      </c>
      <c r="G42" s="71">
        <v>558856.77260000003</v>
      </c>
      <c r="H42" s="72">
        <v>35.544281064332203</v>
      </c>
      <c r="I42" s="71">
        <v>48574.173199999997</v>
      </c>
      <c r="J42" s="72">
        <v>6.4124456957628002</v>
      </c>
      <c r="K42" s="71">
        <v>38364.170299999998</v>
      </c>
      <c r="L42" s="72">
        <v>6.8647589473625397</v>
      </c>
      <c r="M42" s="72">
        <v>0.26613381236085298</v>
      </c>
      <c r="N42" s="71">
        <v>8248046.1586999996</v>
      </c>
      <c r="O42" s="71">
        <v>172609923.00209999</v>
      </c>
      <c r="P42" s="71">
        <v>3339</v>
      </c>
      <c r="Q42" s="71">
        <v>2074</v>
      </c>
      <c r="R42" s="72">
        <v>60.993249758920001</v>
      </c>
      <c r="S42" s="71">
        <v>226.86384983528001</v>
      </c>
      <c r="T42" s="71">
        <v>204.531766200579</v>
      </c>
      <c r="U42" s="73">
        <v>9.8438264407997007</v>
      </c>
    </row>
    <row r="43" spans="1:21" ht="12" thickBot="1" x14ac:dyDescent="0.25">
      <c r="A43" s="54"/>
      <c r="B43" s="56" t="s">
        <v>39</v>
      </c>
      <c r="C43" s="57"/>
      <c r="D43" s="71">
        <v>253763.24</v>
      </c>
      <c r="E43" s="71">
        <v>92423.048800000004</v>
      </c>
      <c r="F43" s="72">
        <v>274.56705150371499</v>
      </c>
      <c r="G43" s="71">
        <v>206677.87</v>
      </c>
      <c r="H43" s="72">
        <v>22.782008543052999</v>
      </c>
      <c r="I43" s="71">
        <v>-25922.959999999999</v>
      </c>
      <c r="J43" s="72">
        <v>-10.2154118145717</v>
      </c>
      <c r="K43" s="71">
        <v>-27041.9</v>
      </c>
      <c r="L43" s="72">
        <v>-13.084081038768201</v>
      </c>
      <c r="M43" s="72">
        <v>-4.1378009681271997E-2</v>
      </c>
      <c r="N43" s="71">
        <v>3627421.27</v>
      </c>
      <c r="O43" s="71">
        <v>81752448.609999999</v>
      </c>
      <c r="P43" s="71">
        <v>164</v>
      </c>
      <c r="Q43" s="71">
        <v>166</v>
      </c>
      <c r="R43" s="72">
        <v>-1.2048192771084401</v>
      </c>
      <c r="S43" s="71">
        <v>1547.3368292682901</v>
      </c>
      <c r="T43" s="71">
        <v>1403.25451807229</v>
      </c>
      <c r="U43" s="73">
        <v>9.3116319905690705</v>
      </c>
    </row>
    <row r="44" spans="1:21" ht="12" thickBot="1" x14ac:dyDescent="0.25">
      <c r="A44" s="54"/>
      <c r="B44" s="56" t="s">
        <v>40</v>
      </c>
      <c r="C44" s="57"/>
      <c r="D44" s="71">
        <v>109927.37</v>
      </c>
      <c r="E44" s="71">
        <v>19558.723099999999</v>
      </c>
      <c r="F44" s="72">
        <v>562.03755959917396</v>
      </c>
      <c r="G44" s="71">
        <v>74612.850000000006</v>
      </c>
      <c r="H44" s="72">
        <v>47.330345912265798</v>
      </c>
      <c r="I44" s="71">
        <v>12893.31</v>
      </c>
      <c r="J44" s="72">
        <v>11.728935205126801</v>
      </c>
      <c r="K44" s="71">
        <v>10362.33</v>
      </c>
      <c r="L44" s="72">
        <v>13.8881305297948</v>
      </c>
      <c r="M44" s="72">
        <v>0.244248156543943</v>
      </c>
      <c r="N44" s="71">
        <v>2229797.56</v>
      </c>
      <c r="O44" s="71">
        <v>33569447.259999998</v>
      </c>
      <c r="P44" s="71">
        <v>87</v>
      </c>
      <c r="Q44" s="71">
        <v>100</v>
      </c>
      <c r="R44" s="72">
        <v>-13</v>
      </c>
      <c r="S44" s="71">
        <v>1263.5329885057499</v>
      </c>
      <c r="T44" s="71">
        <v>1185.6586</v>
      </c>
      <c r="U44" s="73">
        <v>6.1632255915883301</v>
      </c>
    </row>
    <row r="45" spans="1:21" ht="12" thickBot="1" x14ac:dyDescent="0.25">
      <c r="A45" s="54"/>
      <c r="B45" s="56" t="s">
        <v>75</v>
      </c>
      <c r="C45" s="57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1">
        <v>-427.35039999999998</v>
      </c>
      <c r="O45" s="71">
        <v>-435.8974</v>
      </c>
      <c r="P45" s="74"/>
      <c r="Q45" s="74"/>
      <c r="R45" s="74"/>
      <c r="S45" s="74"/>
      <c r="T45" s="74"/>
      <c r="U45" s="75"/>
    </row>
    <row r="46" spans="1:21" ht="12" thickBot="1" x14ac:dyDescent="0.25">
      <c r="A46" s="55"/>
      <c r="B46" s="56" t="s">
        <v>35</v>
      </c>
      <c r="C46" s="57"/>
      <c r="D46" s="76">
        <v>327349.886</v>
      </c>
      <c r="E46" s="77"/>
      <c r="F46" s="77"/>
      <c r="G46" s="76">
        <v>13954.5507</v>
      </c>
      <c r="H46" s="78">
        <v>2245.8289201672401</v>
      </c>
      <c r="I46" s="76">
        <v>14011.1342</v>
      </c>
      <c r="J46" s="78">
        <v>4.28017078948975</v>
      </c>
      <c r="K46" s="76">
        <v>1189.5744999999999</v>
      </c>
      <c r="L46" s="78">
        <v>8.5246349063750202</v>
      </c>
      <c r="M46" s="78">
        <v>10.7782738281629</v>
      </c>
      <c r="N46" s="76">
        <v>567081.07499999995</v>
      </c>
      <c r="O46" s="76">
        <v>9306164.0943</v>
      </c>
      <c r="P46" s="76">
        <v>31</v>
      </c>
      <c r="Q46" s="76">
        <v>21</v>
      </c>
      <c r="R46" s="78">
        <v>47.619047619047599</v>
      </c>
      <c r="S46" s="76">
        <v>10559.673741935499</v>
      </c>
      <c r="T46" s="76">
        <v>792.31522380952401</v>
      </c>
      <c r="U46" s="79">
        <v>92.496783109282902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2">
      <c r="A2" s="37">
        <v>1</v>
      </c>
      <c r="B2" s="37">
        <v>12</v>
      </c>
      <c r="C2" s="37">
        <v>84951</v>
      </c>
      <c r="D2" s="37">
        <v>798120.87603333301</v>
      </c>
      <c r="E2" s="37">
        <v>670840.081974359</v>
      </c>
      <c r="F2" s="37">
        <v>127280.794058974</v>
      </c>
      <c r="G2" s="37">
        <v>670840.081974359</v>
      </c>
      <c r="H2" s="37">
        <v>0.15947558556739</v>
      </c>
    </row>
    <row r="3" spans="1:8" x14ac:dyDescent="0.2">
      <c r="A3" s="37">
        <v>2</v>
      </c>
      <c r="B3" s="37">
        <v>13</v>
      </c>
      <c r="C3" s="37">
        <v>18390</v>
      </c>
      <c r="D3" s="37">
        <v>169371.16055194801</v>
      </c>
      <c r="E3" s="37">
        <v>131967.26886928399</v>
      </c>
      <c r="F3" s="37">
        <v>37403.891682663903</v>
      </c>
      <c r="G3" s="37">
        <v>131967.26886928399</v>
      </c>
      <c r="H3" s="37">
        <v>0.220839790911109</v>
      </c>
    </row>
    <row r="4" spans="1:8" x14ac:dyDescent="0.2">
      <c r="A4" s="37">
        <v>3</v>
      </c>
      <c r="B4" s="37">
        <v>14</v>
      </c>
      <c r="C4" s="37">
        <v>123724</v>
      </c>
      <c r="D4" s="37">
        <v>178022.90312573899</v>
      </c>
      <c r="E4" s="37">
        <v>132424.42565074799</v>
      </c>
      <c r="F4" s="37">
        <v>45598.4774749914</v>
      </c>
      <c r="G4" s="37">
        <v>132424.42565074799</v>
      </c>
      <c r="H4" s="37">
        <v>0.2561382646523</v>
      </c>
    </row>
    <row r="5" spans="1:8" x14ac:dyDescent="0.2">
      <c r="A5" s="37">
        <v>4</v>
      </c>
      <c r="B5" s="37">
        <v>15</v>
      </c>
      <c r="C5" s="37">
        <v>8570</v>
      </c>
      <c r="D5" s="37">
        <v>141690.99060642201</v>
      </c>
      <c r="E5" s="37">
        <v>145389.85259368399</v>
      </c>
      <c r="F5" s="37">
        <v>-3698.86198726269</v>
      </c>
      <c r="G5" s="37">
        <v>145389.85259368399</v>
      </c>
      <c r="H5" s="37">
        <v>-2.61051318184168E-2</v>
      </c>
    </row>
    <row r="6" spans="1:8" x14ac:dyDescent="0.2">
      <c r="A6" s="37">
        <v>5</v>
      </c>
      <c r="B6" s="37">
        <v>16</v>
      </c>
      <c r="C6" s="37">
        <v>5227</v>
      </c>
      <c r="D6" s="37">
        <v>410665.68512136798</v>
      </c>
      <c r="E6" s="37">
        <v>381864.14125982899</v>
      </c>
      <c r="F6" s="37">
        <v>28801.543861538499</v>
      </c>
      <c r="G6" s="37">
        <v>381864.14125982899</v>
      </c>
      <c r="H6" s="37">
        <v>7.0133797161616995E-2</v>
      </c>
    </row>
    <row r="7" spans="1:8" x14ac:dyDescent="0.2">
      <c r="A7" s="37">
        <v>6</v>
      </c>
      <c r="B7" s="37">
        <v>17</v>
      </c>
      <c r="C7" s="37">
        <v>31364</v>
      </c>
      <c r="D7" s="37">
        <v>470900.59599487198</v>
      </c>
      <c r="E7" s="37">
        <v>427522.72914359003</v>
      </c>
      <c r="F7" s="37">
        <v>43377.866851282102</v>
      </c>
      <c r="G7" s="37">
        <v>427522.72914359003</v>
      </c>
      <c r="H7" s="37">
        <v>9.2116822998785194E-2</v>
      </c>
    </row>
    <row r="8" spans="1:8" x14ac:dyDescent="0.2">
      <c r="A8" s="37">
        <v>7</v>
      </c>
      <c r="B8" s="37">
        <v>18</v>
      </c>
      <c r="C8" s="37">
        <v>148088</v>
      </c>
      <c r="D8" s="37">
        <v>251573.87332906001</v>
      </c>
      <c r="E8" s="37">
        <v>207073.154255556</v>
      </c>
      <c r="F8" s="37">
        <v>44500.719073504297</v>
      </c>
      <c r="G8" s="37">
        <v>207073.154255556</v>
      </c>
      <c r="H8" s="37">
        <v>0.17688927107027999</v>
      </c>
    </row>
    <row r="9" spans="1:8" x14ac:dyDescent="0.2">
      <c r="A9" s="37">
        <v>8</v>
      </c>
      <c r="B9" s="37">
        <v>19</v>
      </c>
      <c r="C9" s="37">
        <v>23232</v>
      </c>
      <c r="D9" s="37">
        <v>159357.78068119701</v>
      </c>
      <c r="E9" s="37">
        <v>167510.59015726499</v>
      </c>
      <c r="F9" s="37">
        <v>-8152.8094760683798</v>
      </c>
      <c r="G9" s="37">
        <v>167510.59015726499</v>
      </c>
      <c r="H9" s="37">
        <v>-5.1160410500309901E-2</v>
      </c>
    </row>
    <row r="10" spans="1:8" x14ac:dyDescent="0.2">
      <c r="A10" s="37">
        <v>9</v>
      </c>
      <c r="B10" s="37">
        <v>21</v>
      </c>
      <c r="C10" s="37">
        <v>200431</v>
      </c>
      <c r="D10" s="37">
        <v>849785.459319658</v>
      </c>
      <c r="E10" s="37">
        <v>813489.35821453005</v>
      </c>
      <c r="F10" s="37">
        <v>36296.101105128197</v>
      </c>
      <c r="G10" s="37">
        <v>813489.35821453005</v>
      </c>
      <c r="H10" s="37">
        <v>4.27120759799621E-2</v>
      </c>
    </row>
    <row r="11" spans="1:8" x14ac:dyDescent="0.2">
      <c r="A11" s="37">
        <v>10</v>
      </c>
      <c r="B11" s="37">
        <v>22</v>
      </c>
      <c r="C11" s="37">
        <v>37929</v>
      </c>
      <c r="D11" s="37">
        <v>454699.46439572598</v>
      </c>
      <c r="E11" s="37">
        <v>399827.31594102603</v>
      </c>
      <c r="F11" s="37">
        <v>54872.148454700902</v>
      </c>
      <c r="G11" s="37">
        <v>399827.31594102603</v>
      </c>
      <c r="H11" s="37">
        <v>0.120677838333554</v>
      </c>
    </row>
    <row r="12" spans="1:8" x14ac:dyDescent="0.2">
      <c r="A12" s="37">
        <v>11</v>
      </c>
      <c r="B12" s="37">
        <v>23</v>
      </c>
      <c r="C12" s="37">
        <v>220825.486</v>
      </c>
      <c r="D12" s="37">
        <v>2162677.3400820498</v>
      </c>
      <c r="E12" s="37">
        <v>1851503.3856812001</v>
      </c>
      <c r="F12" s="37">
        <v>311173.954400855</v>
      </c>
      <c r="G12" s="37">
        <v>1851503.3856812001</v>
      </c>
      <c r="H12" s="37">
        <v>0.14388367077867001</v>
      </c>
    </row>
    <row r="13" spans="1:8" x14ac:dyDescent="0.2">
      <c r="A13" s="37">
        <v>12</v>
      </c>
      <c r="B13" s="37">
        <v>24</v>
      </c>
      <c r="C13" s="37">
        <v>35187</v>
      </c>
      <c r="D13" s="37">
        <v>684396.38514359004</v>
      </c>
      <c r="E13" s="37">
        <v>635952.98762735003</v>
      </c>
      <c r="F13" s="37">
        <v>48443.397516239304</v>
      </c>
      <c r="G13" s="37">
        <v>635952.98762735003</v>
      </c>
      <c r="H13" s="37">
        <v>7.0782661287837806E-2</v>
      </c>
    </row>
    <row r="14" spans="1:8" x14ac:dyDescent="0.2">
      <c r="A14" s="37">
        <v>13</v>
      </c>
      <c r="B14" s="37">
        <v>25</v>
      </c>
      <c r="C14" s="37">
        <v>106064</v>
      </c>
      <c r="D14" s="37">
        <v>1265225.8902</v>
      </c>
      <c r="E14" s="37">
        <v>1173415.8998</v>
      </c>
      <c r="F14" s="37">
        <v>91809.990399999995</v>
      </c>
      <c r="G14" s="37">
        <v>1173415.8998</v>
      </c>
      <c r="H14" s="37">
        <v>7.2564109785555497E-2</v>
      </c>
    </row>
    <row r="15" spans="1:8" x14ac:dyDescent="0.2">
      <c r="A15" s="37">
        <v>14</v>
      </c>
      <c r="B15" s="37">
        <v>26</v>
      </c>
      <c r="C15" s="37">
        <v>74217</v>
      </c>
      <c r="D15" s="37">
        <v>416713.42631558899</v>
      </c>
      <c r="E15" s="37">
        <v>372786.27333669201</v>
      </c>
      <c r="F15" s="37">
        <v>43927.152978897197</v>
      </c>
      <c r="G15" s="37">
        <v>372786.27333669201</v>
      </c>
      <c r="H15" s="37">
        <v>0.105413337331804</v>
      </c>
    </row>
    <row r="16" spans="1:8" x14ac:dyDescent="0.2">
      <c r="A16" s="37">
        <v>15</v>
      </c>
      <c r="B16" s="37">
        <v>27</v>
      </c>
      <c r="C16" s="37">
        <v>160786.38800000001</v>
      </c>
      <c r="D16" s="37">
        <v>1334175.9434333299</v>
      </c>
      <c r="E16" s="37">
        <v>1179466.1878666701</v>
      </c>
      <c r="F16" s="37">
        <v>154709.75556666701</v>
      </c>
      <c r="G16" s="37">
        <v>1179466.1878666701</v>
      </c>
      <c r="H16" s="37">
        <v>0.115959035484136</v>
      </c>
    </row>
    <row r="17" spans="1:8" x14ac:dyDescent="0.2">
      <c r="A17" s="37">
        <v>16</v>
      </c>
      <c r="B17" s="37">
        <v>29</v>
      </c>
      <c r="C17" s="37">
        <v>238780</v>
      </c>
      <c r="D17" s="37">
        <v>3048465.8614341901</v>
      </c>
      <c r="E17" s="37">
        <v>2754469.9805136798</v>
      </c>
      <c r="F17" s="37">
        <v>293995.88092051301</v>
      </c>
      <c r="G17" s="37">
        <v>2754469.9805136798</v>
      </c>
      <c r="H17" s="37">
        <v>9.6440601366025794E-2</v>
      </c>
    </row>
    <row r="18" spans="1:8" x14ac:dyDescent="0.2">
      <c r="A18" s="37">
        <v>17</v>
      </c>
      <c r="B18" s="37">
        <v>31</v>
      </c>
      <c r="C18" s="37">
        <v>32061.757000000001</v>
      </c>
      <c r="D18" s="37">
        <v>320799.62522422703</v>
      </c>
      <c r="E18" s="37">
        <v>267239.43856705399</v>
      </c>
      <c r="F18" s="37">
        <v>53560.186657172097</v>
      </c>
      <c r="G18" s="37">
        <v>267239.43856705399</v>
      </c>
      <c r="H18" s="37">
        <v>0.16695838288381901</v>
      </c>
    </row>
    <row r="19" spans="1:8" x14ac:dyDescent="0.2">
      <c r="A19" s="37">
        <v>18</v>
      </c>
      <c r="B19" s="37">
        <v>32</v>
      </c>
      <c r="C19" s="37">
        <v>49378.442000000003</v>
      </c>
      <c r="D19" s="37">
        <v>628561.42080592201</v>
      </c>
      <c r="E19" s="37">
        <v>588000.79678288905</v>
      </c>
      <c r="F19" s="37">
        <v>40560.624023033197</v>
      </c>
      <c r="G19" s="37">
        <v>588000.79678288905</v>
      </c>
      <c r="H19" s="37">
        <v>6.4529292890784795E-2</v>
      </c>
    </row>
    <row r="20" spans="1:8" x14ac:dyDescent="0.2">
      <c r="A20" s="37">
        <v>19</v>
      </c>
      <c r="B20" s="37">
        <v>33</v>
      </c>
      <c r="C20" s="37">
        <v>43626.28</v>
      </c>
      <c r="D20" s="37">
        <v>734356.27191681403</v>
      </c>
      <c r="E20" s="37">
        <v>565035.13845206704</v>
      </c>
      <c r="F20" s="37">
        <v>169321.13346474699</v>
      </c>
      <c r="G20" s="37">
        <v>565035.13845206704</v>
      </c>
      <c r="H20" s="37">
        <v>0.23057082773023199</v>
      </c>
    </row>
    <row r="21" spans="1:8" x14ac:dyDescent="0.2">
      <c r="A21" s="37">
        <v>20</v>
      </c>
      <c r="B21" s="37">
        <v>34</v>
      </c>
      <c r="C21" s="37">
        <v>46087.235999999997</v>
      </c>
      <c r="D21" s="37">
        <v>314263.00264482299</v>
      </c>
      <c r="E21" s="37">
        <v>228995.64595699901</v>
      </c>
      <c r="F21" s="37">
        <v>85267.356687823398</v>
      </c>
      <c r="G21" s="37">
        <v>228995.64595699901</v>
      </c>
      <c r="H21" s="37">
        <v>0.27132483292725301</v>
      </c>
    </row>
    <row r="22" spans="1:8" x14ac:dyDescent="0.2">
      <c r="A22" s="37">
        <v>21</v>
      </c>
      <c r="B22" s="37">
        <v>35</v>
      </c>
      <c r="C22" s="37">
        <v>75064.356</v>
      </c>
      <c r="D22" s="37">
        <v>2006333.6326822999</v>
      </c>
      <c r="E22" s="37">
        <v>1962040.5249300899</v>
      </c>
      <c r="F22" s="37">
        <v>44293.107752212403</v>
      </c>
      <c r="G22" s="37">
        <v>1962040.5249300899</v>
      </c>
      <c r="H22" s="37">
        <v>2.20766412079711E-2</v>
      </c>
    </row>
    <row r="23" spans="1:8" x14ac:dyDescent="0.2">
      <c r="A23" s="37">
        <v>22</v>
      </c>
      <c r="B23" s="37">
        <v>36</v>
      </c>
      <c r="C23" s="37">
        <v>170473.82500000001</v>
      </c>
      <c r="D23" s="37">
        <v>798804.43066902703</v>
      </c>
      <c r="E23" s="37">
        <v>674045.74596586602</v>
      </c>
      <c r="F23" s="37">
        <v>124758.68470316</v>
      </c>
      <c r="G23" s="37">
        <v>674045.74596586602</v>
      </c>
      <c r="H23" s="37">
        <v>0.15618176353712801</v>
      </c>
    </row>
    <row r="24" spans="1:8" x14ac:dyDescent="0.2">
      <c r="A24" s="37">
        <v>23</v>
      </c>
      <c r="B24" s="37">
        <v>37</v>
      </c>
      <c r="C24" s="37">
        <v>142005.89000000001</v>
      </c>
      <c r="D24" s="37">
        <v>930067.28425459506</v>
      </c>
      <c r="E24" s="37">
        <v>799811.35136122</v>
      </c>
      <c r="F24" s="37">
        <v>130255.93289337499</v>
      </c>
      <c r="G24" s="37">
        <v>799811.35136122</v>
      </c>
      <c r="H24" s="37">
        <v>0.14005001046539201</v>
      </c>
    </row>
    <row r="25" spans="1:8" x14ac:dyDescent="0.2">
      <c r="A25" s="37">
        <v>24</v>
      </c>
      <c r="B25" s="37">
        <v>38</v>
      </c>
      <c r="C25" s="37">
        <v>196379.58600000001</v>
      </c>
      <c r="D25" s="37">
        <v>1072535.1888274299</v>
      </c>
      <c r="E25" s="37">
        <v>1031221.35873805</v>
      </c>
      <c r="F25" s="37">
        <v>41313.830089380499</v>
      </c>
      <c r="G25" s="37">
        <v>1031221.35873805</v>
      </c>
      <c r="H25" s="37">
        <v>3.8519789858407899E-2</v>
      </c>
    </row>
    <row r="26" spans="1:8" x14ac:dyDescent="0.2">
      <c r="A26" s="37">
        <v>25</v>
      </c>
      <c r="B26" s="37">
        <v>39</v>
      </c>
      <c r="C26" s="37">
        <v>77864.862999999998</v>
      </c>
      <c r="D26" s="37">
        <v>129133.10384611601</v>
      </c>
      <c r="E26" s="37">
        <v>95709.535994730293</v>
      </c>
      <c r="F26" s="37">
        <v>33423.567851385698</v>
      </c>
      <c r="G26" s="37">
        <v>95709.535994730293</v>
      </c>
      <c r="H26" s="37">
        <v>0.25883036073550503</v>
      </c>
    </row>
    <row r="27" spans="1:8" x14ac:dyDescent="0.2">
      <c r="A27" s="37">
        <v>26</v>
      </c>
      <c r="B27" s="37">
        <v>42</v>
      </c>
      <c r="C27" s="37">
        <v>22091.637999999999</v>
      </c>
      <c r="D27" s="37">
        <v>342439.38959999999</v>
      </c>
      <c r="E27" s="37">
        <v>316096.73499999999</v>
      </c>
      <c r="F27" s="37">
        <v>26342.654600000002</v>
      </c>
      <c r="G27" s="37">
        <v>316096.73499999999</v>
      </c>
      <c r="H27" s="37">
        <v>7.6926473414085303E-2</v>
      </c>
    </row>
    <row r="28" spans="1:8" x14ac:dyDescent="0.2">
      <c r="A28" s="37">
        <v>27</v>
      </c>
      <c r="B28" s="37">
        <v>75</v>
      </c>
      <c r="C28" s="37">
        <v>533</v>
      </c>
      <c r="D28" s="37">
        <v>144094.01709401701</v>
      </c>
      <c r="E28" s="37">
        <v>136325.45726495699</v>
      </c>
      <c r="F28" s="37">
        <v>7768.55982905983</v>
      </c>
      <c r="G28" s="37">
        <v>136325.45726495699</v>
      </c>
      <c r="H28" s="37">
        <v>5.3913132451509603E-2</v>
      </c>
    </row>
    <row r="29" spans="1:8" x14ac:dyDescent="0.2">
      <c r="A29" s="37">
        <v>28</v>
      </c>
      <c r="B29" s="37">
        <v>76</v>
      </c>
      <c r="C29" s="37">
        <v>3724</v>
      </c>
      <c r="D29" s="37">
        <v>757498.388489743</v>
      </c>
      <c r="E29" s="37">
        <v>708924.23396239302</v>
      </c>
      <c r="F29" s="37">
        <v>48574.154527350402</v>
      </c>
      <c r="G29" s="37">
        <v>708924.23396239302</v>
      </c>
      <c r="H29" s="37">
        <v>6.41244328244642E-2</v>
      </c>
    </row>
    <row r="30" spans="1:8" x14ac:dyDescent="0.2">
      <c r="A30" s="37">
        <v>29</v>
      </c>
      <c r="B30" s="37">
        <v>99</v>
      </c>
      <c r="C30" s="37">
        <v>25</v>
      </c>
      <c r="D30" s="37">
        <v>327349.88601467398</v>
      </c>
      <c r="E30" s="37">
        <v>313338.75200211798</v>
      </c>
      <c r="F30" s="37">
        <v>14011.1340125558</v>
      </c>
      <c r="G30" s="37">
        <v>313338.75200211798</v>
      </c>
      <c r="H30" s="37">
        <v>4.2801707320367699E-2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64</v>
      </c>
      <c r="D32" s="34">
        <v>123709.46</v>
      </c>
      <c r="E32" s="34">
        <v>122164.19</v>
      </c>
      <c r="F32" s="30"/>
      <c r="G32" s="30"/>
      <c r="H32" s="30"/>
    </row>
    <row r="33" spans="1:8" x14ac:dyDescent="0.2">
      <c r="A33" s="30"/>
      <c r="B33" s="33">
        <v>71</v>
      </c>
      <c r="C33" s="34">
        <v>182</v>
      </c>
      <c r="D33" s="34">
        <v>454254.93</v>
      </c>
      <c r="E33" s="34">
        <v>512779.76</v>
      </c>
      <c r="F33" s="30"/>
      <c r="G33" s="30"/>
      <c r="H33" s="30"/>
    </row>
    <row r="34" spans="1:8" x14ac:dyDescent="0.2">
      <c r="A34" s="30"/>
      <c r="B34" s="33">
        <v>72</v>
      </c>
      <c r="C34" s="34">
        <v>53</v>
      </c>
      <c r="D34" s="34">
        <v>148235.88</v>
      </c>
      <c r="E34" s="34">
        <v>154592.26999999999</v>
      </c>
      <c r="F34" s="30"/>
      <c r="G34" s="30"/>
      <c r="H34" s="30"/>
    </row>
    <row r="35" spans="1:8" x14ac:dyDescent="0.2">
      <c r="A35" s="30"/>
      <c r="B35" s="33">
        <v>73</v>
      </c>
      <c r="C35" s="34">
        <v>83</v>
      </c>
      <c r="D35" s="34">
        <v>209944.52</v>
      </c>
      <c r="E35" s="34">
        <v>246815.49</v>
      </c>
      <c r="F35" s="30"/>
      <c r="G35" s="30"/>
      <c r="H35" s="30"/>
    </row>
    <row r="36" spans="1:8" x14ac:dyDescent="0.2">
      <c r="A36" s="30"/>
      <c r="B36" s="33">
        <v>74</v>
      </c>
      <c r="C36" s="34">
        <v>17</v>
      </c>
      <c r="D36" s="34">
        <v>9.91</v>
      </c>
      <c r="E36" s="34">
        <v>335.81</v>
      </c>
      <c r="F36" s="30"/>
      <c r="G36" s="30"/>
      <c r="H36" s="30"/>
    </row>
    <row r="37" spans="1:8" x14ac:dyDescent="0.2">
      <c r="A37" s="30"/>
      <c r="B37" s="33">
        <v>77</v>
      </c>
      <c r="C37" s="34">
        <v>154</v>
      </c>
      <c r="D37" s="34">
        <v>253763.24</v>
      </c>
      <c r="E37" s="34">
        <v>279686.2</v>
      </c>
      <c r="F37" s="30"/>
      <c r="G37" s="30"/>
      <c r="H37" s="30"/>
    </row>
    <row r="38" spans="1:8" x14ac:dyDescent="0.2">
      <c r="A38" s="30"/>
      <c r="B38" s="33">
        <v>78</v>
      </c>
      <c r="C38" s="34">
        <v>81</v>
      </c>
      <c r="D38" s="34">
        <v>109927.37</v>
      </c>
      <c r="E38" s="34">
        <v>97034.06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2015-12-20T03:02:37Z</dcterms:modified>
</cp:coreProperties>
</file>