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<sst xmlns="http://schemas.openxmlformats.org/spreadsheetml/2006/main" count="118" uniqueCount="76">
  <si>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</si>
  <si>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</si>
  <si>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</si>
  <si>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</si>
  <si>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</si>
  <si>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</si>
  <si>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</si>
  <si>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</si>
  <si>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</si>
  <si>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</si>
  <si>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</si>
  <si>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</si>
  <si>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</si>
  <si>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</si>
  <si>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</si>
  <si>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</si>
  <si>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</si>
  <si>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</si>
  <si>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</si>
  <si>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</si>
  <si>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</si>
  <si>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</si>
  <si>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</si>
  <si>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</si>
  <si>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</si>
  <si>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</si>
  <si>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</si>
  <si>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</si>
  <si>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</si>
  <si>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</si>
  <si>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</si>
  <si>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</si>
  <si>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</si>
  <si>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</si>
  <si>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</si>
  <si>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</si>
  <si>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</si>
  <si>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</si>
  <si>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</si>
  <si>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</si>
  <si>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</si>
  <si>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1" type="noConversion"/>
  </si>
  <si>
    <t>COST</t>
    <phoneticPr fontId="11" type="noConversion"/>
  </si>
  <si>
    <t>成本</t>
    <phoneticPr fontId="11" type="noConversion"/>
  </si>
  <si>
    <t>销售金额差异</t>
    <phoneticPr fontId="11" type="noConversion"/>
  </si>
  <si>
    <t>销售成本差异</t>
    <phoneticPr fontId="1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</si>
  <si>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</si>
  <si>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</si>
  <si>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</si>
  <si>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</si>
  <si>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</si>
  <si>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</si>
  <si>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</si>
  <si>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</si>
  <si>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</si>
  <si>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</si>
  <si>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</si>
  <si>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</si>
  <si>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</si>
  <si>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</si>
  <si>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</si>
  <si>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</si>
  <si>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</si>
  <si>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</si>
  <si>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</si>
  <si>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</si>
  <si>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</si>
  <si>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</si>
  <si>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</si>
  <si>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</si>
  <si>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</si>
  <si>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</si>
  <si>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</si>
  <si>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1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</si>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</sst>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7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1">
    <xf numFmtId="0" fontId="0" fillId="0" borderId="0"/>
    <xf numFmtId="0" fontId="26" fillId="0" borderId="0" applyNumberForma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0" fillId="3" borderId="0" applyNumberFormat="0" applyBorder="0" applyAlignment="0" applyProtection="0"/>
    <xf numFmtId="0" fontId="39" fillId="4" borderId="0" applyNumberFormat="0" applyBorder="0" applyAlignment="0" applyProtection="0"/>
    <xf numFmtId="0" fontId="41" fillId="5" borderId="4" applyNumberFormat="0" applyAlignment="0" applyProtection="0"/>
    <xf numFmtId="0" fontId="40" fillId="6" borderId="5" applyNumberFormat="0" applyAlignment="0" applyProtection="0"/>
    <xf numFmtId="0" fontId="34" fillId="6" borderId="4" applyNumberFormat="0" applyAlignment="0" applyProtection="0"/>
    <xf numFmtId="0" fontId="38" fillId="0" borderId="6" applyNumberFormat="0" applyFill="0" applyAlignment="0" applyProtection="0"/>
    <xf numFmtId="0" fontId="35" fillId="7" borderId="7" applyNumberFormat="0" applyAlignment="0" applyProtection="0"/>
    <xf numFmtId="0" fontId="37" fillId="0" borderId="0" applyNumberFormat="0" applyFill="0" applyBorder="0" applyAlignment="0" applyProtection="0"/>
    <xf numFmtId="0" fontId="7" fillId="8" borderId="8" applyNumberFormat="0" applyFont="0" applyAlignment="0" applyProtection="0">
      <alignment vertical="center"/>
    </xf>
    <xf numFmtId="0" fontId="36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24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4" fillId="32" borderId="0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21" fillId="0" borderId="0" applyNumberForma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0" fillId="3" borderId="0" applyNumberFormat="0" applyBorder="0" applyAlignment="0" applyProtection="0"/>
    <xf numFmtId="0" fontId="39" fillId="4" borderId="0" applyNumberFormat="0" applyBorder="0" applyAlignment="0" applyProtection="0"/>
    <xf numFmtId="0" fontId="41" fillId="5" borderId="4" applyNumberFormat="0" applyAlignment="0" applyProtection="0"/>
    <xf numFmtId="0" fontId="40" fillId="6" borderId="5" applyNumberFormat="0" applyAlignment="0" applyProtection="0"/>
    <xf numFmtId="0" fontId="34" fillId="6" borderId="4" applyNumberFormat="0" applyAlignment="0" applyProtection="0"/>
    <xf numFmtId="0" fontId="38" fillId="0" borderId="6" applyNumberFormat="0" applyFill="0" applyAlignment="0" applyProtection="0"/>
    <xf numFmtId="0" fontId="35" fillId="7" borderId="7" applyNumberForma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24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4" fillId="32" borderId="0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25" fillId="38" borderId="21">
      <alignment vertical="center"/>
    </xf>
    <xf numFmtId="0" fontId="44" fillId="0" borderId="0"/>
    <xf numFmtId="180" fontId="46" fillId="0" borderId="0" applyFont="0" applyFill="0" applyBorder="0" applyAlignment="0" applyProtection="0"/>
    <xf numFmtId="181" fontId="46" fillId="0" borderId="0" applyFont="0" applyFill="0" applyBorder="0" applyAlignment="0" applyProtection="0"/>
    <xf numFmtId="178" fontId="46" fillId="0" borderId="0" applyFont="0" applyFill="0" applyBorder="0" applyAlignment="0" applyProtection="0"/>
    <xf numFmtId="179" fontId="46" fillId="0" borderId="0" applyFont="0" applyFill="0" applyBorder="0" applyAlignment="0" applyProtection="0"/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8" fillId="0" borderId="0" xfId="0" applyFont="1"/>
    <xf numFmtId="177" fontId="8" fillId="0" borderId="0" xfId="0" applyNumberFormat="1" applyFont="1"/>
    <xf numFmtId="0" fontId="0" fillId="0" borderId="0" xfId="0" applyAlignment="1"/>
    <xf numFmtId="0" fontId="8" fillId="0" borderId="0" xfId="0" applyNumberFormat="1" applyFont="1"/>
    <xf numFmtId="0" fontId="9" fillId="0" borderId="18" xfId="0" applyFont="1" applyBorder="1" applyAlignment="1">
      <alignment wrapText="1"/>
    </xf>
    <xf numFmtId="0" fontId="9" fillId="0" borderId="18" xfId="0" applyNumberFormat="1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8" fillId="0" borderId="18" xfId="0" applyFont="1" applyBorder="1" applyAlignment="1">
      <alignment horizontal="right" vertical="center" wrapText="1"/>
    </xf>
    <xf numFmtId="49" fontId="9" fillId="36" borderId="18" xfId="0" applyNumberFormat="1" applyFont="1" applyFill="1" applyBorder="1" applyAlignment="1">
      <alignment vertical="center" wrapText="1"/>
    </xf>
    <xf numFmtId="49" fontId="12" fillId="37" borderId="18" xfId="0" applyNumberFormat="1" applyFont="1" applyFill="1" applyBorder="1" applyAlignment="1">
      <alignment horizontal="center" vertical="center" wrapText="1"/>
    </xf>
    <xf numFmtId="0" fontId="9" fillId="33" borderId="18" xfId="0" applyFont="1" applyFill="1" applyBorder="1" applyAlignment="1">
      <alignment vertical="center" wrapText="1"/>
    </xf>
    <xf numFmtId="0" fontId="9" fillId="33" borderId="18" xfId="0" applyNumberFormat="1" applyFont="1" applyFill="1" applyBorder="1" applyAlignment="1">
      <alignment vertical="center" wrapText="1"/>
    </xf>
    <xf numFmtId="0" fontId="9" fillId="36" borderId="18" xfId="0" applyFont="1" applyFill="1" applyBorder="1" applyAlignment="1">
      <alignment vertical="center" wrapText="1"/>
    </xf>
    <xf numFmtId="0" fontId="9" fillId="37" borderId="18" xfId="0" applyFont="1" applyFill="1" applyBorder="1" applyAlignment="1">
      <alignment vertical="center" wrapText="1"/>
    </xf>
    <xf numFmtId="4" fontId="9" fillId="36" borderId="18" xfId="0" applyNumberFormat="1" applyFont="1" applyFill="1" applyBorder="1" applyAlignment="1">
      <alignment horizontal="right" vertical="top" wrapText="1"/>
    </xf>
    <xf numFmtId="4" fontId="9" fillId="37" borderId="18" xfId="0" applyNumberFormat="1" applyFont="1" applyFill="1" applyBorder="1" applyAlignment="1">
      <alignment horizontal="right" vertical="top" wrapText="1"/>
    </xf>
    <xf numFmtId="177" fontId="8" fillId="36" borderId="18" xfId="0" applyNumberFormat="1" applyFont="1" applyFill="1" applyBorder="1" applyAlignment="1">
      <alignment horizontal="center" vertical="center"/>
    </xf>
    <xf numFmtId="177" fontId="8" fillId="37" borderId="18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/>
    <xf numFmtId="177" fontId="8" fillId="36" borderId="18" xfId="0" applyNumberFormat="1" applyFont="1" applyFill="1" applyBorder="1"/>
    <xf numFmtId="177" fontId="8" fillId="37" borderId="18" xfId="0" applyNumberFormat="1" applyFont="1" applyFill="1" applyBorder="1"/>
    <xf numFmtId="177" fontId="8" fillId="0" borderId="18" xfId="0" applyNumberFormat="1" applyFont="1" applyBorder="1"/>
    <xf numFmtId="49" fontId="9" fillId="0" borderId="18" xfId="0" applyNumberFormat="1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4" fontId="9" fillId="0" borderId="18" xfId="0" applyNumberFormat="1" applyFont="1" applyFill="1" applyBorder="1" applyAlignment="1">
      <alignment horizontal="right" vertical="top" wrapText="1"/>
    </xf>
    <xf numFmtId="0" fontId="8" fillId="0" borderId="0" xfId="0" applyFont="1" applyFill="1"/>
    <xf numFmtId="176" fontId="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9" fillId="0" borderId="0" xfId="0" applyNumberFormat="1" applyFont="1" applyAlignment="1"/>
    <xf numFmtId="1" fontId="19" fillId="0" borderId="0" xfId="0" applyNumberFormat="1" applyFont="1" applyAlignment="1"/>
    <xf numFmtId="0" fontId="8" fillId="0" borderId="0" xfId="0" applyFont="1"/>
    <xf numFmtId="1" fontId="43" fillId="0" borderId="0" xfId="0" applyNumberFormat="1" applyFont="1" applyAlignment="1"/>
    <xf numFmtId="0" fontId="43" fillId="0" borderId="0" xfId="0" applyNumberFormat="1" applyFont="1" applyAlignment="1"/>
    <xf numFmtId="0" fontId="8" fillId="0" borderId="0" xfId="0" applyFont="1"/>
    <xf numFmtId="0" fontId="8" fillId="0" borderId="0" xfId="0" applyFont="1"/>
    <xf numFmtId="0" fontId="44" fillId="0" borderId="0" xfId="110"/>
    <xf numFmtId="0" fontId="45" fillId="0" borderId="0" xfId="110" applyNumberFormat="1" applyFont="1"/>
    <xf numFmtId="0" fontId="9" fillId="33" borderId="18" xfId="0" applyFont="1" applyFill="1" applyBorder="1" applyAlignment="1">
      <alignment vertical="center" wrapText="1"/>
    </xf>
    <xf numFmtId="49" fontId="9" fillId="33" borderId="18" xfId="0" applyNumberFormat="1" applyFont="1" applyFill="1" applyBorder="1" applyAlignment="1">
      <alignment horizontal="left" vertical="top" wrapText="1"/>
    </xf>
    <xf numFmtId="49" fontId="10" fillId="33" borderId="18" xfId="0" applyNumberFormat="1" applyFont="1" applyFill="1" applyBorder="1" applyAlignment="1">
      <alignment horizontal="left" vertical="top" wrapText="1"/>
    </xf>
    <xf numFmtId="14" fontId="9" fillId="33" borderId="18" xfId="0" applyNumberFormat="1" applyFont="1" applyFill="1" applyBorder="1" applyAlignment="1">
      <alignment vertical="center" wrapText="1"/>
    </xf>
    <xf numFmtId="49" fontId="9" fillId="33" borderId="13" xfId="0" applyNumberFormat="1" applyFont="1" applyFill="1" applyBorder="1" applyAlignment="1">
      <alignment horizontal="left" vertical="top" wrapText="1"/>
    </xf>
    <xf numFmtId="49" fontId="9" fillId="33" borderId="15" xfId="0" applyNumberFormat="1" applyFont="1" applyFill="1" applyBorder="1" applyAlignment="1">
      <alignment horizontal="left" vertical="top" wrapText="1"/>
    </xf>
    <xf numFmtId="49" fontId="9" fillId="33" borderId="13" xfId="62" applyNumberFormat="1" applyFont="1" applyFill="1" applyBorder="1" applyAlignment="1">
      <alignment horizontal="left" vertical="top" wrapText="1"/>
    </xf>
    <xf numFmtId="49" fontId="9" fillId="33" borderId="15" xfId="62" applyNumberFormat="1" applyFont="1" applyFill="1" applyBorder="1" applyAlignment="1">
      <alignment horizontal="left" vertical="top" wrapText="1"/>
    </xf>
    <xf numFmtId="0" fontId="8" fillId="0" borderId="0" xfId="62" applyFont="1" applyAlignment="1">
      <alignment wrapText="1"/>
    </xf>
    <xf numFmtId="0" fontId="8" fillId="0" borderId="19" xfId="62" applyFont="1" applyBorder="1" applyAlignment="1">
      <alignment wrapText="1"/>
    </xf>
    <xf numFmtId="0" fontId="8" fillId="0" borderId="0" xfId="62" applyFont="1" applyAlignment="1">
      <alignment horizontal="right" vertical="center" wrapText="1"/>
    </xf>
    <xf numFmtId="0" fontId="9" fillId="33" borderId="13" xfId="62" applyFont="1" applyFill="1" applyBorder="1" applyAlignment="1">
      <alignment vertical="center" wrapText="1"/>
    </xf>
    <xf numFmtId="0" fontId="9" fillId="33" borderId="15" xfId="62" applyFont="1" applyFill="1" applyBorder="1" applyAlignment="1">
      <alignment vertical="center" wrapText="1"/>
    </xf>
    <xf numFmtId="49" fontId="10" fillId="33" borderId="13" xfId="62" applyNumberFormat="1" applyFont="1" applyFill="1" applyBorder="1" applyAlignment="1">
      <alignment horizontal="left" vertical="top" wrapText="1"/>
    </xf>
    <xf numFmtId="49" fontId="10" fillId="33" borderId="14" xfId="62" applyNumberFormat="1" applyFont="1" applyFill="1" applyBorder="1" applyAlignment="1">
      <alignment horizontal="left" vertical="top" wrapText="1"/>
    </xf>
    <xf numFmtId="49" fontId="10" fillId="33" borderId="15" xfId="62" applyNumberFormat="1" applyFont="1" applyFill="1" applyBorder="1" applyAlignment="1">
      <alignment horizontal="left" vertical="top" wrapText="1"/>
    </xf>
    <xf numFmtId="14" fontId="9" fillId="33" borderId="12" xfId="62" applyNumberFormat="1" applyFont="1" applyFill="1" applyBorder="1" applyAlignment="1">
      <alignment vertical="center" wrapText="1"/>
    </xf>
    <xf numFmtId="14" fontId="9" fillId="33" borderId="16" xfId="62" applyNumberFormat="1" applyFont="1" applyFill="1" applyBorder="1" applyAlignment="1">
      <alignment vertical="center" wrapText="1"/>
    </xf>
    <xf numFmtId="14" fontId="9" fillId="33" borderId="17" xfId="62" applyNumberFormat="1" applyFont="1" applyFill="1" applyBorder="1" applyAlignment="1">
      <alignment vertical="center" wrapText="1"/>
    </xf>
    <xf numFmtId="0" fontId="22" fillId="0" borderId="0" xfId="62"/>
    <xf numFmtId="0" fontId="14" fillId="0" borderId="0" xfId="62" applyFont="1" applyAlignment="1">
      <alignment horizontal="left" wrapText="1"/>
    </xf>
    <xf numFmtId="0" fontId="20" fillId="0" borderId="19" xfId="62" applyFont="1" applyBorder="1" applyAlignment="1">
      <alignment horizontal="left" vertical="center" wrapText="1"/>
    </xf>
    <xf numFmtId="0" fontId="9" fillId="0" borderId="10" xfId="62" applyFont="1" applyBorder="1" applyAlignment="1">
      <alignment wrapText="1"/>
    </xf>
    <xf numFmtId="0" fontId="8" fillId="0" borderId="11" xfId="62" applyFont="1" applyBorder="1" applyAlignment="1">
      <alignment wrapText="1"/>
    </xf>
    <xf numFmtId="0" fontId="8" fillId="0" borderId="11" xfId="62" applyFont="1" applyBorder="1" applyAlignment="1">
      <alignment horizontal="right" vertical="center" wrapText="1"/>
    </xf>
    <xf numFmtId="49" fontId="9" fillId="33" borderId="10" xfId="62" applyNumberFormat="1" applyFont="1" applyFill="1" applyBorder="1" applyAlignment="1">
      <alignment vertical="center" wrapText="1"/>
    </xf>
    <xf numFmtId="49" fontId="9" fillId="33" borderId="12" xfId="62" applyNumberFormat="1" applyFont="1" applyFill="1" applyBorder="1" applyAlignment="1">
      <alignment vertical="center" wrapText="1"/>
    </xf>
    <xf numFmtId="0" fontId="9" fillId="33" borderId="10" xfId="62" applyFont="1" applyFill="1" applyBorder="1" applyAlignment="1">
      <alignment vertical="center" wrapText="1"/>
    </xf>
    <xf numFmtId="0" fontId="9" fillId="33" borderId="12" xfId="62" applyFont="1" applyFill="1" applyBorder="1" applyAlignment="1">
      <alignment vertical="center" wrapText="1"/>
    </xf>
    <xf numFmtId="4" fontId="10" fillId="34" borderId="10" xfId="62" applyNumberFormat="1" applyFont="1" applyFill="1" applyBorder="1" applyAlignment="1">
      <alignment horizontal="right" vertical="top" wrapText="1"/>
    </xf>
    <xf numFmtId="176" fontId="10" fillId="34" borderId="10" xfId="62" applyNumberFormat="1" applyFont="1" applyFill="1" applyBorder="1" applyAlignment="1">
      <alignment horizontal="right" vertical="top" wrapText="1"/>
    </xf>
    <xf numFmtId="176" fontId="10" fillId="34" borderId="12" xfId="62" applyNumberFormat="1" applyFont="1" applyFill="1" applyBorder="1" applyAlignment="1">
      <alignment horizontal="right" vertical="top" wrapText="1"/>
    </xf>
    <xf numFmtId="4" fontId="9" fillId="35" borderId="10" xfId="62" applyNumberFormat="1" applyFont="1" applyFill="1" applyBorder="1" applyAlignment="1">
      <alignment horizontal="right" vertical="top" wrapText="1"/>
    </xf>
    <xf numFmtId="176" fontId="9" fillId="35" borderId="10" xfId="62" applyNumberFormat="1" applyFont="1" applyFill="1" applyBorder="1" applyAlignment="1">
      <alignment horizontal="right" vertical="top" wrapText="1"/>
    </xf>
    <xf numFmtId="176" fontId="9" fillId="35" borderId="12" xfId="62" applyNumberFormat="1" applyFont="1" applyFill="1" applyBorder="1" applyAlignment="1">
      <alignment horizontal="right" vertical="top" wrapText="1"/>
    </xf>
    <xf numFmtId="0" fontId="9" fillId="35" borderId="10" xfId="62" applyFont="1" applyFill="1" applyBorder="1" applyAlignment="1">
      <alignment horizontal="right" vertical="top" wrapText="1"/>
    </xf>
    <xf numFmtId="0" fontId="9" fillId="35" borderId="12" xfId="62" applyFont="1" applyFill="1" applyBorder="1" applyAlignment="1">
      <alignment horizontal="right" vertical="top" wrapText="1"/>
    </xf>
    <xf numFmtId="4" fontId="9" fillId="35" borderId="13" xfId="62" applyNumberFormat="1" applyFont="1" applyFill="1" applyBorder="1" applyAlignment="1">
      <alignment horizontal="right" vertical="top" wrapText="1"/>
    </xf>
    <xf numFmtId="0" fontId="9" fillId="35" borderId="13" xfId="62" applyFont="1" applyFill="1" applyBorder="1" applyAlignment="1">
      <alignment horizontal="right" vertical="top" wrapText="1"/>
    </xf>
    <xf numFmtId="176" fontId="9" fillId="35" borderId="13" xfId="62" applyNumberFormat="1" applyFont="1" applyFill="1" applyBorder="1" applyAlignment="1">
      <alignment horizontal="right" vertical="top" wrapText="1"/>
    </xf>
    <xf numFmtId="176" fontId="9" fillId="35" borderId="20" xfId="62" applyNumberFormat="1" applyFont="1" applyFill="1" applyBorder="1" applyAlignment="1">
      <alignment horizontal="right" vertical="top" wrapText="1"/>
    </xf>
  </cellXfs>
  <cellStyles count="121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  <cellStyle name="注释 4" xfId="117"/>
    <cellStyle name="注释 5" xfId="118"/>
    <cellStyle name="注释 6" xfId="119"/>
    <cellStyle name="注释 7" xfId="1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4" sqref="E34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20838014.140600003</v>
      </c>
      <c r="F3" s="25">
        <f>RA!I7</f>
        <v>1663801.291</v>
      </c>
      <c r="G3" s="16">
        <f>SUM(G4:G40)</f>
        <v>19174212.849599998</v>
      </c>
      <c r="H3" s="27">
        <f>RA!J7</f>
        <v>7.9844522600563597</v>
      </c>
      <c r="I3" s="20">
        <f>SUM(I4:I40)</f>
        <v>20838021.00753333</v>
      </c>
      <c r="J3" s="21">
        <f>SUM(J4:J40)</f>
        <v>19174212.704179272</v>
      </c>
      <c r="K3" s="22">
        <f>E3-I3</f>
        <v>-6.8669333271682262</v>
      </c>
      <c r="L3" s="22">
        <f>G3-J3</f>
        <v>0.14542072638869286</v>
      </c>
    </row>
    <row r="4" spans="1:13" x14ac:dyDescent="0.2">
      <c r="A4" s="42">
        <f>RA!A8</f>
        <v>42363</v>
      </c>
      <c r="B4" s="12">
        <v>12</v>
      </c>
      <c r="C4" s="40" t="s">
        <v>6</v>
      </c>
      <c r="D4" s="40"/>
      <c r="E4" s="15">
        <f>VLOOKUP(C4,RA!B8:D36,3,0)</f>
        <v>631938.34340000001</v>
      </c>
      <c r="F4" s="25">
        <f>VLOOKUP(C4,RA!B8:I39,8,0)</f>
        <v>153964.70310000001</v>
      </c>
      <c r="G4" s="16">
        <f t="shared" ref="G4:G40" si="0">E4-F4</f>
        <v>477973.64029999997</v>
      </c>
      <c r="H4" s="27">
        <f>RA!J8</f>
        <v>24.363880544362601</v>
      </c>
      <c r="I4" s="20">
        <f>VLOOKUP(B4,RMS!B:D,3,FALSE)</f>
        <v>631939.16302649595</v>
      </c>
      <c r="J4" s="21">
        <f>VLOOKUP(B4,RMS!B:E,4,FALSE)</f>
        <v>477973.65262905997</v>
      </c>
      <c r="K4" s="22">
        <f t="shared" ref="K4:K40" si="1">E4-I4</f>
        <v>-0.81962649594061077</v>
      </c>
      <c r="L4" s="22">
        <f t="shared" ref="L4:L40" si="2">G4-J4</f>
        <v>-1.2329060002230108E-2</v>
      </c>
    </row>
    <row r="5" spans="1:13" x14ac:dyDescent="0.2">
      <c r="A5" s="42"/>
      <c r="B5" s="12">
        <v>13</v>
      </c>
      <c r="C5" s="40" t="s">
        <v>7</v>
      </c>
      <c r="D5" s="40"/>
      <c r="E5" s="15">
        <f>VLOOKUP(C5,RA!B8:D37,3,0)</f>
        <v>150913.72500000001</v>
      </c>
      <c r="F5" s="25">
        <f>VLOOKUP(C5,RA!B9:I40,8,0)</f>
        <v>26041.870299999999</v>
      </c>
      <c r="G5" s="16">
        <f t="shared" si="0"/>
        <v>124871.85470000001</v>
      </c>
      <c r="H5" s="27">
        <f>RA!J9</f>
        <v>17.2561311438042</v>
      </c>
      <c r="I5" s="20">
        <f>VLOOKUP(B5,RMS!B:D,3,FALSE)</f>
        <v>150913.83998713401</v>
      </c>
      <c r="J5" s="21">
        <f>VLOOKUP(B5,RMS!B:E,4,FALSE)</f>
        <v>124871.83367748299</v>
      </c>
      <c r="K5" s="22">
        <f t="shared" si="1"/>
        <v>-0.11498713400214911</v>
      </c>
      <c r="L5" s="22">
        <f t="shared" si="2"/>
        <v>2.1022517015808262E-2</v>
      </c>
      <c r="M5" s="32"/>
    </row>
    <row r="6" spans="1:13" x14ac:dyDescent="0.2">
      <c r="A6" s="42"/>
      <c r="B6" s="12">
        <v>14</v>
      </c>
      <c r="C6" s="40" t="s">
        <v>8</v>
      </c>
      <c r="D6" s="40"/>
      <c r="E6" s="15">
        <f>VLOOKUP(C6,RA!B10:D38,3,0)</f>
        <v>238879.67920000001</v>
      </c>
      <c r="F6" s="25">
        <f>VLOOKUP(C6,RA!B10:I41,8,0)</f>
        <v>52966.748699999996</v>
      </c>
      <c r="G6" s="16">
        <f t="shared" si="0"/>
        <v>185912.93050000002</v>
      </c>
      <c r="H6" s="27">
        <f>RA!J10</f>
        <v>22.172982179724901</v>
      </c>
      <c r="I6" s="20">
        <f>VLOOKUP(B6,RMS!B:D,3,FALSE)</f>
        <v>238882.02138770101</v>
      </c>
      <c r="J6" s="21">
        <f>VLOOKUP(B6,RMS!B:E,4,FALSE)</f>
        <v>185912.929965902</v>
      </c>
      <c r="K6" s="22">
        <f>E6-I6</f>
        <v>-2.3421877009968739</v>
      </c>
      <c r="L6" s="22">
        <f t="shared" si="2"/>
        <v>5.3409801330417395E-4</v>
      </c>
      <c r="M6" s="32"/>
    </row>
    <row r="7" spans="1:13" x14ac:dyDescent="0.2">
      <c r="A7" s="42"/>
      <c r="B7" s="12">
        <v>15</v>
      </c>
      <c r="C7" s="40" t="s">
        <v>9</v>
      </c>
      <c r="D7" s="40"/>
      <c r="E7" s="15">
        <f>VLOOKUP(C7,RA!B10:D39,3,0)</f>
        <v>76065.120599999995</v>
      </c>
      <c r="F7" s="25">
        <f>VLOOKUP(C7,RA!B11:I42,8,0)</f>
        <v>16214.426799999999</v>
      </c>
      <c r="G7" s="16">
        <f t="shared" si="0"/>
        <v>59850.693799999994</v>
      </c>
      <c r="H7" s="27">
        <f>RA!J11</f>
        <v>21.316507056192101</v>
      </c>
      <c r="I7" s="20">
        <f>VLOOKUP(B7,RMS!B:D,3,FALSE)</f>
        <v>76065.169388677095</v>
      </c>
      <c r="J7" s="21">
        <f>VLOOKUP(B7,RMS!B:E,4,FALSE)</f>
        <v>59850.692996240803</v>
      </c>
      <c r="K7" s="22">
        <f t="shared" si="1"/>
        <v>-4.8788677100674249E-2</v>
      </c>
      <c r="L7" s="22">
        <f t="shared" si="2"/>
        <v>8.0375919060315937E-4</v>
      </c>
      <c r="M7" s="32"/>
    </row>
    <row r="8" spans="1:13" x14ac:dyDescent="0.2">
      <c r="A8" s="42"/>
      <c r="B8" s="12">
        <v>16</v>
      </c>
      <c r="C8" s="40" t="s">
        <v>10</v>
      </c>
      <c r="D8" s="40"/>
      <c r="E8" s="15">
        <f>VLOOKUP(C8,RA!B12:D39,3,0)</f>
        <v>233029.51860000001</v>
      </c>
      <c r="F8" s="25">
        <f>VLOOKUP(C8,RA!B12:I43,8,0)</f>
        <v>33015.756099999999</v>
      </c>
      <c r="G8" s="16">
        <f t="shared" si="0"/>
        <v>200013.76250000001</v>
      </c>
      <c r="H8" s="27">
        <f>RA!J12</f>
        <v>14.1680574625708</v>
      </c>
      <c r="I8" s="20">
        <f>VLOOKUP(B8,RMS!B:D,3,FALSE)</f>
        <v>233029.52806239299</v>
      </c>
      <c r="J8" s="21">
        <f>VLOOKUP(B8,RMS!B:E,4,FALSE)</f>
        <v>200013.75947606799</v>
      </c>
      <c r="K8" s="22">
        <f t="shared" si="1"/>
        <v>-9.4623929762747139E-3</v>
      </c>
      <c r="L8" s="22">
        <f t="shared" si="2"/>
        <v>3.0239320185501128E-3</v>
      </c>
      <c r="M8" s="32"/>
    </row>
    <row r="9" spans="1:13" x14ac:dyDescent="0.2">
      <c r="A9" s="42"/>
      <c r="B9" s="12">
        <v>17</v>
      </c>
      <c r="C9" s="40" t="s">
        <v>11</v>
      </c>
      <c r="D9" s="40"/>
      <c r="E9" s="15">
        <f>VLOOKUP(C9,RA!B12:D40,3,0)</f>
        <v>307978.38669999997</v>
      </c>
      <c r="F9" s="25">
        <f>VLOOKUP(C9,RA!B13:I44,8,0)</f>
        <v>71870.402700000006</v>
      </c>
      <c r="G9" s="16">
        <f t="shared" si="0"/>
        <v>236107.98399999997</v>
      </c>
      <c r="H9" s="27">
        <f>RA!J13</f>
        <v>23.336183902414099</v>
      </c>
      <c r="I9" s="20">
        <f>VLOOKUP(B9,RMS!B:D,3,FALSE)</f>
        <v>307978.59379572602</v>
      </c>
      <c r="J9" s="21">
        <f>VLOOKUP(B9,RMS!B:E,4,FALSE)</f>
        <v>236107.98067692301</v>
      </c>
      <c r="K9" s="22">
        <f t="shared" si="1"/>
        <v>-0.20709572604391724</v>
      </c>
      <c r="L9" s="22">
        <f t="shared" si="2"/>
        <v>3.3230769622605294E-3</v>
      </c>
      <c r="M9" s="32"/>
    </row>
    <row r="10" spans="1:13" x14ac:dyDescent="0.2">
      <c r="A10" s="42"/>
      <c r="B10" s="12">
        <v>18</v>
      </c>
      <c r="C10" s="40" t="s">
        <v>12</v>
      </c>
      <c r="D10" s="40"/>
      <c r="E10" s="15">
        <f>VLOOKUP(C10,RA!B14:D41,3,0)</f>
        <v>190566.6312</v>
      </c>
      <c r="F10" s="25">
        <f>VLOOKUP(C10,RA!B14:I44,8,0)</f>
        <v>34578.657299999999</v>
      </c>
      <c r="G10" s="16">
        <f t="shared" si="0"/>
        <v>155987.97390000001</v>
      </c>
      <c r="H10" s="27">
        <f>RA!J14</f>
        <v>18.145179500869499</v>
      </c>
      <c r="I10" s="20">
        <f>VLOOKUP(B10,RMS!B:D,3,FALSE)</f>
        <v>190566.63593333299</v>
      </c>
      <c r="J10" s="21">
        <f>VLOOKUP(B10,RMS!B:E,4,FALSE)</f>
        <v>155987.973457265</v>
      </c>
      <c r="K10" s="22">
        <f t="shared" si="1"/>
        <v>-4.7333329857792705E-3</v>
      </c>
      <c r="L10" s="22">
        <f t="shared" si="2"/>
        <v>4.4273500679992139E-4</v>
      </c>
      <c r="M10" s="32"/>
    </row>
    <row r="11" spans="1:13" x14ac:dyDescent="0.2">
      <c r="A11" s="42"/>
      <c r="B11" s="12">
        <v>19</v>
      </c>
      <c r="C11" s="40" t="s">
        <v>13</v>
      </c>
      <c r="D11" s="40"/>
      <c r="E11" s="15">
        <f>VLOOKUP(C11,RA!B14:D42,3,0)</f>
        <v>112075.50539999999</v>
      </c>
      <c r="F11" s="25">
        <f>VLOOKUP(C11,RA!B15:I45,8,0)</f>
        <v>8531.0944999999992</v>
      </c>
      <c r="G11" s="16">
        <f t="shared" si="0"/>
        <v>103544.41089999999</v>
      </c>
      <c r="H11" s="27">
        <f>RA!J15</f>
        <v>7.6119170460595598</v>
      </c>
      <c r="I11" s="20">
        <f>VLOOKUP(B11,RMS!B:D,3,FALSE)</f>
        <v>112075.64158034199</v>
      </c>
      <c r="J11" s="21">
        <f>VLOOKUP(B11,RMS!B:E,4,FALSE)</f>
        <v>103544.411263248</v>
      </c>
      <c r="K11" s="22">
        <f t="shared" si="1"/>
        <v>-0.13618034200044349</v>
      </c>
      <c r="L11" s="22">
        <f t="shared" si="2"/>
        <v>-3.63248007488437E-4</v>
      </c>
      <c r="M11" s="32"/>
    </row>
    <row r="12" spans="1:13" x14ac:dyDescent="0.2">
      <c r="A12" s="42"/>
      <c r="B12" s="12">
        <v>21</v>
      </c>
      <c r="C12" s="40" t="s">
        <v>14</v>
      </c>
      <c r="D12" s="40"/>
      <c r="E12" s="15">
        <f>VLOOKUP(C12,RA!B16:D43,3,0)</f>
        <v>677895.8652</v>
      </c>
      <c r="F12" s="25">
        <f>VLOOKUP(C12,RA!B16:I46,8,0)</f>
        <v>30075.683099999998</v>
      </c>
      <c r="G12" s="16">
        <f t="shared" si="0"/>
        <v>647820.18209999998</v>
      </c>
      <c r="H12" s="27">
        <f>RA!J16</f>
        <v>4.4366228861901602</v>
      </c>
      <c r="I12" s="20">
        <f>VLOOKUP(B12,RMS!B:D,3,FALSE)</f>
        <v>677895.18624871795</v>
      </c>
      <c r="J12" s="21">
        <f>VLOOKUP(B12,RMS!B:E,4,FALSE)</f>
        <v>647820.18257948698</v>
      </c>
      <c r="K12" s="22">
        <f t="shared" si="1"/>
        <v>0.67895128205418587</v>
      </c>
      <c r="L12" s="22">
        <f t="shared" si="2"/>
        <v>-4.7948700375854969E-4</v>
      </c>
      <c r="M12" s="32"/>
    </row>
    <row r="13" spans="1:13" x14ac:dyDescent="0.2">
      <c r="A13" s="42"/>
      <c r="B13" s="12">
        <v>22</v>
      </c>
      <c r="C13" s="40" t="s">
        <v>15</v>
      </c>
      <c r="D13" s="40"/>
      <c r="E13" s="15">
        <f>VLOOKUP(C13,RA!B16:D44,3,0)</f>
        <v>503381.51659999997</v>
      </c>
      <c r="F13" s="25">
        <f>VLOOKUP(C13,RA!B17:I47,8,0)</f>
        <v>57668.829400000002</v>
      </c>
      <c r="G13" s="16">
        <f t="shared" si="0"/>
        <v>445712.68719999999</v>
      </c>
      <c r="H13" s="27">
        <f>RA!J17</f>
        <v>11.456286633151301</v>
      </c>
      <c r="I13" s="20">
        <f>VLOOKUP(B13,RMS!B:D,3,FALSE)</f>
        <v>503381.49078376102</v>
      </c>
      <c r="J13" s="21">
        <f>VLOOKUP(B13,RMS!B:E,4,FALSE)</f>
        <v>445712.688535897</v>
      </c>
      <c r="K13" s="22">
        <f t="shared" si="1"/>
        <v>2.5816238950937986E-2</v>
      </c>
      <c r="L13" s="22">
        <f t="shared" si="2"/>
        <v>-1.3358970172703266E-3</v>
      </c>
      <c r="M13" s="32"/>
    </row>
    <row r="14" spans="1:13" x14ac:dyDescent="0.2">
      <c r="A14" s="42"/>
      <c r="B14" s="12">
        <v>23</v>
      </c>
      <c r="C14" s="40" t="s">
        <v>16</v>
      </c>
      <c r="D14" s="40"/>
      <c r="E14" s="15">
        <f>VLOOKUP(C14,RA!B18:D44,3,0)</f>
        <v>2641814.1031999998</v>
      </c>
      <c r="F14" s="25">
        <f>VLOOKUP(C14,RA!B18:I48,8,0)</f>
        <v>183863.6894</v>
      </c>
      <c r="G14" s="16">
        <f t="shared" si="0"/>
        <v>2457950.4137999997</v>
      </c>
      <c r="H14" s="27">
        <f>RA!J18</f>
        <v>6.9597512246334103</v>
      </c>
      <c r="I14" s="20">
        <f>VLOOKUP(B14,RMS!B:D,3,FALSE)</f>
        <v>2641814.1341880299</v>
      </c>
      <c r="J14" s="21">
        <f>VLOOKUP(B14,RMS!B:E,4,FALSE)</f>
        <v>2457950.4181282101</v>
      </c>
      <c r="K14" s="22">
        <f t="shared" si="1"/>
        <v>-3.0988030135631561E-2</v>
      </c>
      <c r="L14" s="22">
        <f t="shared" si="2"/>
        <v>-4.3282103724777699E-3</v>
      </c>
      <c r="M14" s="32"/>
    </row>
    <row r="15" spans="1:13" x14ac:dyDescent="0.2">
      <c r="A15" s="42"/>
      <c r="B15" s="12">
        <v>24</v>
      </c>
      <c r="C15" s="40" t="s">
        <v>17</v>
      </c>
      <c r="D15" s="40"/>
      <c r="E15" s="15">
        <f>VLOOKUP(C15,RA!B18:D45,3,0)</f>
        <v>581201.03020000004</v>
      </c>
      <c r="F15" s="25">
        <f>VLOOKUP(C15,RA!B19:I49,8,0)</f>
        <v>46659.369599999998</v>
      </c>
      <c r="G15" s="16">
        <f t="shared" si="0"/>
        <v>534541.66060000006</v>
      </c>
      <c r="H15" s="27">
        <f>RA!J19</f>
        <v>8.0280947857136091</v>
      </c>
      <c r="I15" s="20">
        <f>VLOOKUP(B15,RMS!B:D,3,FALSE)</f>
        <v>581201.16586923099</v>
      </c>
      <c r="J15" s="21">
        <f>VLOOKUP(B15,RMS!B:E,4,FALSE)</f>
        <v>534541.65955555602</v>
      </c>
      <c r="K15" s="22">
        <f t="shared" si="1"/>
        <v>-0.13566923094913363</v>
      </c>
      <c r="L15" s="22">
        <f t="shared" si="2"/>
        <v>1.044444041326642E-3</v>
      </c>
      <c r="M15" s="32"/>
    </row>
    <row r="16" spans="1:13" x14ac:dyDescent="0.2">
      <c r="A16" s="42"/>
      <c r="B16" s="12">
        <v>25</v>
      </c>
      <c r="C16" s="40" t="s">
        <v>18</v>
      </c>
      <c r="D16" s="40"/>
      <c r="E16" s="15">
        <f>VLOOKUP(C16,RA!B20:D46,3,0)</f>
        <v>1166616.7265999999</v>
      </c>
      <c r="F16" s="25">
        <f>VLOOKUP(C16,RA!B20:I50,8,0)</f>
        <v>81206.504100000006</v>
      </c>
      <c r="G16" s="16">
        <f t="shared" si="0"/>
        <v>1085410.2224999999</v>
      </c>
      <c r="H16" s="27">
        <f>RA!J20</f>
        <v>6.9608554590734402</v>
      </c>
      <c r="I16" s="20">
        <f>VLOOKUP(B16,RMS!B:D,3,FALSE)</f>
        <v>1166616.7194999999</v>
      </c>
      <c r="J16" s="21">
        <f>VLOOKUP(B16,RMS!B:E,4,FALSE)</f>
        <v>1085410.2224999999</v>
      </c>
      <c r="K16" s="22">
        <f t="shared" si="1"/>
        <v>7.1000000461935997E-3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40" t="s">
        <v>19</v>
      </c>
      <c r="D17" s="40"/>
      <c r="E17" s="15">
        <f>VLOOKUP(C17,RA!B20:D47,3,0)</f>
        <v>349133.99589999998</v>
      </c>
      <c r="F17" s="25">
        <f>VLOOKUP(C17,RA!B21:I51,8,0)</f>
        <v>43240.015599999999</v>
      </c>
      <c r="G17" s="16">
        <f t="shared" si="0"/>
        <v>305893.9803</v>
      </c>
      <c r="H17" s="27">
        <f>RA!J21</f>
        <v>12.384934182228699</v>
      </c>
      <c r="I17" s="20">
        <f>VLOOKUP(B17,RMS!B:D,3,FALSE)</f>
        <v>349134.16032892402</v>
      </c>
      <c r="J17" s="21">
        <f>VLOOKUP(B17,RMS!B:E,4,FALSE)</f>
        <v>305893.980321693</v>
      </c>
      <c r="K17" s="22">
        <f t="shared" si="1"/>
        <v>-0.1644289240357466</v>
      </c>
      <c r="L17" s="22">
        <f t="shared" si="2"/>
        <v>-2.1693005692213774E-5</v>
      </c>
      <c r="M17" s="32"/>
    </row>
    <row r="18" spans="1:13" x14ac:dyDescent="0.2">
      <c r="A18" s="42"/>
      <c r="B18" s="12">
        <v>27</v>
      </c>
      <c r="C18" s="40" t="s">
        <v>20</v>
      </c>
      <c r="D18" s="40"/>
      <c r="E18" s="15">
        <f>VLOOKUP(C18,RA!B22:D48,3,0)</f>
        <v>1235049.3907999999</v>
      </c>
      <c r="F18" s="25">
        <f>VLOOKUP(C18,RA!B22:I52,8,0)</f>
        <v>134196.9014</v>
      </c>
      <c r="G18" s="16">
        <f t="shared" si="0"/>
        <v>1100852.4893999998</v>
      </c>
      <c r="H18" s="27">
        <f>RA!J22</f>
        <v>10.865711314838499</v>
      </c>
      <c r="I18" s="20">
        <f>VLOOKUP(B18,RMS!B:D,3,FALSE)</f>
        <v>1235051.0197000001</v>
      </c>
      <c r="J18" s="21">
        <f>VLOOKUP(B18,RMS!B:E,4,FALSE)</f>
        <v>1100852.4905999999</v>
      </c>
      <c r="K18" s="22">
        <f t="shared" si="1"/>
        <v>-1.6289000001270324</v>
      </c>
      <c r="L18" s="22">
        <f t="shared" si="2"/>
        <v>-1.2000000569969416E-3</v>
      </c>
      <c r="M18" s="32"/>
    </row>
    <row r="19" spans="1:13" x14ac:dyDescent="0.2">
      <c r="A19" s="42"/>
      <c r="B19" s="12">
        <v>29</v>
      </c>
      <c r="C19" s="40" t="s">
        <v>21</v>
      </c>
      <c r="D19" s="40"/>
      <c r="E19" s="15">
        <f>VLOOKUP(C19,RA!B22:D49,3,0)</f>
        <v>2630578.1450999998</v>
      </c>
      <c r="F19" s="25">
        <f>VLOOKUP(C19,RA!B23:I53,8,0)</f>
        <v>235660.58050000001</v>
      </c>
      <c r="G19" s="16">
        <f t="shared" si="0"/>
        <v>2394917.5645999997</v>
      </c>
      <c r="H19" s="27">
        <f>RA!J23</f>
        <v>8.9585090235379194</v>
      </c>
      <c r="I19" s="20">
        <f>VLOOKUP(B19,RMS!B:D,3,FALSE)</f>
        <v>2630580.4040640998</v>
      </c>
      <c r="J19" s="21">
        <f>VLOOKUP(B19,RMS!B:E,4,FALSE)</f>
        <v>2394917.5913606798</v>
      </c>
      <c r="K19" s="22">
        <f t="shared" si="1"/>
        <v>-2.2589640999212861</v>
      </c>
      <c r="L19" s="22">
        <f t="shared" si="2"/>
        <v>-2.6760680135339499E-2</v>
      </c>
      <c r="M19" s="32"/>
    </row>
    <row r="20" spans="1:13" x14ac:dyDescent="0.2">
      <c r="A20" s="42"/>
      <c r="B20" s="12">
        <v>31</v>
      </c>
      <c r="C20" s="40" t="s">
        <v>22</v>
      </c>
      <c r="D20" s="40"/>
      <c r="E20" s="15">
        <f>VLOOKUP(C20,RA!B24:D50,3,0)</f>
        <v>307654.93180000002</v>
      </c>
      <c r="F20" s="25">
        <f>VLOOKUP(C20,RA!B24:I54,8,0)</f>
        <v>45197.381399999998</v>
      </c>
      <c r="G20" s="16">
        <f t="shared" si="0"/>
        <v>262457.55040000001</v>
      </c>
      <c r="H20" s="27">
        <f>RA!J24</f>
        <v>14.6909334869307</v>
      </c>
      <c r="I20" s="20">
        <f>VLOOKUP(B20,RMS!B:D,3,FALSE)</f>
        <v>307655.06300101301</v>
      </c>
      <c r="J20" s="21">
        <f>VLOOKUP(B20,RMS!B:E,4,FALSE)</f>
        <v>262457.53607157402</v>
      </c>
      <c r="K20" s="22">
        <f t="shared" si="1"/>
        <v>-0.13120101299136877</v>
      </c>
      <c r="L20" s="22">
        <f t="shared" si="2"/>
        <v>1.4328425982967019E-2</v>
      </c>
      <c r="M20" s="32"/>
    </row>
    <row r="21" spans="1:13" x14ac:dyDescent="0.2">
      <c r="A21" s="42"/>
      <c r="B21" s="12">
        <v>32</v>
      </c>
      <c r="C21" s="40" t="s">
        <v>23</v>
      </c>
      <c r="D21" s="40"/>
      <c r="E21" s="15">
        <f>VLOOKUP(C21,RA!B24:D51,3,0)</f>
        <v>425181.27140000003</v>
      </c>
      <c r="F21" s="25">
        <f>VLOOKUP(C21,RA!B25:I55,8,0)</f>
        <v>36241.830099999999</v>
      </c>
      <c r="G21" s="16">
        <f t="shared" si="0"/>
        <v>388939.44130000001</v>
      </c>
      <c r="H21" s="27">
        <f>RA!J25</f>
        <v>8.5238538331347602</v>
      </c>
      <c r="I21" s="20">
        <f>VLOOKUP(B21,RMS!B:D,3,FALSE)</f>
        <v>425181.26785276498</v>
      </c>
      <c r="J21" s="21">
        <f>VLOOKUP(B21,RMS!B:E,4,FALSE)</f>
        <v>388939.44029491697</v>
      </c>
      <c r="K21" s="22">
        <f t="shared" si="1"/>
        <v>3.5472350427880883E-3</v>
      </c>
      <c r="L21" s="22">
        <f t="shared" si="2"/>
        <v>1.0050830314867198E-3</v>
      </c>
      <c r="M21" s="32"/>
    </row>
    <row r="22" spans="1:13" x14ac:dyDescent="0.2">
      <c r="A22" s="42"/>
      <c r="B22" s="12">
        <v>33</v>
      </c>
      <c r="C22" s="40" t="s">
        <v>24</v>
      </c>
      <c r="D22" s="40"/>
      <c r="E22" s="15">
        <f>VLOOKUP(C22,RA!B26:D52,3,0)</f>
        <v>725265.82330000005</v>
      </c>
      <c r="F22" s="25">
        <f>VLOOKUP(C22,RA!B26:I56,8,0)</f>
        <v>156068.48370000001</v>
      </c>
      <c r="G22" s="16">
        <f t="shared" si="0"/>
        <v>569197.33960000006</v>
      </c>
      <c r="H22" s="27">
        <f>RA!J26</f>
        <v>21.5187974789546</v>
      </c>
      <c r="I22" s="20">
        <f>VLOOKUP(B22,RMS!B:D,3,FALSE)</f>
        <v>725265.79897591705</v>
      </c>
      <c r="J22" s="21">
        <f>VLOOKUP(B22,RMS!B:E,4,FALSE)</f>
        <v>569197.30671740905</v>
      </c>
      <c r="K22" s="22">
        <f t="shared" si="1"/>
        <v>2.4324083002284169E-2</v>
      </c>
      <c r="L22" s="22">
        <f t="shared" si="2"/>
        <v>3.288259101100266E-2</v>
      </c>
      <c r="M22" s="32"/>
    </row>
    <row r="23" spans="1:13" x14ac:dyDescent="0.2">
      <c r="A23" s="42"/>
      <c r="B23" s="12">
        <v>34</v>
      </c>
      <c r="C23" s="40" t="s">
        <v>25</v>
      </c>
      <c r="D23" s="40"/>
      <c r="E23" s="15">
        <f>VLOOKUP(C23,RA!B26:D53,3,0)</f>
        <v>306608.87599999999</v>
      </c>
      <c r="F23" s="25">
        <f>VLOOKUP(C23,RA!B27:I57,8,0)</f>
        <v>83147.654599999994</v>
      </c>
      <c r="G23" s="16">
        <f t="shared" si="0"/>
        <v>223461.22139999998</v>
      </c>
      <c r="H23" s="27">
        <f>RA!J27</f>
        <v>27.118476048292901</v>
      </c>
      <c r="I23" s="20">
        <f>VLOOKUP(B23,RMS!B:D,3,FALSE)</f>
        <v>306608.682116421</v>
      </c>
      <c r="J23" s="21">
        <f>VLOOKUP(B23,RMS!B:E,4,FALSE)</f>
        <v>223461.25773889999</v>
      </c>
      <c r="K23" s="22">
        <f t="shared" si="1"/>
        <v>0.19388357899151742</v>
      </c>
      <c r="L23" s="22">
        <f t="shared" si="2"/>
        <v>-3.6338900012196973E-2</v>
      </c>
      <c r="M23" s="32"/>
    </row>
    <row r="24" spans="1:13" x14ac:dyDescent="0.2">
      <c r="A24" s="42"/>
      <c r="B24" s="12">
        <v>35</v>
      </c>
      <c r="C24" s="40" t="s">
        <v>26</v>
      </c>
      <c r="D24" s="40"/>
      <c r="E24" s="15">
        <f>VLOOKUP(C24,RA!B28:D54,3,0)</f>
        <v>1319559.5713</v>
      </c>
      <c r="F24" s="25">
        <f>VLOOKUP(C24,RA!B28:I58,8,0)</f>
        <v>55954.925000000003</v>
      </c>
      <c r="G24" s="16">
        <f t="shared" si="0"/>
        <v>1263604.6462999999</v>
      </c>
      <c r="H24" s="27">
        <f>RA!J28</f>
        <v>4.2404243216450199</v>
      </c>
      <c r="I24" s="20">
        <f>VLOOKUP(B24,RMS!B:D,3,FALSE)</f>
        <v>1319559.5720831901</v>
      </c>
      <c r="J24" s="21">
        <f>VLOOKUP(B24,RMS!B:E,4,FALSE)</f>
        <v>1263604.6393849601</v>
      </c>
      <c r="K24" s="22">
        <f t="shared" si="1"/>
        <v>-7.8319013118743896E-4</v>
      </c>
      <c r="L24" s="22">
        <f t="shared" si="2"/>
        <v>6.915039848536253E-3</v>
      </c>
      <c r="M24" s="32"/>
    </row>
    <row r="25" spans="1:13" x14ac:dyDescent="0.2">
      <c r="A25" s="42"/>
      <c r="B25" s="12">
        <v>36</v>
      </c>
      <c r="C25" s="40" t="s">
        <v>27</v>
      </c>
      <c r="D25" s="40"/>
      <c r="E25" s="15">
        <f>VLOOKUP(C25,RA!B28:D55,3,0)</f>
        <v>703651.0024</v>
      </c>
      <c r="F25" s="25">
        <f>VLOOKUP(C25,RA!B29:I59,8,0)</f>
        <v>113119.57640000001</v>
      </c>
      <c r="G25" s="16">
        <f t="shared" si="0"/>
        <v>590531.42599999998</v>
      </c>
      <c r="H25" s="27">
        <f>RA!J29</f>
        <v>16.076091132418501</v>
      </c>
      <c r="I25" s="20">
        <f>VLOOKUP(B25,RMS!B:D,3,FALSE)</f>
        <v>703651.00184778799</v>
      </c>
      <c r="J25" s="21">
        <f>VLOOKUP(B25,RMS!B:E,4,FALSE)</f>
        <v>590531.39426608698</v>
      </c>
      <c r="K25" s="22">
        <f t="shared" si="1"/>
        <v>5.5221200454980135E-4</v>
      </c>
      <c r="L25" s="22">
        <f t="shared" si="2"/>
        <v>3.1733912997879088E-2</v>
      </c>
      <c r="M25" s="32"/>
    </row>
    <row r="26" spans="1:13" x14ac:dyDescent="0.2">
      <c r="A26" s="42"/>
      <c r="B26" s="12">
        <v>37</v>
      </c>
      <c r="C26" s="40" t="s">
        <v>73</v>
      </c>
      <c r="D26" s="40"/>
      <c r="E26" s="15">
        <f>VLOOKUP(C26,RA!B30:D56,3,0)</f>
        <v>821266.57609999995</v>
      </c>
      <c r="F26" s="25">
        <f>VLOOKUP(C26,RA!B30:I60,8,0)</f>
        <v>112854.6634</v>
      </c>
      <c r="G26" s="16">
        <f t="shared" si="0"/>
        <v>708411.91269999999</v>
      </c>
      <c r="H26" s="27">
        <f>RA!J30</f>
        <v>13.7415385800698</v>
      </c>
      <c r="I26" s="20">
        <f>VLOOKUP(B26,RMS!B:D,3,FALSE)</f>
        <v>821266.51510719303</v>
      </c>
      <c r="J26" s="21">
        <f>VLOOKUP(B26,RMS!B:E,4,FALSE)</f>
        <v>708411.90707459894</v>
      </c>
      <c r="K26" s="22">
        <f t="shared" si="1"/>
        <v>6.0992806917056441E-2</v>
      </c>
      <c r="L26" s="22">
        <f t="shared" si="2"/>
        <v>5.625401041470468E-3</v>
      </c>
      <c r="M26" s="32"/>
    </row>
    <row r="27" spans="1:13" x14ac:dyDescent="0.2">
      <c r="A27" s="42"/>
      <c r="B27" s="12">
        <v>38</v>
      </c>
      <c r="C27" s="40" t="s">
        <v>29</v>
      </c>
      <c r="D27" s="40"/>
      <c r="E27" s="15">
        <f>VLOOKUP(C27,RA!B30:D57,3,0)</f>
        <v>831332.86329999997</v>
      </c>
      <c r="F27" s="25">
        <f>VLOOKUP(C27,RA!B31:I61,8,0)</f>
        <v>36506.087599999999</v>
      </c>
      <c r="G27" s="16">
        <f t="shared" si="0"/>
        <v>794826.7757</v>
      </c>
      <c r="H27" s="27">
        <f>RA!J31</f>
        <v>4.3912720417532896</v>
      </c>
      <c r="I27" s="20">
        <f>VLOOKUP(B27,RMS!B:D,3,FALSE)</f>
        <v>831332.71846283204</v>
      </c>
      <c r="J27" s="21">
        <f>VLOOKUP(B27,RMS!B:E,4,FALSE)</f>
        <v>794826.67711150402</v>
      </c>
      <c r="K27" s="22">
        <f t="shared" si="1"/>
        <v>0.14483716792892665</v>
      </c>
      <c r="L27" s="22">
        <f t="shared" si="2"/>
        <v>9.858849598094821E-2</v>
      </c>
      <c r="M27" s="32"/>
    </row>
    <row r="28" spans="1:13" x14ac:dyDescent="0.2">
      <c r="A28" s="42"/>
      <c r="B28" s="12">
        <v>39</v>
      </c>
      <c r="C28" s="40" t="s">
        <v>30</v>
      </c>
      <c r="D28" s="40"/>
      <c r="E28" s="15">
        <f>VLOOKUP(C28,RA!B32:D58,3,0)</f>
        <v>119201.3422</v>
      </c>
      <c r="F28" s="25">
        <f>VLOOKUP(C28,RA!B32:I62,8,0)</f>
        <v>30338.0072</v>
      </c>
      <c r="G28" s="16">
        <f t="shared" si="0"/>
        <v>88863.334999999992</v>
      </c>
      <c r="H28" s="27">
        <f>RA!J32</f>
        <v>25.451061741484299</v>
      </c>
      <c r="I28" s="20">
        <f>VLOOKUP(B28,RMS!B:D,3,FALSE)</f>
        <v>119201.324588654</v>
      </c>
      <c r="J28" s="21">
        <f>VLOOKUP(B28,RMS!B:E,4,FALSE)</f>
        <v>88863.315890480895</v>
      </c>
      <c r="K28" s="22">
        <f t="shared" si="1"/>
        <v>1.7611346003832296E-2</v>
      </c>
      <c r="L28" s="22">
        <f t="shared" si="2"/>
        <v>1.9109519096673466E-2</v>
      </c>
      <c r="M28" s="32"/>
    </row>
    <row r="29" spans="1:13" x14ac:dyDescent="0.2">
      <c r="A29" s="42"/>
      <c r="B29" s="12">
        <v>40</v>
      </c>
      <c r="C29" s="40" t="s">
        <v>31</v>
      </c>
      <c r="D29" s="40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40" t="s">
        <v>32</v>
      </c>
      <c r="D30" s="40"/>
      <c r="E30" s="15">
        <f>VLOOKUP(C30,RA!B34:D61,3,0)</f>
        <v>260173.59779999999</v>
      </c>
      <c r="F30" s="25">
        <f>VLOOKUP(C30,RA!B34:I65,8,0)</f>
        <v>33105.096100000002</v>
      </c>
      <c r="G30" s="16">
        <f t="shared" si="0"/>
        <v>227068.50169999999</v>
      </c>
      <c r="H30" s="27">
        <f>RA!J34</f>
        <v>0</v>
      </c>
      <c r="I30" s="20">
        <f>VLOOKUP(B30,RMS!B:D,3,FALSE)</f>
        <v>260173.5969</v>
      </c>
      <c r="J30" s="21">
        <f>VLOOKUP(B30,RMS!B:E,4,FALSE)</f>
        <v>227068.51389999999</v>
      </c>
      <c r="K30" s="22">
        <f t="shared" si="1"/>
        <v>8.9999998454004526E-4</v>
      </c>
      <c r="L30" s="22">
        <f t="shared" si="2"/>
        <v>-1.2199999997392297E-2</v>
      </c>
      <c r="M30" s="32"/>
    </row>
    <row r="31" spans="1:13" s="35" customFormat="1" ht="12" thickBot="1" x14ac:dyDescent="0.25">
      <c r="A31" s="42"/>
      <c r="B31" s="12">
        <v>70</v>
      </c>
      <c r="C31" s="43" t="s">
        <v>69</v>
      </c>
      <c r="D31" s="44"/>
      <c r="E31" s="15">
        <f>VLOOKUP(C31,RA!B35:D62,3,0)</f>
        <v>442603.56</v>
      </c>
      <c r="F31" s="25">
        <f>VLOOKUP(C31,RA!B35:I66,8,0)</f>
        <v>-13574.24</v>
      </c>
      <c r="G31" s="16">
        <f t="shared" si="0"/>
        <v>456177.8</v>
      </c>
      <c r="H31" s="27">
        <f>RA!J35</f>
        <v>12.724233504065401</v>
      </c>
      <c r="I31" s="20">
        <f>VLOOKUP(B31,RMS!B:D,3,FALSE)</f>
        <v>442603.56</v>
      </c>
      <c r="J31" s="21">
        <f>VLOOKUP(B31,RMS!B:E,4,FALSE)</f>
        <v>456177.8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40" t="s">
        <v>36</v>
      </c>
      <c r="D32" s="40"/>
      <c r="E32" s="15">
        <f>VLOOKUP(C32,RA!B34:D62,3,0)</f>
        <v>866130.94</v>
      </c>
      <c r="F32" s="25">
        <f>VLOOKUP(C32,RA!B34:I66,8,0)</f>
        <v>-134002.72</v>
      </c>
      <c r="G32" s="16">
        <f t="shared" si="0"/>
        <v>1000133.6599999999</v>
      </c>
      <c r="H32" s="27">
        <f>RA!J35</f>
        <v>12.724233504065401</v>
      </c>
      <c r="I32" s="20">
        <f>VLOOKUP(B32,RMS!B:D,3,FALSE)</f>
        <v>866130.94</v>
      </c>
      <c r="J32" s="21">
        <f>VLOOKUP(B32,RMS!B:E,4,FALSE)</f>
        <v>1000133.66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40" t="s">
        <v>37</v>
      </c>
      <c r="D33" s="40"/>
      <c r="E33" s="15">
        <f>VLOOKUP(C33,RA!B34:D63,3,0)</f>
        <v>448105.25</v>
      </c>
      <c r="F33" s="25">
        <f>VLOOKUP(C33,RA!B34:I67,8,0)</f>
        <v>-17752.099999999999</v>
      </c>
      <c r="G33" s="16">
        <f t="shared" si="0"/>
        <v>465857.35</v>
      </c>
      <c r="H33" s="27">
        <f>RA!J34</f>
        <v>0</v>
      </c>
      <c r="I33" s="20">
        <f>VLOOKUP(B33,RMS!B:D,3,FALSE)</f>
        <v>448105.25</v>
      </c>
      <c r="J33" s="21">
        <f>VLOOKUP(B33,RMS!B:E,4,FALSE)</f>
        <v>465857.35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40" t="s">
        <v>38</v>
      </c>
      <c r="D34" s="40"/>
      <c r="E34" s="15">
        <f>VLOOKUP(C34,RA!B35:D64,3,0)</f>
        <v>380400.14</v>
      </c>
      <c r="F34" s="25">
        <f>VLOOKUP(C34,RA!B35:I68,8,0)</f>
        <v>-71023.91</v>
      </c>
      <c r="G34" s="16">
        <f t="shared" si="0"/>
        <v>451424.05000000005</v>
      </c>
      <c r="H34" s="27">
        <f>RA!J35</f>
        <v>12.724233504065401</v>
      </c>
      <c r="I34" s="20">
        <f>VLOOKUP(B34,RMS!B:D,3,FALSE)</f>
        <v>380400.14</v>
      </c>
      <c r="J34" s="21">
        <f>VLOOKUP(B34,RMS!B:E,4,FALSE)</f>
        <v>451424.05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40" t="s">
        <v>71</v>
      </c>
      <c r="D35" s="40"/>
      <c r="E35" s="15">
        <f>VLOOKUP(C35,RA!B36:D65,3,0)</f>
        <v>2.64</v>
      </c>
      <c r="F35" s="25">
        <f>VLOOKUP(C35,RA!B36:I69,8,0)</f>
        <v>-219.6</v>
      </c>
      <c r="G35" s="16">
        <f t="shared" si="0"/>
        <v>222.23999999999998</v>
      </c>
      <c r="H35" s="27">
        <f>RA!J36</f>
        <v>-3.0669070985330502</v>
      </c>
      <c r="I35" s="20">
        <f>VLOOKUP(B35,RMS!B:D,3,FALSE)</f>
        <v>2.64</v>
      </c>
      <c r="J35" s="21">
        <f>VLOOKUP(B35,RMS!B:E,4,FALSE)</f>
        <v>222.24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40" t="s">
        <v>33</v>
      </c>
      <c r="D36" s="40"/>
      <c r="E36" s="15">
        <f>VLOOKUP(C36,RA!B8:D65,3,0)</f>
        <v>132258.78529999999</v>
      </c>
      <c r="F36" s="25">
        <f>VLOOKUP(C36,RA!B8:I69,8,0)</f>
        <v>7614.7001</v>
      </c>
      <c r="G36" s="16">
        <f t="shared" si="0"/>
        <v>124644.08519999999</v>
      </c>
      <c r="H36" s="27">
        <f>RA!J36</f>
        <v>-3.0669070985330502</v>
      </c>
      <c r="I36" s="20">
        <f>VLOOKUP(B36,RMS!B:D,3,FALSE)</f>
        <v>132258.78632478599</v>
      </c>
      <c r="J36" s="21">
        <f>VLOOKUP(B36,RMS!B:E,4,FALSE)</f>
        <v>124644.087094017</v>
      </c>
      <c r="K36" s="22">
        <f t="shared" si="1"/>
        <v>-1.0247860045637935E-3</v>
      </c>
      <c r="L36" s="22">
        <f t="shared" si="2"/>
        <v>-1.8940170120913535E-3</v>
      </c>
      <c r="M36" s="32"/>
    </row>
    <row r="37" spans="1:13" x14ac:dyDescent="0.2">
      <c r="A37" s="42"/>
      <c r="B37" s="12">
        <v>76</v>
      </c>
      <c r="C37" s="40" t="s">
        <v>34</v>
      </c>
      <c r="D37" s="40"/>
      <c r="E37" s="15">
        <f>VLOOKUP(C37,RA!B8:D66,3,0)</f>
        <v>530253.03249999997</v>
      </c>
      <c r="F37" s="25">
        <f>VLOOKUP(C37,RA!B8:I70,8,0)</f>
        <v>11546.4804</v>
      </c>
      <c r="G37" s="16">
        <f t="shared" si="0"/>
        <v>518706.55209999997</v>
      </c>
      <c r="H37" s="27">
        <f>RA!J37</f>
        <v>-15.4714159039279</v>
      </c>
      <c r="I37" s="20">
        <f>VLOOKUP(B37,RMS!B:D,3,FALSE)</f>
        <v>530253.02283846203</v>
      </c>
      <c r="J37" s="21">
        <f>VLOOKUP(B37,RMS!B:E,4,FALSE)</f>
        <v>518706.55005641002</v>
      </c>
      <c r="K37" s="22">
        <f t="shared" si="1"/>
        <v>9.6615379443392158E-3</v>
      </c>
      <c r="L37" s="22">
        <f t="shared" si="2"/>
        <v>2.0435899496078491E-3</v>
      </c>
      <c r="M37" s="32"/>
    </row>
    <row r="38" spans="1:13" x14ac:dyDescent="0.2">
      <c r="A38" s="42"/>
      <c r="B38" s="12">
        <v>77</v>
      </c>
      <c r="C38" s="40" t="s">
        <v>39</v>
      </c>
      <c r="D38" s="40"/>
      <c r="E38" s="15">
        <f>VLOOKUP(C38,RA!B9:D67,3,0)</f>
        <v>355243.59</v>
      </c>
      <c r="F38" s="25">
        <f>VLOOKUP(C38,RA!B9:I71,8,0)</f>
        <v>-46189.69</v>
      </c>
      <c r="G38" s="16">
        <f t="shared" si="0"/>
        <v>401433.28</v>
      </c>
      <c r="H38" s="27">
        <f>RA!J38</f>
        <v>-3.9615916126847401</v>
      </c>
      <c r="I38" s="20">
        <f>VLOOKUP(B38,RMS!B:D,3,FALSE)</f>
        <v>355243.59</v>
      </c>
      <c r="J38" s="21">
        <f>VLOOKUP(B38,RMS!B:E,4,FALSE)</f>
        <v>401433.28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40" t="s">
        <v>40</v>
      </c>
      <c r="D39" s="40"/>
      <c r="E39" s="15">
        <f>VLOOKUP(C39,RA!B10:D68,3,0)</f>
        <v>126641.92</v>
      </c>
      <c r="F39" s="25">
        <f>VLOOKUP(C39,RA!B10:I72,8,0)</f>
        <v>14721.02</v>
      </c>
      <c r="G39" s="16">
        <f t="shared" si="0"/>
        <v>111920.9</v>
      </c>
      <c r="H39" s="27">
        <f>RA!J39</f>
        <v>-18.670842234705798</v>
      </c>
      <c r="I39" s="20">
        <f>VLOOKUP(B39,RMS!B:D,3,FALSE)</f>
        <v>126641.92</v>
      </c>
      <c r="J39" s="21">
        <f>VLOOKUP(B39,RMS!B:E,4,FALSE)</f>
        <v>111920.9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40" t="s">
        <v>35</v>
      </c>
      <c r="D40" s="40"/>
      <c r="E40" s="15">
        <f>VLOOKUP(C40,RA!B8:D69,3,0)</f>
        <v>9360.7435000000005</v>
      </c>
      <c r="F40" s="25">
        <f>VLOOKUP(C40,RA!B8:I73,8,0)</f>
        <v>392.41239999999999</v>
      </c>
      <c r="G40" s="16">
        <f t="shared" si="0"/>
        <v>8968.3311000000012</v>
      </c>
      <c r="H40" s="27">
        <f>RA!J40</f>
        <v>-8318.1818181818198</v>
      </c>
      <c r="I40" s="20">
        <f>VLOOKUP(B40,RMS!B:D,3,FALSE)</f>
        <v>9360.7435897435898</v>
      </c>
      <c r="J40" s="21">
        <f>VLOOKUP(B40,RMS!B:E,4,FALSE)</f>
        <v>8968.3308547008492</v>
      </c>
      <c r="K40" s="22">
        <f t="shared" si="1"/>
        <v>-8.9743589342106134E-5</v>
      </c>
      <c r="L40" s="22">
        <f t="shared" si="2"/>
        <v>2.4529915208404418E-4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1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4.25" thickTop="1" thickBot="1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22.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3.5" thickBot="1" x14ac:dyDescent="0.25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2" t="s">
        <v>5</v>
      </c>
      <c r="B7" s="53"/>
      <c r="C7" s="54"/>
      <c r="D7" s="68">
        <v>20838014.1406</v>
      </c>
      <c r="E7" s="68">
        <v>23177757.510699999</v>
      </c>
      <c r="F7" s="69">
        <v>89.905221119774595</v>
      </c>
      <c r="G7" s="68">
        <v>22915688.1754</v>
      </c>
      <c r="H7" s="69">
        <v>-9.06660109396317</v>
      </c>
      <c r="I7" s="68">
        <v>1663801.291</v>
      </c>
      <c r="J7" s="69">
        <v>7.9844522600563597</v>
      </c>
      <c r="K7" s="68">
        <v>1141856.7555</v>
      </c>
      <c r="L7" s="69">
        <v>4.9828604175448001</v>
      </c>
      <c r="M7" s="69">
        <v>0.45710158738032702</v>
      </c>
      <c r="N7" s="68">
        <v>427659799.64539999</v>
      </c>
      <c r="O7" s="68">
        <v>7724138866.7390003</v>
      </c>
      <c r="P7" s="68">
        <v>988842</v>
      </c>
      <c r="Q7" s="68">
        <v>949573</v>
      </c>
      <c r="R7" s="69">
        <v>4.1354377177952504</v>
      </c>
      <c r="S7" s="68">
        <v>21.073148329662398</v>
      </c>
      <c r="T7" s="68">
        <v>22.9621489398919</v>
      </c>
      <c r="U7" s="70">
        <v>-8.9640170546828806</v>
      </c>
      <c r="V7" s="58"/>
      <c r="W7" s="58"/>
    </row>
    <row r="8" spans="1:23" ht="12" customHeight="1" thickBot="1" x14ac:dyDescent="0.25">
      <c r="A8" s="55">
        <v>42363</v>
      </c>
      <c r="B8" s="45" t="s">
        <v>6</v>
      </c>
      <c r="C8" s="46"/>
      <c r="D8" s="71">
        <v>631938.34340000001</v>
      </c>
      <c r="E8" s="71">
        <v>913346.03419999999</v>
      </c>
      <c r="F8" s="72">
        <v>69.189367417959502</v>
      </c>
      <c r="G8" s="71">
        <v>768272.04960000003</v>
      </c>
      <c r="H8" s="72">
        <v>-17.7454986512892</v>
      </c>
      <c r="I8" s="71">
        <v>153964.70310000001</v>
      </c>
      <c r="J8" s="72">
        <v>24.363880544362601</v>
      </c>
      <c r="K8" s="71">
        <v>137194.86799999999</v>
      </c>
      <c r="L8" s="72">
        <v>17.857589387955802</v>
      </c>
      <c r="M8" s="72">
        <v>0.122233690986167</v>
      </c>
      <c r="N8" s="71">
        <v>14997378.403999999</v>
      </c>
      <c r="O8" s="71">
        <v>275612832.6875</v>
      </c>
      <c r="P8" s="71">
        <v>23807</v>
      </c>
      <c r="Q8" s="71">
        <v>21348</v>
      </c>
      <c r="R8" s="72">
        <v>11.518643432640101</v>
      </c>
      <c r="S8" s="71">
        <v>26.5442241105557</v>
      </c>
      <c r="T8" s="71">
        <v>27.0233528620948</v>
      </c>
      <c r="U8" s="73">
        <v>-1.80502074403659</v>
      </c>
      <c r="V8" s="58"/>
      <c r="W8" s="58"/>
    </row>
    <row r="9" spans="1:23" ht="12" customHeight="1" thickBot="1" x14ac:dyDescent="0.25">
      <c r="A9" s="56"/>
      <c r="B9" s="45" t="s">
        <v>7</v>
      </c>
      <c r="C9" s="46"/>
      <c r="D9" s="71">
        <v>150913.72500000001</v>
      </c>
      <c r="E9" s="71">
        <v>116235.1084</v>
      </c>
      <c r="F9" s="72">
        <v>129.83488988598901</v>
      </c>
      <c r="G9" s="71">
        <v>117109.0713</v>
      </c>
      <c r="H9" s="72">
        <v>28.865956603312199</v>
      </c>
      <c r="I9" s="71">
        <v>26041.870299999999</v>
      </c>
      <c r="J9" s="72">
        <v>17.2561311438042</v>
      </c>
      <c r="K9" s="71">
        <v>16696.8799</v>
      </c>
      <c r="L9" s="72">
        <v>14.2575461615842</v>
      </c>
      <c r="M9" s="72">
        <v>0.55968483069702202</v>
      </c>
      <c r="N9" s="71">
        <v>2417308.7097</v>
      </c>
      <c r="O9" s="71">
        <v>43840340.554300003</v>
      </c>
      <c r="P9" s="71">
        <v>9491</v>
      </c>
      <c r="Q9" s="71">
        <v>10708</v>
      </c>
      <c r="R9" s="72">
        <v>-11.365334329473299</v>
      </c>
      <c r="S9" s="71">
        <v>15.9007191023074</v>
      </c>
      <c r="T9" s="71">
        <v>16.5743956387747</v>
      </c>
      <c r="U9" s="73">
        <v>-4.23676773441988</v>
      </c>
      <c r="V9" s="58"/>
      <c r="W9" s="58"/>
    </row>
    <row r="10" spans="1:23" ht="12" customHeight="1" thickBot="1" x14ac:dyDescent="0.25">
      <c r="A10" s="56"/>
      <c r="B10" s="45" t="s">
        <v>8</v>
      </c>
      <c r="C10" s="46"/>
      <c r="D10" s="71">
        <v>238879.67920000001</v>
      </c>
      <c r="E10" s="71">
        <v>229168.72829999999</v>
      </c>
      <c r="F10" s="72">
        <v>104.23746772608899</v>
      </c>
      <c r="G10" s="71">
        <v>257229.82610000001</v>
      </c>
      <c r="H10" s="72">
        <v>-7.1337555128098797</v>
      </c>
      <c r="I10" s="71">
        <v>52966.748699999996</v>
      </c>
      <c r="J10" s="72">
        <v>22.172982179724901</v>
      </c>
      <c r="K10" s="71">
        <v>27776.9375</v>
      </c>
      <c r="L10" s="72">
        <v>10.7984901755528</v>
      </c>
      <c r="M10" s="72">
        <v>0.90686063573423104</v>
      </c>
      <c r="N10" s="71">
        <v>2921150.9718999998</v>
      </c>
      <c r="O10" s="71">
        <v>66047613.406400003</v>
      </c>
      <c r="P10" s="71">
        <v>94661</v>
      </c>
      <c r="Q10" s="71">
        <v>93255</v>
      </c>
      <c r="R10" s="72">
        <v>1.5076939574285599</v>
      </c>
      <c r="S10" s="71">
        <v>2.5235279492082299</v>
      </c>
      <c r="T10" s="71">
        <v>2.4732273325827001</v>
      </c>
      <c r="U10" s="73">
        <v>1.9932656835168401</v>
      </c>
      <c r="V10" s="58"/>
      <c r="W10" s="58"/>
    </row>
    <row r="11" spans="1:23" ht="13.5" thickBot="1" x14ac:dyDescent="0.25">
      <c r="A11" s="56"/>
      <c r="B11" s="45" t="s">
        <v>9</v>
      </c>
      <c r="C11" s="46"/>
      <c r="D11" s="71">
        <v>76065.120599999995</v>
      </c>
      <c r="E11" s="71">
        <v>94491.276400000002</v>
      </c>
      <c r="F11" s="72">
        <v>80.499622291058401</v>
      </c>
      <c r="G11" s="71">
        <v>97094.6348</v>
      </c>
      <c r="H11" s="72">
        <v>-21.658780882504502</v>
      </c>
      <c r="I11" s="71">
        <v>16214.426799999999</v>
      </c>
      <c r="J11" s="72">
        <v>21.316507056192101</v>
      </c>
      <c r="K11" s="71">
        <v>11012.761200000001</v>
      </c>
      <c r="L11" s="72">
        <v>11.342296330466199</v>
      </c>
      <c r="M11" s="72">
        <v>0.47233073572865603</v>
      </c>
      <c r="N11" s="71">
        <v>2083910.9280999999</v>
      </c>
      <c r="O11" s="71">
        <v>24170866.706500001</v>
      </c>
      <c r="P11" s="71">
        <v>3590</v>
      </c>
      <c r="Q11" s="71">
        <v>3647</v>
      </c>
      <c r="R11" s="72">
        <v>-1.5629284343295899</v>
      </c>
      <c r="S11" s="71">
        <v>21.1880558774373</v>
      </c>
      <c r="T11" s="71">
        <v>22.013986756238001</v>
      </c>
      <c r="U11" s="73">
        <v>-3.8980965671333299</v>
      </c>
      <c r="V11" s="58"/>
      <c r="W11" s="58"/>
    </row>
    <row r="12" spans="1:23" ht="12" customHeight="1" thickBot="1" x14ac:dyDescent="0.25">
      <c r="A12" s="56"/>
      <c r="B12" s="45" t="s">
        <v>10</v>
      </c>
      <c r="C12" s="46"/>
      <c r="D12" s="71">
        <v>233029.51860000001</v>
      </c>
      <c r="E12" s="71">
        <v>322172.84230000002</v>
      </c>
      <c r="F12" s="72">
        <v>72.330590293209198</v>
      </c>
      <c r="G12" s="71">
        <v>318524.6813</v>
      </c>
      <c r="H12" s="72">
        <v>-26.8409852420438</v>
      </c>
      <c r="I12" s="71">
        <v>33015.756099999999</v>
      </c>
      <c r="J12" s="72">
        <v>14.1680574625708</v>
      </c>
      <c r="K12" s="71">
        <v>31754.192800000001</v>
      </c>
      <c r="L12" s="72">
        <v>9.9691467142832106</v>
      </c>
      <c r="M12" s="72">
        <v>3.9729030680950003E-2</v>
      </c>
      <c r="N12" s="71">
        <v>6242412.0740999999</v>
      </c>
      <c r="O12" s="71">
        <v>93764550.898100004</v>
      </c>
      <c r="P12" s="71">
        <v>2277</v>
      </c>
      <c r="Q12" s="71">
        <v>2181</v>
      </c>
      <c r="R12" s="72">
        <v>4.4016506189821198</v>
      </c>
      <c r="S12" s="71">
        <v>102.340587878788</v>
      </c>
      <c r="T12" s="71">
        <v>103.71955593764299</v>
      </c>
      <c r="U12" s="73">
        <v>-1.3474302692971201</v>
      </c>
      <c r="V12" s="58"/>
      <c r="W12" s="58"/>
    </row>
    <row r="13" spans="1:23" ht="13.5" thickBot="1" x14ac:dyDescent="0.25">
      <c r="A13" s="56"/>
      <c r="B13" s="45" t="s">
        <v>11</v>
      </c>
      <c r="C13" s="46"/>
      <c r="D13" s="71">
        <v>307978.38669999997</v>
      </c>
      <c r="E13" s="71">
        <v>641971.14910000004</v>
      </c>
      <c r="F13" s="72">
        <v>47.973867226239797</v>
      </c>
      <c r="G13" s="71">
        <v>520120.81170000002</v>
      </c>
      <c r="H13" s="72">
        <v>-40.787144107273598</v>
      </c>
      <c r="I13" s="71">
        <v>71870.402700000006</v>
      </c>
      <c r="J13" s="72">
        <v>23.336183902414099</v>
      </c>
      <c r="K13" s="71">
        <v>23203.771400000001</v>
      </c>
      <c r="L13" s="72">
        <v>4.4612272529836199</v>
      </c>
      <c r="M13" s="72">
        <v>2.0973586776501301</v>
      </c>
      <c r="N13" s="71">
        <v>8505123.0332999993</v>
      </c>
      <c r="O13" s="71">
        <v>134506620.63909999</v>
      </c>
      <c r="P13" s="71">
        <v>9123</v>
      </c>
      <c r="Q13" s="71">
        <v>8935</v>
      </c>
      <c r="R13" s="72">
        <v>2.1040850587577</v>
      </c>
      <c r="S13" s="71">
        <v>33.758455190178701</v>
      </c>
      <c r="T13" s="71">
        <v>33.785936306659202</v>
      </c>
      <c r="U13" s="73">
        <v>-8.1405136359850999E-2</v>
      </c>
      <c r="V13" s="58"/>
      <c r="W13" s="58"/>
    </row>
    <row r="14" spans="1:23" ht="13.5" thickBot="1" x14ac:dyDescent="0.25">
      <c r="A14" s="56"/>
      <c r="B14" s="45" t="s">
        <v>12</v>
      </c>
      <c r="C14" s="46"/>
      <c r="D14" s="71">
        <v>190566.6312</v>
      </c>
      <c r="E14" s="71">
        <v>271195.90019999997</v>
      </c>
      <c r="F14" s="72">
        <v>70.268994132825</v>
      </c>
      <c r="G14" s="71">
        <v>281333.7599</v>
      </c>
      <c r="H14" s="72">
        <v>-32.263148486787799</v>
      </c>
      <c r="I14" s="71">
        <v>34578.657299999999</v>
      </c>
      <c r="J14" s="72">
        <v>18.145179500869499</v>
      </c>
      <c r="K14" s="71">
        <v>47544.634700000002</v>
      </c>
      <c r="L14" s="72">
        <v>16.899726046706899</v>
      </c>
      <c r="M14" s="72">
        <v>-0.27271168412195201</v>
      </c>
      <c r="N14" s="71">
        <v>4973855.1953999996</v>
      </c>
      <c r="O14" s="71">
        <v>66883373.378399998</v>
      </c>
      <c r="P14" s="71">
        <v>2602</v>
      </c>
      <c r="Q14" s="71">
        <v>2872</v>
      </c>
      <c r="R14" s="72">
        <v>-9.4011142061281401</v>
      </c>
      <c r="S14" s="71">
        <v>73.238520830130696</v>
      </c>
      <c r="T14" s="71">
        <v>62.313681197771601</v>
      </c>
      <c r="U14" s="73">
        <v>14.9167944799133</v>
      </c>
      <c r="V14" s="58"/>
      <c r="W14" s="58"/>
    </row>
    <row r="15" spans="1:23" ht="13.5" thickBot="1" x14ac:dyDescent="0.25">
      <c r="A15" s="56"/>
      <c r="B15" s="45" t="s">
        <v>13</v>
      </c>
      <c r="C15" s="46"/>
      <c r="D15" s="71">
        <v>112075.50539999999</v>
      </c>
      <c r="E15" s="71">
        <v>241937.01620000001</v>
      </c>
      <c r="F15" s="72">
        <v>46.324248831502302</v>
      </c>
      <c r="G15" s="71">
        <v>182044.8719</v>
      </c>
      <c r="H15" s="72">
        <v>-38.4352307042383</v>
      </c>
      <c r="I15" s="71">
        <v>8531.0944999999992</v>
      </c>
      <c r="J15" s="72">
        <v>7.6119170460595598</v>
      </c>
      <c r="K15" s="71">
        <v>-9626.5607</v>
      </c>
      <c r="L15" s="72">
        <v>-5.2880153115699997</v>
      </c>
      <c r="M15" s="72">
        <v>-1.88620378200077</v>
      </c>
      <c r="N15" s="71">
        <v>2970358.7774</v>
      </c>
      <c r="O15" s="71">
        <v>52717007.821900003</v>
      </c>
      <c r="P15" s="71">
        <v>3732</v>
      </c>
      <c r="Q15" s="71">
        <v>3858</v>
      </c>
      <c r="R15" s="72">
        <v>-3.2659409020217698</v>
      </c>
      <c r="S15" s="71">
        <v>30.030950000000001</v>
      </c>
      <c r="T15" s="71">
        <v>27.750188284084999</v>
      </c>
      <c r="U15" s="73">
        <v>7.5947038502444402</v>
      </c>
      <c r="V15" s="58"/>
      <c r="W15" s="58"/>
    </row>
    <row r="16" spans="1:23" ht="13.5" thickBot="1" x14ac:dyDescent="0.25">
      <c r="A16" s="56"/>
      <c r="B16" s="45" t="s">
        <v>14</v>
      </c>
      <c r="C16" s="46"/>
      <c r="D16" s="71">
        <v>677895.8652</v>
      </c>
      <c r="E16" s="71">
        <v>1263786.1694</v>
      </c>
      <c r="F16" s="72">
        <v>53.6400762734918</v>
      </c>
      <c r="G16" s="71">
        <v>751588.39410000003</v>
      </c>
      <c r="H16" s="72">
        <v>-9.8049051154181495</v>
      </c>
      <c r="I16" s="71">
        <v>30075.683099999998</v>
      </c>
      <c r="J16" s="72">
        <v>4.4366228861901602</v>
      </c>
      <c r="K16" s="71">
        <v>26220.228299999999</v>
      </c>
      <c r="L16" s="72">
        <v>3.48864198886384</v>
      </c>
      <c r="M16" s="72">
        <v>0.14704123686062601</v>
      </c>
      <c r="N16" s="71">
        <v>14226602.6456</v>
      </c>
      <c r="O16" s="71">
        <v>373881577.92940003</v>
      </c>
      <c r="P16" s="71">
        <v>38577</v>
      </c>
      <c r="Q16" s="71">
        <v>29812</v>
      </c>
      <c r="R16" s="72">
        <v>29.4009123842748</v>
      </c>
      <c r="S16" s="71">
        <v>17.572539730927801</v>
      </c>
      <c r="T16" s="71">
        <v>18.392617472829698</v>
      </c>
      <c r="U16" s="73">
        <v>-4.6668139862483198</v>
      </c>
      <c r="V16" s="58"/>
      <c r="W16" s="58"/>
    </row>
    <row r="17" spans="1:21" ht="12" thickBot="1" x14ac:dyDescent="0.25">
      <c r="A17" s="56"/>
      <c r="B17" s="45" t="s">
        <v>15</v>
      </c>
      <c r="C17" s="46"/>
      <c r="D17" s="71">
        <v>503381.51659999997</v>
      </c>
      <c r="E17" s="71">
        <v>748736.89500000002</v>
      </c>
      <c r="F17" s="72">
        <v>67.230761561442804</v>
      </c>
      <c r="G17" s="71">
        <v>619717.576</v>
      </c>
      <c r="H17" s="72">
        <v>-18.7724318149724</v>
      </c>
      <c r="I17" s="71">
        <v>57668.829400000002</v>
      </c>
      <c r="J17" s="72">
        <v>11.456286633151301</v>
      </c>
      <c r="K17" s="71">
        <v>49158.5173</v>
      </c>
      <c r="L17" s="72">
        <v>7.9324065031842803</v>
      </c>
      <c r="M17" s="72">
        <v>0.17311978813486301</v>
      </c>
      <c r="N17" s="71">
        <v>13315684.570699999</v>
      </c>
      <c r="O17" s="71">
        <v>353368486.94120002</v>
      </c>
      <c r="P17" s="71">
        <v>11227</v>
      </c>
      <c r="Q17" s="71">
        <v>11042</v>
      </c>
      <c r="R17" s="72">
        <v>1.67542111936243</v>
      </c>
      <c r="S17" s="71">
        <v>44.836689819185899</v>
      </c>
      <c r="T17" s="71">
        <v>49.524120050715503</v>
      </c>
      <c r="U17" s="73">
        <v>-10.4544520356714</v>
      </c>
    </row>
    <row r="18" spans="1:21" ht="12" customHeight="1" thickBot="1" x14ac:dyDescent="0.25">
      <c r="A18" s="56"/>
      <c r="B18" s="45" t="s">
        <v>16</v>
      </c>
      <c r="C18" s="46"/>
      <c r="D18" s="71">
        <v>2641814.1031999998</v>
      </c>
      <c r="E18" s="71">
        <v>2392033.1938999998</v>
      </c>
      <c r="F18" s="72">
        <v>110.442200799595</v>
      </c>
      <c r="G18" s="71">
        <v>2166655.1013000002</v>
      </c>
      <c r="H18" s="72">
        <v>21.9305325344538</v>
      </c>
      <c r="I18" s="71">
        <v>183863.6894</v>
      </c>
      <c r="J18" s="72">
        <v>6.9597512246334103</v>
      </c>
      <c r="K18" s="71">
        <v>272795.49459999998</v>
      </c>
      <c r="L18" s="72">
        <v>12.590628496262401</v>
      </c>
      <c r="M18" s="72">
        <v>-0.32600173742019001</v>
      </c>
      <c r="N18" s="71">
        <v>39300747.867200002</v>
      </c>
      <c r="O18" s="71">
        <v>782015039.41390002</v>
      </c>
      <c r="P18" s="71">
        <v>102317</v>
      </c>
      <c r="Q18" s="71">
        <v>94433</v>
      </c>
      <c r="R18" s="72">
        <v>8.3487763811379594</v>
      </c>
      <c r="S18" s="71">
        <v>25.8198940860268</v>
      </c>
      <c r="T18" s="71">
        <v>28.767625010324799</v>
      </c>
      <c r="U18" s="73">
        <v>-11.416510518892</v>
      </c>
    </row>
    <row r="19" spans="1:21" ht="12" customHeight="1" thickBot="1" x14ac:dyDescent="0.25">
      <c r="A19" s="56"/>
      <c r="B19" s="45" t="s">
        <v>17</v>
      </c>
      <c r="C19" s="46"/>
      <c r="D19" s="71">
        <v>581201.03020000004</v>
      </c>
      <c r="E19" s="71">
        <v>803542.7084</v>
      </c>
      <c r="F19" s="72">
        <v>72.329824429279796</v>
      </c>
      <c r="G19" s="71">
        <v>644801.80090000003</v>
      </c>
      <c r="H19" s="72">
        <v>-9.8636155499608709</v>
      </c>
      <c r="I19" s="71">
        <v>46659.369599999998</v>
      </c>
      <c r="J19" s="72">
        <v>8.0280947857136091</v>
      </c>
      <c r="K19" s="71">
        <v>35020.950499999999</v>
      </c>
      <c r="L19" s="72">
        <v>5.4312736799305696</v>
      </c>
      <c r="M19" s="72">
        <v>0.33232733360563699</v>
      </c>
      <c r="N19" s="71">
        <v>14571227.802300001</v>
      </c>
      <c r="O19" s="71">
        <v>250737225.1717</v>
      </c>
      <c r="P19" s="71">
        <v>15490</v>
      </c>
      <c r="Q19" s="71">
        <v>13466</v>
      </c>
      <c r="R19" s="72">
        <v>15.030447051834299</v>
      </c>
      <c r="S19" s="71">
        <v>37.521047785668202</v>
      </c>
      <c r="T19" s="71">
        <v>37.5246337368187</v>
      </c>
      <c r="U19" s="73">
        <v>-9.5571722062989996E-3</v>
      </c>
    </row>
    <row r="20" spans="1:21" ht="12" thickBot="1" x14ac:dyDescent="0.25">
      <c r="A20" s="56"/>
      <c r="B20" s="45" t="s">
        <v>18</v>
      </c>
      <c r="C20" s="46"/>
      <c r="D20" s="71">
        <v>1166616.7265999999</v>
      </c>
      <c r="E20" s="71">
        <v>1830417.3869</v>
      </c>
      <c r="F20" s="72">
        <v>63.735011202870297</v>
      </c>
      <c r="G20" s="71">
        <v>1474182.4743999999</v>
      </c>
      <c r="H20" s="72">
        <v>-20.863478785092799</v>
      </c>
      <c r="I20" s="71">
        <v>81206.504100000006</v>
      </c>
      <c r="J20" s="72">
        <v>6.9608554590734402</v>
      </c>
      <c r="K20" s="71">
        <v>63817.969100000002</v>
      </c>
      <c r="L20" s="72">
        <v>4.3290413641618004</v>
      </c>
      <c r="M20" s="72">
        <v>0.272470829849708</v>
      </c>
      <c r="N20" s="71">
        <v>25831508.754299998</v>
      </c>
      <c r="O20" s="71">
        <v>438199932.37580001</v>
      </c>
      <c r="P20" s="71">
        <v>43731</v>
      </c>
      <c r="Q20" s="71">
        <v>39502</v>
      </c>
      <c r="R20" s="72">
        <v>10.705787048756999</v>
      </c>
      <c r="S20" s="71">
        <v>26.677110667489899</v>
      </c>
      <c r="T20" s="71">
        <v>25.481595126828999</v>
      </c>
      <c r="U20" s="73">
        <v>4.4814281260143298</v>
      </c>
    </row>
    <row r="21" spans="1:21" ht="12" customHeight="1" thickBot="1" x14ac:dyDescent="0.25">
      <c r="A21" s="56"/>
      <c r="B21" s="45" t="s">
        <v>19</v>
      </c>
      <c r="C21" s="46"/>
      <c r="D21" s="71">
        <v>349133.99589999998</v>
      </c>
      <c r="E21" s="71">
        <v>444960.95169999998</v>
      </c>
      <c r="F21" s="72">
        <v>78.463962863732803</v>
      </c>
      <c r="G21" s="71">
        <v>410290.2046</v>
      </c>
      <c r="H21" s="72">
        <v>-14.905598041177299</v>
      </c>
      <c r="I21" s="71">
        <v>43240.015599999999</v>
      </c>
      <c r="J21" s="72">
        <v>12.384934182228699</v>
      </c>
      <c r="K21" s="71">
        <v>38694.038999999997</v>
      </c>
      <c r="L21" s="72">
        <v>9.4308951484044297</v>
      </c>
      <c r="M21" s="72">
        <v>0.11748519196975001</v>
      </c>
      <c r="N21" s="71">
        <v>8300751.9307000004</v>
      </c>
      <c r="O21" s="71">
        <v>153668625.06209999</v>
      </c>
      <c r="P21" s="71">
        <v>29954</v>
      </c>
      <c r="Q21" s="71">
        <v>26939</v>
      </c>
      <c r="R21" s="72">
        <v>11.191952188277201</v>
      </c>
      <c r="S21" s="71">
        <v>11.6556718935701</v>
      </c>
      <c r="T21" s="71">
        <v>11.441453591447299</v>
      </c>
      <c r="U21" s="73">
        <v>1.83788891862143</v>
      </c>
    </row>
    <row r="22" spans="1:21" ht="12" customHeight="1" thickBot="1" x14ac:dyDescent="0.25">
      <c r="A22" s="56"/>
      <c r="B22" s="45" t="s">
        <v>20</v>
      </c>
      <c r="C22" s="46"/>
      <c r="D22" s="71">
        <v>1235049.3907999999</v>
      </c>
      <c r="E22" s="71">
        <v>1145846.3069</v>
      </c>
      <c r="F22" s="72">
        <v>107.78490826935899</v>
      </c>
      <c r="G22" s="71">
        <v>1131891.2505000001</v>
      </c>
      <c r="H22" s="72">
        <v>9.1137854678557702</v>
      </c>
      <c r="I22" s="71">
        <v>134196.9014</v>
      </c>
      <c r="J22" s="72">
        <v>10.865711314838499</v>
      </c>
      <c r="K22" s="71">
        <v>93679.570399999997</v>
      </c>
      <c r="L22" s="72">
        <v>8.2763755227031002</v>
      </c>
      <c r="M22" s="72">
        <v>0.43250978657348799</v>
      </c>
      <c r="N22" s="71">
        <v>25977876.512699999</v>
      </c>
      <c r="O22" s="71">
        <v>497496526.38679999</v>
      </c>
      <c r="P22" s="71">
        <v>75295</v>
      </c>
      <c r="Q22" s="71">
        <v>63846</v>
      </c>
      <c r="R22" s="72">
        <v>17.932211884847899</v>
      </c>
      <c r="S22" s="71">
        <v>16.402807501162101</v>
      </c>
      <c r="T22" s="71">
        <v>16.744222739090901</v>
      </c>
      <c r="U22" s="73">
        <v>-2.0814439107735101</v>
      </c>
    </row>
    <row r="23" spans="1:21" ht="12" thickBot="1" x14ac:dyDescent="0.25">
      <c r="A23" s="56"/>
      <c r="B23" s="45" t="s">
        <v>21</v>
      </c>
      <c r="C23" s="46"/>
      <c r="D23" s="71">
        <v>2630578.1450999998</v>
      </c>
      <c r="E23" s="71">
        <v>3957117.9027999998</v>
      </c>
      <c r="F23" s="72">
        <v>66.477123242616599</v>
      </c>
      <c r="G23" s="71">
        <v>3440950.5351</v>
      </c>
      <c r="H23" s="72">
        <v>-23.550829392450101</v>
      </c>
      <c r="I23" s="71">
        <v>235660.58050000001</v>
      </c>
      <c r="J23" s="72">
        <v>8.9585090235379194</v>
      </c>
      <c r="K23" s="71">
        <v>-14853.3017</v>
      </c>
      <c r="L23" s="72">
        <v>-0.43166274982701403</v>
      </c>
      <c r="M23" s="72">
        <v>-16.865871794686601</v>
      </c>
      <c r="N23" s="71">
        <v>59338450.459700003</v>
      </c>
      <c r="O23" s="71">
        <v>1119117884.4802001</v>
      </c>
      <c r="P23" s="71">
        <v>86228</v>
      </c>
      <c r="Q23" s="71">
        <v>75217</v>
      </c>
      <c r="R23" s="72">
        <v>14.638977890636401</v>
      </c>
      <c r="S23" s="71">
        <v>30.5072383112214</v>
      </c>
      <c r="T23" s="71">
        <v>29.603110484331999</v>
      </c>
      <c r="U23" s="73">
        <v>2.9636501923441898</v>
      </c>
    </row>
    <row r="24" spans="1:21" ht="12" thickBot="1" x14ac:dyDescent="0.25">
      <c r="A24" s="56"/>
      <c r="B24" s="45" t="s">
        <v>22</v>
      </c>
      <c r="C24" s="46"/>
      <c r="D24" s="71">
        <v>307654.93180000002</v>
      </c>
      <c r="E24" s="71">
        <v>296098.77679999999</v>
      </c>
      <c r="F24" s="72">
        <v>103.902804032117</v>
      </c>
      <c r="G24" s="71">
        <v>323047.90490000002</v>
      </c>
      <c r="H24" s="72">
        <v>-4.7649196501568198</v>
      </c>
      <c r="I24" s="71">
        <v>45197.381399999998</v>
      </c>
      <c r="J24" s="72">
        <v>14.6909334869307</v>
      </c>
      <c r="K24" s="71">
        <v>47804.403599999998</v>
      </c>
      <c r="L24" s="72">
        <v>14.7979302372501</v>
      </c>
      <c r="M24" s="72">
        <v>-5.4535189306284003E-2</v>
      </c>
      <c r="N24" s="71">
        <v>6647786.3909</v>
      </c>
      <c r="O24" s="71">
        <v>104458052.56020001</v>
      </c>
      <c r="P24" s="71">
        <v>28492</v>
      </c>
      <c r="Q24" s="71">
        <v>25873</v>
      </c>
      <c r="R24" s="72">
        <v>10.122521547559201</v>
      </c>
      <c r="S24" s="71">
        <v>10.7979408886705</v>
      </c>
      <c r="T24" s="71">
        <v>10.4774312449271</v>
      </c>
      <c r="U24" s="73">
        <v>2.9682478080580101</v>
      </c>
    </row>
    <row r="25" spans="1:21" ht="12" thickBot="1" x14ac:dyDescent="0.25">
      <c r="A25" s="56"/>
      <c r="B25" s="45" t="s">
        <v>23</v>
      </c>
      <c r="C25" s="46"/>
      <c r="D25" s="71">
        <v>425181.27140000003</v>
      </c>
      <c r="E25" s="71">
        <v>391662.12809999997</v>
      </c>
      <c r="F25" s="72">
        <v>108.558178311139</v>
      </c>
      <c r="G25" s="71">
        <v>406785.87560000003</v>
      </c>
      <c r="H25" s="72">
        <v>4.5221323805472</v>
      </c>
      <c r="I25" s="71">
        <v>36241.830099999999</v>
      </c>
      <c r="J25" s="72">
        <v>8.5238538331347602</v>
      </c>
      <c r="K25" s="71">
        <v>31680.124800000001</v>
      </c>
      <c r="L25" s="72">
        <v>7.78791170004921</v>
      </c>
      <c r="M25" s="72">
        <v>0.14399265560974001</v>
      </c>
      <c r="N25" s="71">
        <v>9935008.2283999994</v>
      </c>
      <c r="O25" s="71">
        <v>120867767.58149999</v>
      </c>
      <c r="P25" s="71">
        <v>22414</v>
      </c>
      <c r="Q25" s="71">
        <v>19971</v>
      </c>
      <c r="R25" s="72">
        <v>12.2327374693305</v>
      </c>
      <c r="S25" s="71">
        <v>18.969450852146</v>
      </c>
      <c r="T25" s="71">
        <v>18.343387872415001</v>
      </c>
      <c r="U25" s="73">
        <v>3.3003748216578299</v>
      </c>
    </row>
    <row r="26" spans="1:21" ht="12" thickBot="1" x14ac:dyDescent="0.25">
      <c r="A26" s="56"/>
      <c r="B26" s="45" t="s">
        <v>24</v>
      </c>
      <c r="C26" s="46"/>
      <c r="D26" s="71">
        <v>725265.82330000005</v>
      </c>
      <c r="E26" s="71">
        <v>587800.67119999998</v>
      </c>
      <c r="F26" s="72">
        <v>123.386355074989</v>
      </c>
      <c r="G26" s="71">
        <v>619789.83290000004</v>
      </c>
      <c r="H26" s="72">
        <v>17.018025272611698</v>
      </c>
      <c r="I26" s="71">
        <v>156068.48370000001</v>
      </c>
      <c r="J26" s="72">
        <v>21.5187974789546</v>
      </c>
      <c r="K26" s="71">
        <v>139789.80239999999</v>
      </c>
      <c r="L26" s="72">
        <v>22.554387790764899</v>
      </c>
      <c r="M26" s="72">
        <v>0.116451136066561</v>
      </c>
      <c r="N26" s="71">
        <v>15473590.2655</v>
      </c>
      <c r="O26" s="71">
        <v>234108449.45559999</v>
      </c>
      <c r="P26" s="71">
        <v>54602</v>
      </c>
      <c r="Q26" s="71">
        <v>50020</v>
      </c>
      <c r="R26" s="72">
        <v>9.1603358656537495</v>
      </c>
      <c r="S26" s="71">
        <v>13.282770288634101</v>
      </c>
      <c r="T26" s="71">
        <v>12.799625575769699</v>
      </c>
      <c r="U26" s="73">
        <v>3.6373791187057098</v>
      </c>
    </row>
    <row r="27" spans="1:21" ht="12" thickBot="1" x14ac:dyDescent="0.25">
      <c r="A27" s="56"/>
      <c r="B27" s="45" t="s">
        <v>25</v>
      </c>
      <c r="C27" s="46"/>
      <c r="D27" s="71">
        <v>306608.87599999999</v>
      </c>
      <c r="E27" s="71">
        <v>300333.94829999999</v>
      </c>
      <c r="F27" s="72">
        <v>102.089316820665</v>
      </c>
      <c r="G27" s="71">
        <v>325367.93699999998</v>
      </c>
      <c r="H27" s="72">
        <v>-5.7654915763872703</v>
      </c>
      <c r="I27" s="71">
        <v>83147.654599999994</v>
      </c>
      <c r="J27" s="72">
        <v>27.118476048292901</v>
      </c>
      <c r="K27" s="71">
        <v>88863.411800000002</v>
      </c>
      <c r="L27" s="72">
        <v>27.311668328277801</v>
      </c>
      <c r="M27" s="72">
        <v>-6.4320703923277003E-2</v>
      </c>
      <c r="N27" s="71">
        <v>6276697.5088</v>
      </c>
      <c r="O27" s="71">
        <v>95481371.851899996</v>
      </c>
      <c r="P27" s="71">
        <v>38380</v>
      </c>
      <c r="Q27" s="71">
        <v>33902</v>
      </c>
      <c r="R27" s="72">
        <v>13.2086602560321</v>
      </c>
      <c r="S27" s="71">
        <v>7.9887669619593504</v>
      </c>
      <c r="T27" s="71">
        <v>7.9191641378089797</v>
      </c>
      <c r="U27" s="73">
        <v>0.87125866209150504</v>
      </c>
    </row>
    <row r="28" spans="1:21" ht="12" thickBot="1" x14ac:dyDescent="0.25">
      <c r="A28" s="56"/>
      <c r="B28" s="45" t="s">
        <v>26</v>
      </c>
      <c r="C28" s="46"/>
      <c r="D28" s="71">
        <v>1319559.5713</v>
      </c>
      <c r="E28" s="71">
        <v>1460621.3773000001</v>
      </c>
      <c r="F28" s="72">
        <v>90.342342773268399</v>
      </c>
      <c r="G28" s="71">
        <v>1292583.7374</v>
      </c>
      <c r="H28" s="72">
        <v>2.0869699284830099</v>
      </c>
      <c r="I28" s="71">
        <v>55954.925000000003</v>
      </c>
      <c r="J28" s="72">
        <v>4.2404243216450199</v>
      </c>
      <c r="K28" s="71">
        <v>34784.2261</v>
      </c>
      <c r="L28" s="72">
        <v>2.6910617156585599</v>
      </c>
      <c r="M28" s="72">
        <v>0.60862929188469095</v>
      </c>
      <c r="N28" s="71">
        <v>32471030.650199998</v>
      </c>
      <c r="O28" s="71">
        <v>368298733.8179</v>
      </c>
      <c r="P28" s="71">
        <v>46714</v>
      </c>
      <c r="Q28" s="71">
        <v>44424</v>
      </c>
      <c r="R28" s="72">
        <v>5.1548712407707598</v>
      </c>
      <c r="S28" s="71">
        <v>28.247625364986899</v>
      </c>
      <c r="T28" s="71">
        <v>27.2647746510895</v>
      </c>
      <c r="U28" s="73">
        <v>3.4794100431383201</v>
      </c>
    </row>
    <row r="29" spans="1:21" ht="12" thickBot="1" x14ac:dyDescent="0.25">
      <c r="A29" s="56"/>
      <c r="B29" s="45" t="s">
        <v>27</v>
      </c>
      <c r="C29" s="46"/>
      <c r="D29" s="71">
        <v>703651.0024</v>
      </c>
      <c r="E29" s="71">
        <v>681592.37809999997</v>
      </c>
      <c r="F29" s="72">
        <v>103.23633670339601</v>
      </c>
      <c r="G29" s="71">
        <v>681819.26809999999</v>
      </c>
      <c r="H29" s="72">
        <v>3.2019825958919701</v>
      </c>
      <c r="I29" s="71">
        <v>113119.57640000001</v>
      </c>
      <c r="J29" s="72">
        <v>16.076091132418501</v>
      </c>
      <c r="K29" s="71">
        <v>86688.234500000006</v>
      </c>
      <c r="L29" s="72">
        <v>12.7142541368141</v>
      </c>
      <c r="M29" s="72">
        <v>0.30490114434156601</v>
      </c>
      <c r="N29" s="71">
        <v>17922642.613499999</v>
      </c>
      <c r="O29" s="71">
        <v>253962965.89969999</v>
      </c>
      <c r="P29" s="71">
        <v>104694</v>
      </c>
      <c r="Q29" s="71">
        <v>104787</v>
      </c>
      <c r="R29" s="72">
        <v>-8.8751467262160003E-2</v>
      </c>
      <c r="S29" s="71">
        <v>6.7210251055456904</v>
      </c>
      <c r="T29" s="71">
        <v>6.7630731731989702</v>
      </c>
      <c r="U29" s="73">
        <v>-0.62561985698557798</v>
      </c>
    </row>
    <row r="30" spans="1:21" ht="12" thickBot="1" x14ac:dyDescent="0.25">
      <c r="A30" s="56"/>
      <c r="B30" s="45" t="s">
        <v>28</v>
      </c>
      <c r="C30" s="46"/>
      <c r="D30" s="71">
        <v>821266.57609999995</v>
      </c>
      <c r="E30" s="71">
        <v>918147.95360000001</v>
      </c>
      <c r="F30" s="72">
        <v>89.448173671777596</v>
      </c>
      <c r="G30" s="71">
        <v>872594.10309999995</v>
      </c>
      <c r="H30" s="72">
        <v>-5.8821766979231898</v>
      </c>
      <c r="I30" s="71">
        <v>112854.6634</v>
      </c>
      <c r="J30" s="72">
        <v>13.7415385800698</v>
      </c>
      <c r="K30" s="71">
        <v>72935.753800000006</v>
      </c>
      <c r="L30" s="72">
        <v>8.35849721432756</v>
      </c>
      <c r="M30" s="72">
        <v>0.54731606270174704</v>
      </c>
      <c r="N30" s="71">
        <v>20558702.214200001</v>
      </c>
      <c r="O30" s="71">
        <v>430658165.20499998</v>
      </c>
      <c r="P30" s="71">
        <v>68377</v>
      </c>
      <c r="Q30" s="71">
        <v>102751</v>
      </c>
      <c r="R30" s="72">
        <v>-33.453689015192097</v>
      </c>
      <c r="S30" s="71">
        <v>12.0108600274946</v>
      </c>
      <c r="T30" s="71">
        <v>16.588219407110401</v>
      </c>
      <c r="U30" s="73">
        <v>-38.110171704087101</v>
      </c>
    </row>
    <row r="31" spans="1:21" ht="12" thickBot="1" x14ac:dyDescent="0.25">
      <c r="A31" s="56"/>
      <c r="B31" s="45" t="s">
        <v>29</v>
      </c>
      <c r="C31" s="46"/>
      <c r="D31" s="71">
        <v>831332.86329999997</v>
      </c>
      <c r="E31" s="71">
        <v>1455234.0349000001</v>
      </c>
      <c r="F31" s="72">
        <v>57.127090444742599</v>
      </c>
      <c r="G31" s="71">
        <v>920381.22270000004</v>
      </c>
      <c r="H31" s="72">
        <v>-9.6751603796056003</v>
      </c>
      <c r="I31" s="71">
        <v>36506.087599999999</v>
      </c>
      <c r="J31" s="72">
        <v>4.3912720417532896</v>
      </c>
      <c r="K31" s="71">
        <v>-1790.0947000000001</v>
      </c>
      <c r="L31" s="72">
        <v>-0.19449491752435299</v>
      </c>
      <c r="M31" s="72">
        <v>-21.393383433848498</v>
      </c>
      <c r="N31" s="71">
        <v>19165792.5634</v>
      </c>
      <c r="O31" s="71">
        <v>435321418.00559998</v>
      </c>
      <c r="P31" s="71">
        <v>29464</v>
      </c>
      <c r="Q31" s="71">
        <v>26956</v>
      </c>
      <c r="R31" s="72">
        <v>9.30405104614929</v>
      </c>
      <c r="S31" s="71">
        <v>28.215207144311702</v>
      </c>
      <c r="T31" s="71">
        <v>26.410541408220801</v>
      </c>
      <c r="U31" s="73">
        <v>6.39607473679217</v>
      </c>
    </row>
    <row r="32" spans="1:21" ht="12" thickBot="1" x14ac:dyDescent="0.25">
      <c r="A32" s="56"/>
      <c r="B32" s="45" t="s">
        <v>30</v>
      </c>
      <c r="C32" s="46"/>
      <c r="D32" s="71">
        <v>119201.3422</v>
      </c>
      <c r="E32" s="71">
        <v>137074.42540000001</v>
      </c>
      <c r="F32" s="72">
        <v>86.9610372993765</v>
      </c>
      <c r="G32" s="71">
        <v>133914.38389999999</v>
      </c>
      <c r="H32" s="72">
        <v>-10.986901684128901</v>
      </c>
      <c r="I32" s="71">
        <v>30338.0072</v>
      </c>
      <c r="J32" s="72">
        <v>25.451061741484299</v>
      </c>
      <c r="K32" s="71">
        <v>37759.670700000002</v>
      </c>
      <c r="L32" s="72">
        <v>28.196874450915502</v>
      </c>
      <c r="M32" s="72">
        <v>-0.19655000593000399</v>
      </c>
      <c r="N32" s="71">
        <v>2731234.6910000001</v>
      </c>
      <c r="O32" s="71">
        <v>44370022.372900002</v>
      </c>
      <c r="P32" s="71">
        <v>25536</v>
      </c>
      <c r="Q32" s="71">
        <v>23579</v>
      </c>
      <c r="R32" s="72">
        <v>8.2997582594681791</v>
      </c>
      <c r="S32" s="71">
        <v>4.66797236058897</v>
      </c>
      <c r="T32" s="71">
        <v>4.53149301497095</v>
      </c>
      <c r="U32" s="73">
        <v>2.92373936851684</v>
      </c>
    </row>
    <row r="33" spans="1:21" ht="12" thickBot="1" x14ac:dyDescent="0.25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4.4690000000000003</v>
      </c>
      <c r="O33" s="71">
        <v>318.90309999999999</v>
      </c>
      <c r="P33" s="74"/>
      <c r="Q33" s="71">
        <v>4</v>
      </c>
      <c r="R33" s="74"/>
      <c r="S33" s="74"/>
      <c r="T33" s="71">
        <v>0.55310000000000004</v>
      </c>
      <c r="U33" s="75"/>
    </row>
    <row r="34" spans="1:21" ht="12" thickBot="1" x14ac:dyDescent="0.25">
      <c r="A34" s="56"/>
      <c r="B34" s="45" t="s">
        <v>70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</row>
    <row r="35" spans="1:21" ht="12" thickBot="1" x14ac:dyDescent="0.25">
      <c r="A35" s="56"/>
      <c r="B35" s="45" t="s">
        <v>32</v>
      </c>
      <c r="C35" s="46"/>
      <c r="D35" s="71">
        <v>260173.59779999999</v>
      </c>
      <c r="E35" s="71">
        <v>253661.0294</v>
      </c>
      <c r="F35" s="72">
        <v>102.567429618734</v>
      </c>
      <c r="G35" s="71">
        <v>283863.13669999997</v>
      </c>
      <c r="H35" s="72">
        <v>-8.3454086977965805</v>
      </c>
      <c r="I35" s="71">
        <v>33105.096100000002</v>
      </c>
      <c r="J35" s="72">
        <v>12.724233504065401</v>
      </c>
      <c r="K35" s="71">
        <v>22407.672999999999</v>
      </c>
      <c r="L35" s="72">
        <v>7.8938298436691703</v>
      </c>
      <c r="M35" s="72">
        <v>0.47740000043734998</v>
      </c>
      <c r="N35" s="71">
        <v>6366581.4024999999</v>
      </c>
      <c r="O35" s="71">
        <v>73171394.009000003</v>
      </c>
      <c r="P35" s="71">
        <v>14324</v>
      </c>
      <c r="Q35" s="71">
        <v>12167</v>
      </c>
      <c r="R35" s="72">
        <v>17.7282814169475</v>
      </c>
      <c r="S35" s="71">
        <v>18.1634737363865</v>
      </c>
      <c r="T35" s="71">
        <v>30.642727229390999</v>
      </c>
      <c r="U35" s="73">
        <v>-68.705213959183794</v>
      </c>
    </row>
    <row r="36" spans="1:21" ht="12" customHeight="1" thickBot="1" x14ac:dyDescent="0.25">
      <c r="A36" s="56"/>
      <c r="B36" s="45" t="s">
        <v>69</v>
      </c>
      <c r="C36" s="46"/>
      <c r="D36" s="71">
        <v>442603.56</v>
      </c>
      <c r="E36" s="74"/>
      <c r="F36" s="74"/>
      <c r="G36" s="71">
        <v>19731.62</v>
      </c>
      <c r="H36" s="72">
        <v>2143.1182031683202</v>
      </c>
      <c r="I36" s="71">
        <v>-13574.24</v>
      </c>
      <c r="J36" s="72">
        <v>-3.0669070985330502</v>
      </c>
      <c r="K36" s="71">
        <v>543.6</v>
      </c>
      <c r="L36" s="72">
        <v>2.7549689280454399</v>
      </c>
      <c r="M36" s="72">
        <v>-25.971008094186899</v>
      </c>
      <c r="N36" s="71">
        <v>3715740.43</v>
      </c>
      <c r="O36" s="71">
        <v>36406589.82</v>
      </c>
      <c r="P36" s="71">
        <v>80</v>
      </c>
      <c r="Q36" s="71">
        <v>103</v>
      </c>
      <c r="R36" s="72">
        <v>-22.330097087378601</v>
      </c>
      <c r="S36" s="71">
        <v>5532.5445</v>
      </c>
      <c r="T36" s="71">
        <v>6973.8543689320404</v>
      </c>
      <c r="U36" s="73">
        <v>-26.051482621279199</v>
      </c>
    </row>
    <row r="37" spans="1:21" ht="12" thickBot="1" x14ac:dyDescent="0.25">
      <c r="A37" s="56"/>
      <c r="B37" s="45" t="s">
        <v>36</v>
      </c>
      <c r="C37" s="46"/>
      <c r="D37" s="71">
        <v>866130.94</v>
      </c>
      <c r="E37" s="71">
        <v>315536.98839999997</v>
      </c>
      <c r="F37" s="72">
        <v>274.49426591535502</v>
      </c>
      <c r="G37" s="71">
        <v>919332.63</v>
      </c>
      <c r="H37" s="72">
        <v>-5.78699028663869</v>
      </c>
      <c r="I37" s="71">
        <v>-134002.72</v>
      </c>
      <c r="J37" s="72">
        <v>-15.4714159039279</v>
      </c>
      <c r="K37" s="71">
        <v>-115056.71</v>
      </c>
      <c r="L37" s="72">
        <v>-12.515242714707099</v>
      </c>
      <c r="M37" s="72">
        <v>0.164666710876749</v>
      </c>
      <c r="N37" s="71">
        <v>9663225</v>
      </c>
      <c r="O37" s="71">
        <v>173208242.68000001</v>
      </c>
      <c r="P37" s="71">
        <v>328</v>
      </c>
      <c r="Q37" s="71">
        <v>409</v>
      </c>
      <c r="R37" s="72">
        <v>-19.804400977995101</v>
      </c>
      <c r="S37" s="71">
        <v>2640.6431097560999</v>
      </c>
      <c r="T37" s="71">
        <v>2662.3484841075801</v>
      </c>
      <c r="U37" s="73">
        <v>-0.82197303646560904</v>
      </c>
    </row>
    <row r="38" spans="1:21" ht="12" thickBot="1" x14ac:dyDescent="0.25">
      <c r="A38" s="56"/>
      <c r="B38" s="45" t="s">
        <v>37</v>
      </c>
      <c r="C38" s="46"/>
      <c r="D38" s="71">
        <v>448105.25</v>
      </c>
      <c r="E38" s="71">
        <v>167003.39850000001</v>
      </c>
      <c r="F38" s="72">
        <v>268.32103659255802</v>
      </c>
      <c r="G38" s="71">
        <v>593814.59</v>
      </c>
      <c r="H38" s="72">
        <v>-24.537851116120301</v>
      </c>
      <c r="I38" s="71">
        <v>-17752.099999999999</v>
      </c>
      <c r="J38" s="72">
        <v>-3.9615916126847401</v>
      </c>
      <c r="K38" s="71">
        <v>-51398.35</v>
      </c>
      <c r="L38" s="72">
        <v>-8.6556226245636694</v>
      </c>
      <c r="M38" s="72">
        <v>-0.65461731748198104</v>
      </c>
      <c r="N38" s="71">
        <v>4235217.05</v>
      </c>
      <c r="O38" s="71">
        <v>146828098.27000001</v>
      </c>
      <c r="P38" s="71">
        <v>183</v>
      </c>
      <c r="Q38" s="71">
        <v>212</v>
      </c>
      <c r="R38" s="72">
        <v>-13.679245283018901</v>
      </c>
      <c r="S38" s="71">
        <v>2448.6625683060101</v>
      </c>
      <c r="T38" s="71">
        <v>2851.19</v>
      </c>
      <c r="U38" s="73">
        <v>-16.4386648002897</v>
      </c>
    </row>
    <row r="39" spans="1:21" ht="12" thickBot="1" x14ac:dyDescent="0.25">
      <c r="A39" s="56"/>
      <c r="B39" s="45" t="s">
        <v>38</v>
      </c>
      <c r="C39" s="46"/>
      <c r="D39" s="71">
        <v>380400.14</v>
      </c>
      <c r="E39" s="71">
        <v>182669.3285</v>
      </c>
      <c r="F39" s="72">
        <v>208.245217258791</v>
      </c>
      <c r="G39" s="71">
        <v>530266.85</v>
      </c>
      <c r="H39" s="72">
        <v>-28.262507829784202</v>
      </c>
      <c r="I39" s="71">
        <v>-71023.91</v>
      </c>
      <c r="J39" s="72">
        <v>-18.670842234705798</v>
      </c>
      <c r="K39" s="71">
        <v>-94939.03</v>
      </c>
      <c r="L39" s="72">
        <v>-17.904010028158499</v>
      </c>
      <c r="M39" s="72">
        <v>-0.25189977188517698</v>
      </c>
      <c r="N39" s="71">
        <v>4296265.26</v>
      </c>
      <c r="O39" s="71">
        <v>112206527.66</v>
      </c>
      <c r="P39" s="71">
        <v>173</v>
      </c>
      <c r="Q39" s="71">
        <v>242</v>
      </c>
      <c r="R39" s="72">
        <v>-28.5123966942149</v>
      </c>
      <c r="S39" s="71">
        <v>2198.84473988439</v>
      </c>
      <c r="T39" s="71">
        <v>2662.6919008264499</v>
      </c>
      <c r="U39" s="73">
        <v>-21.095039250767702</v>
      </c>
    </row>
    <row r="40" spans="1:21" ht="12" thickBot="1" x14ac:dyDescent="0.25">
      <c r="A40" s="56"/>
      <c r="B40" s="45" t="s">
        <v>72</v>
      </c>
      <c r="C40" s="46"/>
      <c r="D40" s="71">
        <v>2.64</v>
      </c>
      <c r="E40" s="74"/>
      <c r="F40" s="74"/>
      <c r="G40" s="71">
        <v>44.53</v>
      </c>
      <c r="H40" s="72">
        <v>-94.071412530878106</v>
      </c>
      <c r="I40" s="71">
        <v>-219.6</v>
      </c>
      <c r="J40" s="72">
        <v>-8318.1818181818198</v>
      </c>
      <c r="K40" s="71">
        <v>-5942.17</v>
      </c>
      <c r="L40" s="72">
        <v>-13344.194924769799</v>
      </c>
      <c r="M40" s="72">
        <v>-0.96304380386289901</v>
      </c>
      <c r="N40" s="71">
        <v>377.66</v>
      </c>
      <c r="O40" s="71">
        <v>5004.58</v>
      </c>
      <c r="P40" s="71">
        <v>4</v>
      </c>
      <c r="Q40" s="71">
        <v>5</v>
      </c>
      <c r="R40" s="72">
        <v>-20</v>
      </c>
      <c r="S40" s="71">
        <v>0.66</v>
      </c>
      <c r="T40" s="71">
        <v>0.23799999999999999</v>
      </c>
      <c r="U40" s="73">
        <v>63.939393939393902</v>
      </c>
    </row>
    <row r="41" spans="1:21" ht="12" customHeight="1" thickBot="1" x14ac:dyDescent="0.25">
      <c r="A41" s="56"/>
      <c r="B41" s="45" t="s">
        <v>33</v>
      </c>
      <c r="C41" s="46"/>
      <c r="D41" s="71">
        <v>132258.78529999999</v>
      </c>
      <c r="E41" s="71">
        <v>109345.68829999999</v>
      </c>
      <c r="F41" s="72">
        <v>120.95473297231101</v>
      </c>
      <c r="G41" s="71">
        <v>314894.01699999999</v>
      </c>
      <c r="H41" s="72">
        <v>-57.998952612681798</v>
      </c>
      <c r="I41" s="71">
        <v>7614.7001</v>
      </c>
      <c r="J41" s="72">
        <v>5.7574247961885696</v>
      </c>
      <c r="K41" s="71">
        <v>14632.1759</v>
      </c>
      <c r="L41" s="72">
        <v>4.6466986065346596</v>
      </c>
      <c r="M41" s="72">
        <v>-0.47959208855601598</v>
      </c>
      <c r="N41" s="71">
        <v>2310569.5421000002</v>
      </c>
      <c r="O41" s="71">
        <v>66276625.788800001</v>
      </c>
      <c r="P41" s="71">
        <v>210</v>
      </c>
      <c r="Q41" s="71">
        <v>196</v>
      </c>
      <c r="R41" s="72">
        <v>7.1428571428571397</v>
      </c>
      <c r="S41" s="71">
        <v>629.80373952380899</v>
      </c>
      <c r="T41" s="71">
        <v>870.71341530612199</v>
      </c>
      <c r="U41" s="73">
        <v>-38.251547373228298</v>
      </c>
    </row>
    <row r="42" spans="1:21" ht="12" thickBot="1" x14ac:dyDescent="0.25">
      <c r="A42" s="56"/>
      <c r="B42" s="45" t="s">
        <v>34</v>
      </c>
      <c r="C42" s="46"/>
      <c r="D42" s="71">
        <v>530253.03249999997</v>
      </c>
      <c r="E42" s="71">
        <v>339370.8775</v>
      </c>
      <c r="F42" s="72">
        <v>156.245885447257</v>
      </c>
      <c r="G42" s="71">
        <v>704443.62150000001</v>
      </c>
      <c r="H42" s="72">
        <v>-24.727399565218398</v>
      </c>
      <c r="I42" s="71">
        <v>11546.4804</v>
      </c>
      <c r="J42" s="72">
        <v>2.1775416060444699</v>
      </c>
      <c r="K42" s="71">
        <v>43231.148800000003</v>
      </c>
      <c r="L42" s="72">
        <v>6.1369210367674496</v>
      </c>
      <c r="M42" s="72">
        <v>-0.73291294077292701</v>
      </c>
      <c r="N42" s="71">
        <v>11312493.299000001</v>
      </c>
      <c r="O42" s="71">
        <v>175674370.1424</v>
      </c>
      <c r="P42" s="71">
        <v>2393</v>
      </c>
      <c r="Q42" s="71">
        <v>2203</v>
      </c>
      <c r="R42" s="72">
        <v>8.6246028143440707</v>
      </c>
      <c r="S42" s="71">
        <v>221.58505328040101</v>
      </c>
      <c r="T42" s="71">
        <v>223.367023014072</v>
      </c>
      <c r="U42" s="73">
        <v>-0.80419220849502504</v>
      </c>
    </row>
    <row r="43" spans="1:21" ht="12" thickBot="1" x14ac:dyDescent="0.25">
      <c r="A43" s="56"/>
      <c r="B43" s="45" t="s">
        <v>39</v>
      </c>
      <c r="C43" s="46"/>
      <c r="D43" s="71">
        <v>355243.59</v>
      </c>
      <c r="E43" s="71">
        <v>135888.07139999999</v>
      </c>
      <c r="F43" s="72">
        <v>261.42367489660302</v>
      </c>
      <c r="G43" s="71">
        <v>583955.67000000004</v>
      </c>
      <c r="H43" s="72">
        <v>-39.166000391776301</v>
      </c>
      <c r="I43" s="71">
        <v>-46189.69</v>
      </c>
      <c r="J43" s="72">
        <v>-13.002258534770499</v>
      </c>
      <c r="K43" s="71">
        <v>-81581.27</v>
      </c>
      <c r="L43" s="72">
        <v>-13.970456010813299</v>
      </c>
      <c r="M43" s="72">
        <v>-0.43381991969480299</v>
      </c>
      <c r="N43" s="71">
        <v>5123394.5</v>
      </c>
      <c r="O43" s="71">
        <v>83248421.840000004</v>
      </c>
      <c r="P43" s="71">
        <v>251</v>
      </c>
      <c r="Q43" s="71">
        <v>584</v>
      </c>
      <c r="R43" s="72">
        <v>-57.0205479452055</v>
      </c>
      <c r="S43" s="71">
        <v>1415.3131075697199</v>
      </c>
      <c r="T43" s="71">
        <v>1340.9652739726</v>
      </c>
      <c r="U43" s="73">
        <v>5.2531014656384798</v>
      </c>
    </row>
    <row r="44" spans="1:21" ht="12" thickBot="1" x14ac:dyDescent="0.25">
      <c r="A44" s="56"/>
      <c r="B44" s="45" t="s">
        <v>40</v>
      </c>
      <c r="C44" s="46"/>
      <c r="D44" s="71">
        <v>126641.92</v>
      </c>
      <c r="E44" s="71">
        <v>28756.8649</v>
      </c>
      <c r="F44" s="72">
        <v>440.38847920449098</v>
      </c>
      <c r="G44" s="71">
        <v>176518.98</v>
      </c>
      <c r="H44" s="72">
        <v>-28.255918995226502</v>
      </c>
      <c r="I44" s="71">
        <v>14721.02</v>
      </c>
      <c r="J44" s="72">
        <v>11.624128882442699</v>
      </c>
      <c r="K44" s="71">
        <v>19576.41</v>
      </c>
      <c r="L44" s="72">
        <v>11.090257829498</v>
      </c>
      <c r="M44" s="72">
        <v>-0.248022492377305</v>
      </c>
      <c r="N44" s="71">
        <v>2742734.54</v>
      </c>
      <c r="O44" s="71">
        <v>34082384.240000002</v>
      </c>
      <c r="P44" s="71">
        <v>98</v>
      </c>
      <c r="Q44" s="71">
        <v>107</v>
      </c>
      <c r="R44" s="72">
        <v>-8.4112149532710294</v>
      </c>
      <c r="S44" s="71">
        <v>1292.2644897959201</v>
      </c>
      <c r="T44" s="71">
        <v>1187.5074766355101</v>
      </c>
      <c r="U44" s="73">
        <v>8.1064684503516897</v>
      </c>
    </row>
    <row r="45" spans="1:21" ht="12" thickBot="1" x14ac:dyDescent="0.25">
      <c r="A45" s="56"/>
      <c r="B45" s="45" t="s">
        <v>75</v>
      </c>
      <c r="C45" s="46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1">
        <v>-427.35039999999998</v>
      </c>
      <c r="O45" s="71">
        <v>-435.8974</v>
      </c>
      <c r="P45" s="74"/>
      <c r="Q45" s="74"/>
      <c r="R45" s="74"/>
      <c r="S45" s="74"/>
      <c r="T45" s="74"/>
      <c r="U45" s="75"/>
    </row>
    <row r="46" spans="1:21" ht="12" thickBot="1" x14ac:dyDescent="0.25">
      <c r="A46" s="57"/>
      <c r="B46" s="45" t="s">
        <v>35</v>
      </c>
      <c r="C46" s="46"/>
      <c r="D46" s="76">
        <v>9360.7435000000005</v>
      </c>
      <c r="E46" s="77"/>
      <c r="F46" s="77"/>
      <c r="G46" s="76">
        <v>30731.221099999999</v>
      </c>
      <c r="H46" s="78">
        <v>-69.539955898465806</v>
      </c>
      <c r="I46" s="76">
        <v>392.41239999999999</v>
      </c>
      <c r="J46" s="78">
        <v>4.1921071761019801</v>
      </c>
      <c r="K46" s="76">
        <v>1776.7925</v>
      </c>
      <c r="L46" s="78">
        <v>5.7817178634662199</v>
      </c>
      <c r="M46" s="78">
        <v>-0.77914562336344895</v>
      </c>
      <c r="N46" s="76">
        <v>736790.08019999997</v>
      </c>
      <c r="O46" s="76">
        <v>9475873.0995000005</v>
      </c>
      <c r="P46" s="76">
        <v>23</v>
      </c>
      <c r="Q46" s="76">
        <v>17</v>
      </c>
      <c r="R46" s="78">
        <v>35.294117647058798</v>
      </c>
      <c r="S46" s="76">
        <v>406.98884782608701</v>
      </c>
      <c r="T46" s="76">
        <v>364.31395294117601</v>
      </c>
      <c r="U46" s="79">
        <v>10.4855194713213</v>
      </c>
    </row>
  </sheetData>
  <mergeCells count="44"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1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73299</v>
      </c>
      <c r="D2" s="37">
        <v>631939.16302649595</v>
      </c>
      <c r="E2" s="37">
        <v>477973.65262905997</v>
      </c>
      <c r="F2" s="37">
        <v>153965.51039743601</v>
      </c>
      <c r="G2" s="37">
        <v>477973.65262905997</v>
      </c>
      <c r="H2" s="37">
        <v>0.24363976693588901</v>
      </c>
    </row>
    <row r="3" spans="1:8" x14ac:dyDescent="0.2">
      <c r="A3" s="37">
        <v>2</v>
      </c>
      <c r="B3" s="37">
        <v>13</v>
      </c>
      <c r="C3" s="37">
        <v>17064.466</v>
      </c>
      <c r="D3" s="37">
        <v>150913.83998713401</v>
      </c>
      <c r="E3" s="37">
        <v>124871.83367748299</v>
      </c>
      <c r="F3" s="37">
        <v>26042.0063096513</v>
      </c>
      <c r="G3" s="37">
        <v>124871.83367748299</v>
      </c>
      <c r="H3" s="37">
        <v>0.17256208119726801</v>
      </c>
    </row>
    <row r="4" spans="1:8" x14ac:dyDescent="0.2">
      <c r="A4" s="37">
        <v>3</v>
      </c>
      <c r="B4" s="37">
        <v>14</v>
      </c>
      <c r="C4" s="37">
        <v>116675</v>
      </c>
      <c r="D4" s="37">
        <v>238882.02138770101</v>
      </c>
      <c r="E4" s="37">
        <v>185912.929965902</v>
      </c>
      <c r="F4" s="37">
        <v>52969.091421799603</v>
      </c>
      <c r="G4" s="37">
        <v>185912.929965902</v>
      </c>
      <c r="H4" s="37">
        <v>0.221737454807583</v>
      </c>
    </row>
    <row r="5" spans="1:8" x14ac:dyDescent="0.2">
      <c r="A5" s="37">
        <v>4</v>
      </c>
      <c r="B5" s="37">
        <v>15</v>
      </c>
      <c r="C5" s="37">
        <v>4494</v>
      </c>
      <c r="D5" s="37">
        <v>76065.169388677095</v>
      </c>
      <c r="E5" s="37">
        <v>59850.692996240803</v>
      </c>
      <c r="F5" s="37">
        <v>16214.4763924363</v>
      </c>
      <c r="G5" s="37">
        <v>59850.692996240803</v>
      </c>
      <c r="H5" s="37">
        <v>0.21316558580950101</v>
      </c>
    </row>
    <row r="6" spans="1:8" x14ac:dyDescent="0.2">
      <c r="A6" s="37">
        <v>5</v>
      </c>
      <c r="B6" s="37">
        <v>16</v>
      </c>
      <c r="C6" s="37">
        <v>3716</v>
      </c>
      <c r="D6" s="37">
        <v>233029.52806239299</v>
      </c>
      <c r="E6" s="37">
        <v>200013.75947606799</v>
      </c>
      <c r="F6" s="37">
        <v>33015.768586324797</v>
      </c>
      <c r="G6" s="37">
        <v>200013.75947606799</v>
      </c>
      <c r="H6" s="37">
        <v>0.14168062245521501</v>
      </c>
    </row>
    <row r="7" spans="1:8" x14ac:dyDescent="0.2">
      <c r="A7" s="37">
        <v>6</v>
      </c>
      <c r="B7" s="37">
        <v>17</v>
      </c>
      <c r="C7" s="37">
        <v>19576</v>
      </c>
      <c r="D7" s="37">
        <v>307978.59379572602</v>
      </c>
      <c r="E7" s="37">
        <v>236107.98067692301</v>
      </c>
      <c r="F7" s="37">
        <v>71870.613118803405</v>
      </c>
      <c r="G7" s="37">
        <v>236107.98067692301</v>
      </c>
      <c r="H7" s="37">
        <v>0.23336236532878399</v>
      </c>
    </row>
    <row r="8" spans="1:8" x14ac:dyDescent="0.2">
      <c r="A8" s="37">
        <v>7</v>
      </c>
      <c r="B8" s="37">
        <v>18</v>
      </c>
      <c r="C8" s="37">
        <v>130025</v>
      </c>
      <c r="D8" s="37">
        <v>190566.63593333299</v>
      </c>
      <c r="E8" s="37">
        <v>155987.973457265</v>
      </c>
      <c r="F8" s="37">
        <v>34578.662476068399</v>
      </c>
      <c r="G8" s="37">
        <v>155987.973457265</v>
      </c>
      <c r="H8" s="37">
        <v>0.18145181766321999</v>
      </c>
    </row>
    <row r="9" spans="1:8" x14ac:dyDescent="0.2">
      <c r="A9" s="37">
        <v>8</v>
      </c>
      <c r="B9" s="37">
        <v>19</v>
      </c>
      <c r="C9" s="37">
        <v>17901</v>
      </c>
      <c r="D9" s="37">
        <v>112075.64158034199</v>
      </c>
      <c r="E9" s="37">
        <v>103544.411263248</v>
      </c>
      <c r="F9" s="37">
        <v>8531.2303170940195</v>
      </c>
      <c r="G9" s="37">
        <v>103544.411263248</v>
      </c>
      <c r="H9" s="37">
        <v>7.6120289804260194E-2</v>
      </c>
    </row>
    <row r="10" spans="1:8" x14ac:dyDescent="0.2">
      <c r="A10" s="37">
        <v>9</v>
      </c>
      <c r="B10" s="37">
        <v>21</v>
      </c>
      <c r="C10" s="37">
        <v>159879</v>
      </c>
      <c r="D10" s="37">
        <v>677895.18624871795</v>
      </c>
      <c r="E10" s="37">
        <v>647820.18257948698</v>
      </c>
      <c r="F10" s="37">
        <v>30075.003669230799</v>
      </c>
      <c r="G10" s="37">
        <v>647820.18257948698</v>
      </c>
      <c r="H10" s="37">
        <v>4.4365271032026997E-2</v>
      </c>
    </row>
    <row r="11" spans="1:8" x14ac:dyDescent="0.2">
      <c r="A11" s="37">
        <v>10</v>
      </c>
      <c r="B11" s="37">
        <v>22</v>
      </c>
      <c r="C11" s="37">
        <v>30647</v>
      </c>
      <c r="D11" s="37">
        <v>503381.49078376102</v>
      </c>
      <c r="E11" s="37">
        <v>445712.688535897</v>
      </c>
      <c r="F11" s="37">
        <v>57668.802247863197</v>
      </c>
      <c r="G11" s="37">
        <v>445712.688535897</v>
      </c>
      <c r="H11" s="37">
        <v>0.11456281826746</v>
      </c>
    </row>
    <row r="12" spans="1:8" x14ac:dyDescent="0.2">
      <c r="A12" s="37">
        <v>11</v>
      </c>
      <c r="B12" s="37">
        <v>23</v>
      </c>
      <c r="C12" s="37">
        <v>223551.29800000001</v>
      </c>
      <c r="D12" s="37">
        <v>2641814.1341880299</v>
      </c>
      <c r="E12" s="37">
        <v>2457950.4181282101</v>
      </c>
      <c r="F12" s="37">
        <v>183863.71605982899</v>
      </c>
      <c r="G12" s="37">
        <v>2457950.4181282101</v>
      </c>
      <c r="H12" s="37">
        <v>6.9597521521452502E-2</v>
      </c>
    </row>
    <row r="13" spans="1:8" x14ac:dyDescent="0.2">
      <c r="A13" s="37">
        <v>12</v>
      </c>
      <c r="B13" s="37">
        <v>24</v>
      </c>
      <c r="C13" s="37">
        <v>28789</v>
      </c>
      <c r="D13" s="37">
        <v>581201.16586923099</v>
      </c>
      <c r="E13" s="37">
        <v>534541.65955555602</v>
      </c>
      <c r="F13" s="37">
        <v>46659.5063136752</v>
      </c>
      <c r="G13" s="37">
        <v>534541.65955555602</v>
      </c>
      <c r="H13" s="37">
        <v>8.0281164343317099E-2</v>
      </c>
    </row>
    <row r="14" spans="1:8" x14ac:dyDescent="0.2">
      <c r="A14" s="37">
        <v>13</v>
      </c>
      <c r="B14" s="37">
        <v>25</v>
      </c>
      <c r="C14" s="37">
        <v>92598</v>
      </c>
      <c r="D14" s="37">
        <v>1166616.7194999999</v>
      </c>
      <c r="E14" s="37">
        <v>1085410.2224999999</v>
      </c>
      <c r="F14" s="37">
        <v>81206.497000000003</v>
      </c>
      <c r="G14" s="37">
        <v>1085410.2224999999</v>
      </c>
      <c r="H14" s="37">
        <v>6.9608548928395506E-2</v>
      </c>
    </row>
    <row r="15" spans="1:8" x14ac:dyDescent="0.2">
      <c r="A15" s="37">
        <v>14</v>
      </c>
      <c r="B15" s="37">
        <v>26</v>
      </c>
      <c r="C15" s="37">
        <v>62027</v>
      </c>
      <c r="D15" s="37">
        <v>349134.16032892402</v>
      </c>
      <c r="E15" s="37">
        <v>305893.980321693</v>
      </c>
      <c r="F15" s="37">
        <v>43240.180007230898</v>
      </c>
      <c r="G15" s="37">
        <v>305893.980321693</v>
      </c>
      <c r="H15" s="37">
        <v>0.12384975439382299</v>
      </c>
    </row>
    <row r="16" spans="1:8" x14ac:dyDescent="0.2">
      <c r="A16" s="37">
        <v>15</v>
      </c>
      <c r="B16" s="37">
        <v>27</v>
      </c>
      <c r="C16" s="37">
        <v>150408.67300000001</v>
      </c>
      <c r="D16" s="37">
        <v>1235051.0197000001</v>
      </c>
      <c r="E16" s="37">
        <v>1100852.4905999999</v>
      </c>
      <c r="F16" s="37">
        <v>134198.52910000001</v>
      </c>
      <c r="G16" s="37">
        <v>1100852.4905999999</v>
      </c>
      <c r="H16" s="37">
        <v>0.108658287762555</v>
      </c>
    </row>
    <row r="17" spans="1:8" x14ac:dyDescent="0.2">
      <c r="A17" s="37">
        <v>16</v>
      </c>
      <c r="B17" s="37">
        <v>29</v>
      </c>
      <c r="C17" s="37">
        <v>200721</v>
      </c>
      <c r="D17" s="37">
        <v>2630580.4040640998</v>
      </c>
      <c r="E17" s="37">
        <v>2394917.5913606798</v>
      </c>
      <c r="F17" s="37">
        <v>235662.81270341901</v>
      </c>
      <c r="G17" s="37">
        <v>2394917.5913606798</v>
      </c>
      <c r="H17" s="37">
        <v>8.9585861865059402E-2</v>
      </c>
    </row>
    <row r="18" spans="1:8" x14ac:dyDescent="0.2">
      <c r="A18" s="37">
        <v>17</v>
      </c>
      <c r="B18" s="37">
        <v>31</v>
      </c>
      <c r="C18" s="37">
        <v>29918.739000000001</v>
      </c>
      <c r="D18" s="37">
        <v>307655.06300101301</v>
      </c>
      <c r="E18" s="37">
        <v>262457.53607157402</v>
      </c>
      <c r="F18" s="37">
        <v>45197.526929439598</v>
      </c>
      <c r="G18" s="37">
        <v>262457.53607157402</v>
      </c>
      <c r="H18" s="37">
        <v>0.14690974524703601</v>
      </c>
    </row>
    <row r="19" spans="1:8" x14ac:dyDescent="0.2">
      <c r="A19" s="37">
        <v>18</v>
      </c>
      <c r="B19" s="37">
        <v>32</v>
      </c>
      <c r="C19" s="37">
        <v>30645.631000000001</v>
      </c>
      <c r="D19" s="37">
        <v>425181.26785276498</v>
      </c>
      <c r="E19" s="37">
        <v>388939.44029491697</v>
      </c>
      <c r="F19" s="37">
        <v>36241.8275578475</v>
      </c>
      <c r="G19" s="37">
        <v>388939.44029491697</v>
      </c>
      <c r="H19" s="37">
        <v>8.5238533063497199E-2</v>
      </c>
    </row>
    <row r="20" spans="1:8" x14ac:dyDescent="0.2">
      <c r="A20" s="37">
        <v>19</v>
      </c>
      <c r="B20" s="37">
        <v>33</v>
      </c>
      <c r="C20" s="37">
        <v>39913.021999999997</v>
      </c>
      <c r="D20" s="37">
        <v>725265.79897591705</v>
      </c>
      <c r="E20" s="37">
        <v>569197.30671740905</v>
      </c>
      <c r="F20" s="37">
        <v>156068.49225850799</v>
      </c>
      <c r="G20" s="37">
        <v>569197.30671740905</v>
      </c>
      <c r="H20" s="37">
        <v>0.21518799380706899</v>
      </c>
    </row>
    <row r="21" spans="1:8" x14ac:dyDescent="0.2">
      <c r="A21" s="37">
        <v>20</v>
      </c>
      <c r="B21" s="37">
        <v>34</v>
      </c>
      <c r="C21" s="37">
        <v>43989.353999999999</v>
      </c>
      <c r="D21" s="37">
        <v>306608.682116421</v>
      </c>
      <c r="E21" s="37">
        <v>223461.25773889999</v>
      </c>
      <c r="F21" s="37">
        <v>83147.424377520801</v>
      </c>
      <c r="G21" s="37">
        <v>223461.25773889999</v>
      </c>
      <c r="H21" s="37">
        <v>0.27118418109879</v>
      </c>
    </row>
    <row r="22" spans="1:8" x14ac:dyDescent="0.2">
      <c r="A22" s="37">
        <v>21</v>
      </c>
      <c r="B22" s="37">
        <v>35</v>
      </c>
      <c r="C22" s="37">
        <v>47245.815999999999</v>
      </c>
      <c r="D22" s="37">
        <v>1319559.5720831901</v>
      </c>
      <c r="E22" s="37">
        <v>1263604.6393849601</v>
      </c>
      <c r="F22" s="37">
        <v>55954.932698230099</v>
      </c>
      <c r="G22" s="37">
        <v>1263604.6393849601</v>
      </c>
      <c r="H22" s="37">
        <v>4.2404249025221503E-2</v>
      </c>
    </row>
    <row r="23" spans="1:8" x14ac:dyDescent="0.2">
      <c r="A23" s="37">
        <v>22</v>
      </c>
      <c r="B23" s="37">
        <v>36</v>
      </c>
      <c r="C23" s="37">
        <v>143695.16800000001</v>
      </c>
      <c r="D23" s="37">
        <v>703651.00184778799</v>
      </c>
      <c r="E23" s="37">
        <v>590531.39426608698</v>
      </c>
      <c r="F23" s="37">
        <v>113119.607581701</v>
      </c>
      <c r="G23" s="37">
        <v>590531.39426608698</v>
      </c>
      <c r="H23" s="37">
        <v>0.160760955764504</v>
      </c>
    </row>
    <row r="24" spans="1:8" x14ac:dyDescent="0.2">
      <c r="A24" s="37">
        <v>23</v>
      </c>
      <c r="B24" s="37">
        <v>37</v>
      </c>
      <c r="C24" s="37">
        <v>119989.075</v>
      </c>
      <c r="D24" s="37">
        <v>821266.51510719303</v>
      </c>
      <c r="E24" s="37">
        <v>708411.90707459894</v>
      </c>
      <c r="F24" s="37">
        <v>112854.608032594</v>
      </c>
      <c r="G24" s="37">
        <v>708411.90707459894</v>
      </c>
      <c r="H24" s="37">
        <v>0.13741532858899499</v>
      </c>
    </row>
    <row r="25" spans="1:8" x14ac:dyDescent="0.2">
      <c r="A25" s="37">
        <v>24</v>
      </c>
      <c r="B25" s="37">
        <v>38</v>
      </c>
      <c r="C25" s="37">
        <v>178283.48</v>
      </c>
      <c r="D25" s="37">
        <v>831332.71846283204</v>
      </c>
      <c r="E25" s="37">
        <v>794826.67711150402</v>
      </c>
      <c r="F25" s="37">
        <v>36506.041351327403</v>
      </c>
      <c r="G25" s="37">
        <v>794826.67711150402</v>
      </c>
      <c r="H25" s="37">
        <v>4.3912672436167997E-2</v>
      </c>
    </row>
    <row r="26" spans="1:8" x14ac:dyDescent="0.2">
      <c r="A26" s="37">
        <v>25</v>
      </c>
      <c r="B26" s="37">
        <v>39</v>
      </c>
      <c r="C26" s="37">
        <v>83594.456999999995</v>
      </c>
      <c r="D26" s="37">
        <v>119201.324588654</v>
      </c>
      <c r="E26" s="37">
        <v>88863.315890480895</v>
      </c>
      <c r="F26" s="37">
        <v>30338.0086981735</v>
      </c>
      <c r="G26" s="37">
        <v>88863.315890480895</v>
      </c>
      <c r="H26" s="37">
        <v>0.25451066758582902</v>
      </c>
    </row>
    <row r="27" spans="1:8" x14ac:dyDescent="0.2">
      <c r="A27" s="37">
        <v>26</v>
      </c>
      <c r="B27" s="37">
        <v>42</v>
      </c>
      <c r="C27" s="37">
        <v>16436.355</v>
      </c>
      <c r="D27" s="37">
        <v>260173.5969</v>
      </c>
      <c r="E27" s="37">
        <v>227068.51389999999</v>
      </c>
      <c r="F27" s="37">
        <v>33105.082999999999</v>
      </c>
      <c r="G27" s="37">
        <v>227068.51389999999</v>
      </c>
      <c r="H27" s="37">
        <v>0.127242285129817</v>
      </c>
    </row>
    <row r="28" spans="1:8" x14ac:dyDescent="0.2">
      <c r="A28" s="37">
        <v>27</v>
      </c>
      <c r="B28" s="37">
        <v>75</v>
      </c>
      <c r="C28" s="37">
        <v>219</v>
      </c>
      <c r="D28" s="37">
        <v>132258.78632478599</v>
      </c>
      <c r="E28" s="37">
        <v>124644.087094017</v>
      </c>
      <c r="F28" s="37">
        <v>7614.6992307692299</v>
      </c>
      <c r="G28" s="37">
        <v>124644.087094017</v>
      </c>
      <c r="H28" s="37">
        <v>5.7574240943583897E-2</v>
      </c>
    </row>
    <row r="29" spans="1:8" x14ac:dyDescent="0.2">
      <c r="A29" s="37">
        <v>28</v>
      </c>
      <c r="B29" s="37">
        <v>76</v>
      </c>
      <c r="C29" s="37">
        <v>2648</v>
      </c>
      <c r="D29" s="37">
        <v>530253.02283846203</v>
      </c>
      <c r="E29" s="37">
        <v>518706.55005641002</v>
      </c>
      <c r="F29" s="37">
        <v>11546.4727820513</v>
      </c>
      <c r="G29" s="37">
        <v>518706.55005641002</v>
      </c>
      <c r="H29" s="37">
        <v>2.1775402090576799E-2</v>
      </c>
    </row>
    <row r="30" spans="1:8" x14ac:dyDescent="0.2">
      <c r="A30" s="37">
        <v>29</v>
      </c>
      <c r="B30" s="37">
        <v>99</v>
      </c>
      <c r="C30" s="37">
        <v>21</v>
      </c>
      <c r="D30" s="37">
        <v>9360.7435897435898</v>
      </c>
      <c r="E30" s="37">
        <v>8968.3308547008492</v>
      </c>
      <c r="F30" s="37">
        <v>392.41273504273499</v>
      </c>
      <c r="G30" s="37">
        <v>8968.3308547008492</v>
      </c>
      <c r="H30" s="37">
        <v>4.1921107151433497E-2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135</v>
      </c>
      <c r="D32" s="34">
        <v>442603.56</v>
      </c>
      <c r="E32" s="34">
        <v>456177.8</v>
      </c>
      <c r="F32" s="30"/>
      <c r="G32" s="30"/>
      <c r="H32" s="30"/>
    </row>
    <row r="33" spans="1:8" x14ac:dyDescent="0.2">
      <c r="A33" s="30"/>
      <c r="B33" s="33">
        <v>71</v>
      </c>
      <c r="C33" s="34">
        <v>284</v>
      </c>
      <c r="D33" s="34">
        <v>866130.94</v>
      </c>
      <c r="E33" s="34">
        <v>1000133.66</v>
      </c>
      <c r="F33" s="30"/>
      <c r="G33" s="30"/>
      <c r="H33" s="30"/>
    </row>
    <row r="34" spans="1:8" x14ac:dyDescent="0.2">
      <c r="A34" s="30"/>
      <c r="B34" s="33">
        <v>72</v>
      </c>
      <c r="C34" s="34">
        <v>164</v>
      </c>
      <c r="D34" s="34">
        <v>448105.25</v>
      </c>
      <c r="E34" s="34">
        <v>465857.35</v>
      </c>
      <c r="F34" s="30"/>
      <c r="G34" s="30"/>
      <c r="H34" s="30"/>
    </row>
    <row r="35" spans="1:8" x14ac:dyDescent="0.2">
      <c r="A35" s="30"/>
      <c r="B35" s="33">
        <v>73</v>
      </c>
      <c r="C35" s="34">
        <v>156</v>
      </c>
      <c r="D35" s="34">
        <v>380400.14</v>
      </c>
      <c r="E35" s="34">
        <v>451424.05</v>
      </c>
      <c r="F35" s="30"/>
      <c r="G35" s="30"/>
      <c r="H35" s="30"/>
    </row>
    <row r="36" spans="1:8" x14ac:dyDescent="0.2">
      <c r="A36" s="30"/>
      <c r="B36" s="33">
        <v>74</v>
      </c>
      <c r="C36" s="34">
        <v>4</v>
      </c>
      <c r="D36" s="34">
        <v>2.64</v>
      </c>
      <c r="E36" s="34">
        <v>222.24</v>
      </c>
      <c r="F36" s="30"/>
      <c r="G36" s="30"/>
      <c r="H36" s="30"/>
    </row>
    <row r="37" spans="1:8" x14ac:dyDescent="0.2">
      <c r="A37" s="30"/>
      <c r="B37" s="33">
        <v>77</v>
      </c>
      <c r="C37" s="34">
        <v>219</v>
      </c>
      <c r="D37" s="34">
        <v>355243.59</v>
      </c>
      <c r="E37" s="34">
        <v>401433.28</v>
      </c>
      <c r="F37" s="30"/>
      <c r="G37" s="30"/>
      <c r="H37" s="30"/>
    </row>
    <row r="38" spans="1:8" x14ac:dyDescent="0.2">
      <c r="A38" s="30"/>
      <c r="B38" s="33">
        <v>78</v>
      </c>
      <c r="C38" s="34">
        <v>92</v>
      </c>
      <c r="D38" s="34">
        <v>126641.92</v>
      </c>
      <c r="E38" s="34">
        <v>111920.9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2015-12-26T04:37:04Z</dcterms:modified>
</cp:coreProperties>
</file>