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<sst xmlns="http://schemas.openxmlformats.org/spreadsheetml/2006/main" count="118" uniqueCount="76">
  <si>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</si>
  <si>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</si>
  <si>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</si>
  <si>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</si>
  <si>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</si>
  <si>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</si>
  <si>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</si>
  <si>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</si>
  <si>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</si>
  <si>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</si>
  <si>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</si>
  <si>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</si>
  <si>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</si>
  <si>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</si>
  <si>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</si>
  <si>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</si>
  <si>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</si>
  <si>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</si>
  <si>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</si>
  <si>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</si>
  <si>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</si>
  <si>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</si>
  <si>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</si>
  <si>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</si>
  <si>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</si>
  <si>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</si>
  <si>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</si>
  <si>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</si>
  <si>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</si>
  <si>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</si>
  <si>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</si>
  <si>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</si>
  <si>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</si>
  <si>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</si>
  <si>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</si>
  <si>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</si>
  <si>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</si>
  <si>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</si>
  <si>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</si>
  <si>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</si>
  <si>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</si>
  <si>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12" type="noConversion"/>
  </si>
  <si>
    <t>COST</t>
    <phoneticPr fontId="12" type="noConversion"/>
  </si>
  <si>
    <t>成本</t>
    <phoneticPr fontId="12" type="noConversion"/>
  </si>
  <si>
    <t>销售金额差异</t>
    <phoneticPr fontId="12" type="noConversion"/>
  </si>
  <si>
    <t>销售成本差异</t>
    <phoneticPr fontId="12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</si>
  <si>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</si>
  <si>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</si>
  <si>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</si>
  <si>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</si>
  <si>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</si>
  <si>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</si>
  <si>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</si>
  <si>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</si>
  <si>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</si>
  <si>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</si>
  <si>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</si>
  <si>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</si>
  <si>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</si>
  <si>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</si>
  <si>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</si>
  <si>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</si>
  <si>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</si>
  <si>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</si>
  <si>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</si>
  <si>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</si>
  <si>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</si>
  <si>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</si>
  <si>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</si>
  <si>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</si>
  <si>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</si>
  <si>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12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</si>
  <si>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</si>
  <si>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12" type="noConversion"/>
  </si>
  <si>
    <t xml:space="preserve">   </t>
  </si>
  <si>
    <t>910-市场部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</si>
</sst>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48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22">
    <xf numFmtId="0" fontId="0" fillId="0" borderId="0"/>
    <xf numFmtId="0" fontId="27" fillId="0" borderId="0" applyNumberFormat="0" applyFill="0" applyBorder="0" applyAlignment="0" applyProtection="0"/>
    <xf numFmtId="0" fontId="28" fillId="0" borderId="1" applyNumberFormat="0" applyFill="0" applyAlignment="0" applyProtection="0"/>
    <xf numFmtId="0" fontId="29" fillId="0" borderId="2" applyNumberFormat="0" applyFill="0" applyAlignment="0" applyProtection="0"/>
    <xf numFmtId="0" fontId="30" fillId="0" borderId="3" applyNumberFormat="0" applyFill="0" applyAlignment="0" applyProtection="0"/>
    <xf numFmtId="0" fontId="30" fillId="0" borderId="0" applyNumberFormat="0" applyFill="0" applyBorder="0" applyAlignment="0" applyProtection="0"/>
    <xf numFmtId="0" fontId="33" fillId="2" borderId="0" applyNumberFormat="0" applyBorder="0" applyAlignment="0" applyProtection="0"/>
    <xf numFmtId="0" fontId="31" fillId="3" borderId="0" applyNumberFormat="0" applyBorder="0" applyAlignment="0" applyProtection="0"/>
    <xf numFmtId="0" fontId="40" fillId="4" borderId="0" applyNumberFormat="0" applyBorder="0" applyAlignment="0" applyProtection="0"/>
    <xf numFmtId="0" fontId="42" fillId="5" borderId="4" applyNumberFormat="0" applyAlignment="0" applyProtection="0"/>
    <xf numFmtId="0" fontId="41" fillId="6" borderId="5" applyNumberFormat="0" applyAlignment="0" applyProtection="0"/>
    <xf numFmtId="0" fontId="35" fillId="6" borderId="4" applyNumberFormat="0" applyAlignment="0" applyProtection="0"/>
    <xf numFmtId="0" fontId="39" fillId="0" borderId="6" applyNumberFormat="0" applyFill="0" applyAlignment="0" applyProtection="0"/>
    <xf numFmtId="0" fontId="36" fillId="7" borderId="7" applyNumberFormat="0" applyAlignment="0" applyProtection="0"/>
    <xf numFmtId="0" fontId="38" fillId="0" borderId="0" applyNumberFormat="0" applyFill="0" applyBorder="0" applyAlignment="0" applyProtection="0"/>
    <xf numFmtId="0" fontId="8" fillId="8" borderId="8" applyNumberFormat="0" applyFont="0" applyAlignment="0" applyProtection="0">
      <alignment vertical="center"/>
    </xf>
    <xf numFmtId="0" fontId="37" fillId="0" borderId="0" applyNumberFormat="0" applyFill="0" applyBorder="0" applyAlignment="0" applyProtection="0"/>
    <xf numFmtId="0" fontId="34" fillId="0" borderId="9" applyNumberFormat="0" applyFill="0" applyAlignment="0" applyProtection="0"/>
    <xf numFmtId="0" fontId="25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5" fillId="32" borderId="0" applyNumberFormat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7" fillId="0" borderId="0"/>
    <xf numFmtId="0" fontId="1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22" fillId="0" borderId="0" applyNumberFormat="0" applyFill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3" fillId="0" borderId="0"/>
    <xf numFmtId="43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178" fontId="23" fillId="0" borderId="0" applyFont="0" applyFill="0" applyBorder="0" applyAlignment="0" applyProtection="0"/>
    <xf numFmtId="179" fontId="2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" applyNumberFormat="0" applyFill="0" applyAlignment="0" applyProtection="0"/>
    <xf numFmtId="0" fontId="29" fillId="0" borderId="2" applyNumberFormat="0" applyFill="0" applyAlignment="0" applyProtection="0"/>
    <xf numFmtId="0" fontId="30" fillId="0" borderId="3" applyNumberFormat="0" applyFill="0" applyAlignment="0" applyProtection="0"/>
    <xf numFmtId="0" fontId="30" fillId="0" borderId="0" applyNumberFormat="0" applyFill="0" applyBorder="0" applyAlignment="0" applyProtection="0"/>
    <xf numFmtId="0" fontId="33" fillId="2" borderId="0" applyNumberFormat="0" applyBorder="0" applyAlignment="0" applyProtection="0"/>
    <xf numFmtId="0" fontId="31" fillId="3" borderId="0" applyNumberFormat="0" applyBorder="0" applyAlignment="0" applyProtection="0"/>
    <xf numFmtId="0" fontId="40" fillId="4" borderId="0" applyNumberFormat="0" applyBorder="0" applyAlignment="0" applyProtection="0"/>
    <xf numFmtId="0" fontId="42" fillId="5" borderId="4" applyNumberFormat="0" applyAlignment="0" applyProtection="0"/>
    <xf numFmtId="0" fontId="41" fillId="6" borderId="5" applyNumberFormat="0" applyAlignment="0" applyProtection="0"/>
    <xf numFmtId="0" fontId="35" fillId="6" borderId="4" applyNumberFormat="0" applyAlignment="0" applyProtection="0"/>
    <xf numFmtId="0" fontId="39" fillId="0" borderId="6" applyNumberFormat="0" applyFill="0" applyAlignment="0" applyProtection="0"/>
    <xf numFmtId="0" fontId="36" fillId="7" borderId="7" applyNumberFormat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4" fillId="0" borderId="9" applyNumberFormat="0" applyFill="0" applyAlignment="0" applyProtection="0"/>
    <xf numFmtId="0" fontId="25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5" fillId="32" borderId="0" applyNumberFormat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26" fillId="38" borderId="21">
      <alignment vertical="center"/>
    </xf>
    <xf numFmtId="0" fontId="45" fillId="0" borderId="0"/>
    <xf numFmtId="180" fontId="47" fillId="0" borderId="0" applyFont="0" applyFill="0" applyBorder="0" applyAlignment="0" applyProtection="0"/>
    <xf numFmtId="181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179" fontId="47" fillId="0" borderId="0" applyFont="0" applyFill="0" applyBorder="0" applyAlignment="0" applyProtection="0"/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77">
    <xf numFmtId="0" fontId="0" fillId="0" borderId="0" xfId="0"/>
    <xf numFmtId="0" fontId="9" fillId="0" borderId="0" xfId="0" applyFont="1"/>
    <xf numFmtId="177" fontId="9" fillId="0" borderId="0" xfId="0" applyNumberFormat="1" applyFont="1"/>
    <xf numFmtId="0" fontId="0" fillId="0" borderId="0" xfId="0" applyAlignment="1"/>
    <xf numFmtId="0" fontId="9" fillId="0" borderId="0" xfId="0" applyNumberFormat="1" applyFont="1"/>
    <xf numFmtId="0" fontId="10" fillId="0" borderId="18" xfId="0" applyFont="1" applyBorder="1" applyAlignment="1">
      <alignment wrapText="1"/>
    </xf>
    <xf numFmtId="0" fontId="10" fillId="0" borderId="18" xfId="0" applyNumberFormat="1" applyFont="1" applyBorder="1" applyAlignment="1">
      <alignment wrapText="1"/>
    </xf>
    <xf numFmtId="0" fontId="9" fillId="0" borderId="18" xfId="0" applyFont="1" applyBorder="1" applyAlignment="1">
      <alignment wrapText="1"/>
    </xf>
    <xf numFmtId="0" fontId="9" fillId="0" borderId="18" xfId="0" applyFont="1" applyBorder="1" applyAlignment="1">
      <alignment horizontal="right" vertical="center" wrapText="1"/>
    </xf>
    <xf numFmtId="49" fontId="10" fillId="36" borderId="18" xfId="0" applyNumberFormat="1" applyFont="1" applyFill="1" applyBorder="1" applyAlignment="1">
      <alignment vertical="center" wrapText="1"/>
    </xf>
    <xf numFmtId="49" fontId="13" fillId="37" borderId="18" xfId="0" applyNumberFormat="1" applyFont="1" applyFill="1" applyBorder="1" applyAlignment="1">
      <alignment horizontal="center" vertical="center" wrapText="1"/>
    </xf>
    <xf numFmtId="0" fontId="10" fillId="33" borderId="18" xfId="0" applyFont="1" applyFill="1" applyBorder="1" applyAlignment="1">
      <alignment vertical="center" wrapText="1"/>
    </xf>
    <xf numFmtId="0" fontId="10" fillId="33" borderId="18" xfId="0" applyNumberFormat="1" applyFont="1" applyFill="1" applyBorder="1" applyAlignment="1">
      <alignment vertical="center" wrapText="1"/>
    </xf>
    <xf numFmtId="0" fontId="10" fillId="36" borderId="18" xfId="0" applyFont="1" applyFill="1" applyBorder="1" applyAlignment="1">
      <alignment vertical="center" wrapText="1"/>
    </xf>
    <xf numFmtId="0" fontId="10" fillId="37" borderId="18" xfId="0" applyFont="1" applyFill="1" applyBorder="1" applyAlignment="1">
      <alignment vertical="center" wrapText="1"/>
    </xf>
    <xf numFmtId="4" fontId="10" fillId="36" borderId="18" xfId="0" applyNumberFormat="1" applyFont="1" applyFill="1" applyBorder="1" applyAlignment="1">
      <alignment horizontal="right" vertical="top" wrapText="1"/>
    </xf>
    <xf numFmtId="4" fontId="10" fillId="37" borderId="18" xfId="0" applyNumberFormat="1" applyFont="1" applyFill="1" applyBorder="1" applyAlignment="1">
      <alignment horizontal="right" vertical="top" wrapText="1"/>
    </xf>
    <xf numFmtId="177" fontId="9" fillId="36" borderId="18" xfId="0" applyNumberFormat="1" applyFont="1" applyFill="1" applyBorder="1" applyAlignment="1">
      <alignment horizontal="center" vertical="center"/>
    </xf>
    <xf numFmtId="177" fontId="9" fillId="37" borderId="18" xfId="0" applyNumberFormat="1" applyFont="1" applyFill="1" applyBorder="1" applyAlignment="1">
      <alignment horizontal="center" vertical="center"/>
    </xf>
    <xf numFmtId="177" fontId="14" fillId="0" borderId="18" xfId="0" applyNumberFormat="1" applyFont="1" applyBorder="1"/>
    <xf numFmtId="177" fontId="9" fillId="36" borderId="18" xfId="0" applyNumberFormat="1" applyFont="1" applyFill="1" applyBorder="1"/>
    <xf numFmtId="177" fontId="9" fillId="37" borderId="18" xfId="0" applyNumberFormat="1" applyFont="1" applyFill="1" applyBorder="1"/>
    <xf numFmtId="177" fontId="9" fillId="0" borderId="18" xfId="0" applyNumberFormat="1" applyFont="1" applyBorder="1"/>
    <xf numFmtId="49" fontId="10" fillId="0" borderId="18" xfId="0" applyNumberFormat="1" applyFont="1" applyFill="1" applyBorder="1" applyAlignment="1">
      <alignment vertical="center" wrapText="1"/>
    </xf>
    <xf numFmtId="0" fontId="10" fillId="0" borderId="18" xfId="0" applyFont="1" applyFill="1" applyBorder="1" applyAlignment="1">
      <alignment vertical="center" wrapText="1"/>
    </xf>
    <xf numFmtId="4" fontId="10" fillId="0" borderId="18" xfId="0" applyNumberFormat="1" applyFont="1" applyFill="1" applyBorder="1" applyAlignment="1">
      <alignment horizontal="right" vertical="top" wrapText="1"/>
    </xf>
    <xf numFmtId="0" fontId="9" fillId="0" borderId="0" xfId="0" applyFont="1" applyFill="1"/>
    <xf numFmtId="176" fontId="10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0" fillId="0" borderId="0" xfId="0" applyNumberFormat="1" applyFont="1" applyAlignment="1"/>
    <xf numFmtId="1" fontId="20" fillId="0" borderId="0" xfId="0" applyNumberFormat="1" applyFont="1" applyAlignment="1"/>
    <xf numFmtId="0" fontId="9" fillId="0" borderId="0" xfId="0" applyFont="1"/>
    <xf numFmtId="1" fontId="44" fillId="0" borderId="0" xfId="0" applyNumberFormat="1" applyFont="1" applyAlignment="1"/>
    <xf numFmtId="0" fontId="44" fillId="0" borderId="0" xfId="0" applyNumberFormat="1" applyFont="1" applyAlignment="1"/>
    <xf numFmtId="0" fontId="9" fillId="0" borderId="0" xfId="0" applyFont="1"/>
    <xf numFmtId="0" fontId="9" fillId="0" borderId="0" xfId="0" applyFont="1"/>
    <xf numFmtId="0" fontId="45" fillId="0" borderId="0" xfId="110"/>
    <xf numFmtId="0" fontId="46" fillId="0" borderId="0" xfId="110" applyNumberFormat="1" applyFont="1"/>
    <xf numFmtId="0" fontId="15" fillId="0" borderId="0" xfId="0" applyFont="1" applyAlignment="1">
      <alignment horizontal="left" wrapText="1"/>
    </xf>
    <xf numFmtId="0" fontId="21" fillId="0" borderId="19" xfId="0" applyFont="1" applyBorder="1" applyAlignment="1">
      <alignment horizontal="left" vertical="center" wrapText="1"/>
    </xf>
    <xf numFmtId="0" fontId="10" fillId="0" borderId="10" xfId="0" applyFont="1" applyBorder="1" applyAlignment="1">
      <alignment wrapText="1"/>
    </xf>
    <xf numFmtId="0" fontId="9" fillId="0" borderId="11" xfId="0" applyFont="1" applyBorder="1" applyAlignment="1">
      <alignment wrapText="1"/>
    </xf>
    <xf numFmtId="0" fontId="9" fillId="0" borderId="11" xfId="0" applyFont="1" applyBorder="1" applyAlignment="1">
      <alignment horizontal="right" vertical="center" wrapText="1"/>
    </xf>
    <xf numFmtId="49" fontId="10" fillId="33" borderId="10" xfId="0" applyNumberFormat="1" applyFont="1" applyFill="1" applyBorder="1" applyAlignment="1">
      <alignment vertical="center" wrapText="1"/>
    </xf>
    <xf numFmtId="49" fontId="10" fillId="33" borderId="12" xfId="0" applyNumberFormat="1" applyFont="1" applyFill="1" applyBorder="1" applyAlignment="1">
      <alignment vertical="center" wrapText="1"/>
    </xf>
    <xf numFmtId="0" fontId="10" fillId="33" borderId="10" xfId="0" applyFont="1" applyFill="1" applyBorder="1" applyAlignment="1">
      <alignment vertical="center" wrapText="1"/>
    </xf>
    <xf numFmtId="0" fontId="10" fillId="33" borderId="12" xfId="0" applyFont="1" applyFill="1" applyBorder="1" applyAlignment="1">
      <alignment vertical="center" wrapText="1"/>
    </xf>
    <xf numFmtId="4" fontId="11" fillId="34" borderId="10" xfId="0" applyNumberFormat="1" applyFont="1" applyFill="1" applyBorder="1" applyAlignment="1">
      <alignment horizontal="right" vertical="top" wrapText="1"/>
    </xf>
    <xf numFmtId="176" fontId="11" fillId="34" borderId="10" xfId="0" applyNumberFormat="1" applyFont="1" applyFill="1" applyBorder="1" applyAlignment="1">
      <alignment horizontal="right" vertical="top" wrapText="1"/>
    </xf>
    <xf numFmtId="176" fontId="11" fillId="34" borderId="12" xfId="0" applyNumberFormat="1" applyFont="1" applyFill="1" applyBorder="1" applyAlignment="1">
      <alignment horizontal="right" vertical="top" wrapText="1"/>
    </xf>
    <xf numFmtId="4" fontId="10" fillId="35" borderId="10" xfId="0" applyNumberFormat="1" applyFont="1" applyFill="1" applyBorder="1" applyAlignment="1">
      <alignment horizontal="right" vertical="top" wrapText="1"/>
    </xf>
    <xf numFmtId="176" fontId="10" fillId="35" borderId="10" xfId="0" applyNumberFormat="1" applyFont="1" applyFill="1" applyBorder="1" applyAlignment="1">
      <alignment horizontal="right" vertical="top" wrapText="1"/>
    </xf>
    <xf numFmtId="176" fontId="10" fillId="35" borderId="12" xfId="0" applyNumberFormat="1" applyFont="1" applyFill="1" applyBorder="1" applyAlignment="1">
      <alignment horizontal="right" vertical="top" wrapText="1"/>
    </xf>
    <xf numFmtId="0" fontId="10" fillId="35" borderId="10" xfId="0" applyFont="1" applyFill="1" applyBorder="1" applyAlignment="1">
      <alignment horizontal="right" vertical="top" wrapText="1"/>
    </xf>
    <xf numFmtId="0" fontId="10" fillId="35" borderId="12" xfId="0" applyFont="1" applyFill="1" applyBorder="1" applyAlignment="1">
      <alignment horizontal="right" vertical="top" wrapText="1"/>
    </xf>
    <xf numFmtId="4" fontId="10" fillId="35" borderId="13" xfId="0" applyNumberFormat="1" applyFont="1" applyFill="1" applyBorder="1" applyAlignment="1">
      <alignment horizontal="right" vertical="top" wrapText="1"/>
    </xf>
    <xf numFmtId="0" fontId="10" fillId="35" borderId="13" xfId="0" applyFont="1" applyFill="1" applyBorder="1" applyAlignment="1">
      <alignment horizontal="right" vertical="top" wrapText="1"/>
    </xf>
    <xf numFmtId="176" fontId="10" fillId="35" borderId="13" xfId="0" applyNumberFormat="1" applyFont="1" applyFill="1" applyBorder="1" applyAlignment="1">
      <alignment horizontal="right" vertical="top" wrapText="1"/>
    </xf>
    <xf numFmtId="176" fontId="10" fillId="35" borderId="20" xfId="0" applyNumberFormat="1" applyFont="1" applyFill="1" applyBorder="1" applyAlignment="1">
      <alignment horizontal="right" vertical="top" wrapText="1"/>
    </xf>
    <xf numFmtId="49" fontId="10" fillId="33" borderId="18" xfId="0" applyNumberFormat="1" applyFont="1" applyFill="1" applyBorder="1" applyAlignment="1">
      <alignment horizontal="left" vertical="top" wrapText="1"/>
    </xf>
    <xf numFmtId="0" fontId="10" fillId="33" borderId="18" xfId="0" applyFont="1" applyFill="1" applyBorder="1" applyAlignment="1">
      <alignment vertical="center" wrapText="1"/>
    </xf>
    <xf numFmtId="49" fontId="11" fillId="33" borderId="18" xfId="0" applyNumberFormat="1" applyFont="1" applyFill="1" applyBorder="1" applyAlignment="1">
      <alignment horizontal="left" vertical="top" wrapText="1"/>
    </xf>
    <xf numFmtId="14" fontId="10" fillId="33" borderId="18" xfId="0" applyNumberFormat="1" applyFont="1" applyFill="1" applyBorder="1" applyAlignment="1">
      <alignment vertical="center" wrapText="1"/>
    </xf>
    <xf numFmtId="49" fontId="10" fillId="33" borderId="13" xfId="0" applyNumberFormat="1" applyFont="1" applyFill="1" applyBorder="1" applyAlignment="1">
      <alignment horizontal="left" vertical="top" wrapText="1"/>
    </xf>
    <xf numFmtId="49" fontId="10" fillId="33" borderId="15" xfId="0" applyNumberFormat="1" applyFont="1" applyFill="1" applyBorder="1" applyAlignment="1">
      <alignment horizontal="left" vertical="top" wrapText="1"/>
    </xf>
    <xf numFmtId="0" fontId="9" fillId="0" borderId="0" xfId="0" applyFont="1" applyAlignment="1">
      <alignment wrapText="1"/>
    </xf>
    <xf numFmtId="0" fontId="9" fillId="0" borderId="19" xfId="0" applyFont="1" applyBorder="1" applyAlignment="1">
      <alignment wrapText="1"/>
    </xf>
    <xf numFmtId="0" fontId="9" fillId="0" borderId="0" xfId="0" applyFont="1" applyAlignment="1">
      <alignment horizontal="right" vertical="center" wrapText="1"/>
    </xf>
    <xf numFmtId="0" fontId="10" fillId="33" borderId="13" xfId="0" applyFont="1" applyFill="1" applyBorder="1" applyAlignment="1">
      <alignment vertical="center" wrapText="1"/>
    </xf>
    <xf numFmtId="0" fontId="10" fillId="33" borderId="15" xfId="0" applyFont="1" applyFill="1" applyBorder="1" applyAlignment="1">
      <alignment vertical="center" wrapText="1"/>
    </xf>
    <xf numFmtId="49" fontId="11" fillId="33" borderId="13" xfId="0" applyNumberFormat="1" applyFont="1" applyFill="1" applyBorder="1" applyAlignment="1">
      <alignment horizontal="left" vertical="top" wrapText="1"/>
    </xf>
    <xf numFmtId="49" fontId="11" fillId="33" borderId="14" xfId="0" applyNumberFormat="1" applyFont="1" applyFill="1" applyBorder="1" applyAlignment="1">
      <alignment horizontal="left" vertical="top" wrapText="1"/>
    </xf>
    <xf numFmtId="49" fontId="11" fillId="33" borderId="15" xfId="0" applyNumberFormat="1" applyFont="1" applyFill="1" applyBorder="1" applyAlignment="1">
      <alignment horizontal="left" vertical="top" wrapText="1"/>
    </xf>
    <xf numFmtId="14" fontId="10" fillId="33" borderId="12" xfId="0" applyNumberFormat="1" applyFont="1" applyFill="1" applyBorder="1" applyAlignment="1">
      <alignment vertical="center" wrapText="1"/>
    </xf>
    <xf numFmtId="14" fontId="10" fillId="33" borderId="16" xfId="0" applyNumberFormat="1" applyFont="1" applyFill="1" applyBorder="1" applyAlignment="1">
      <alignment vertical="center" wrapText="1"/>
    </xf>
    <xf numFmtId="14" fontId="10" fillId="33" borderId="17" xfId="0" applyNumberFormat="1" applyFont="1" applyFill="1" applyBorder="1" applyAlignment="1">
      <alignment vertical="center" wrapText="1"/>
    </xf>
  </cellXfs>
  <cellStyles count="12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2" xfId="115"/>
    <cellStyle name="注释 3" xfId="116"/>
    <cellStyle name="注释 4" xfId="117"/>
    <cellStyle name="注释 5" xfId="118"/>
    <cellStyle name="注释 6" xfId="119"/>
    <cellStyle name="注释 7" xfId="120"/>
    <cellStyle name="注释 8" xfId="1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25" Type="http://schemas.openxmlformats.org/officeDocument/2006/relationships/hyperlink" Target="cid:842f44012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448" Type="http://schemas.openxmlformats.org/officeDocument/2006/relationships/image" Target="cid:f3fbac1e13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15" Type="http://schemas.openxmlformats.org/officeDocument/2006/relationships/hyperlink" Target="cid:617250ef2" TargetMode="External"/><Relationship Id="rId536" Type="http://schemas.openxmlformats.org/officeDocument/2006/relationships/image" Target="cid:a828098c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526" Type="http://schemas.openxmlformats.org/officeDocument/2006/relationships/image" Target="cid:842f4425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547" Type="http://schemas.openxmlformats.org/officeDocument/2006/relationships/hyperlink" Target="cid:d15f95592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537" Type="http://schemas.openxmlformats.org/officeDocument/2006/relationships/hyperlink" Target="cid:ad5e98cf2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34" sqref="E34"/>
    </sheetView>
  </sheetViews>
  <sheetFormatPr defaultRowHeight="11.25"/>
  <cols>
    <col min="1" max="1" width="9.7109375" style="1" bestFit="1" customWidth="1"/>
    <col min="2" max="2" width="4.5703125" style="4" customWidth="1"/>
    <col min="3" max="4" width="9.140625" style="1"/>
    <col min="5" max="5" width="12.28515625" style="1" bestFit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bestFit="1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>
      <c r="A2" s="11" t="s">
        <v>3</v>
      </c>
      <c r="B2" s="12"/>
      <c r="C2" s="61" t="s">
        <v>4</v>
      </c>
      <c r="D2" s="61"/>
      <c r="E2" s="13"/>
      <c r="F2" s="24"/>
      <c r="G2" s="14"/>
      <c r="H2" s="24"/>
      <c r="I2" s="20"/>
      <c r="J2" s="21"/>
      <c r="K2" s="22"/>
      <c r="L2" s="22"/>
    </row>
    <row r="3" spans="1:13">
      <c r="A3" s="62" t="s">
        <v>5</v>
      </c>
      <c r="B3" s="62"/>
      <c r="C3" s="62"/>
      <c r="D3" s="62"/>
      <c r="E3" s="15">
        <f>SUM(E4:E40)</f>
        <v>13877258.8936</v>
      </c>
      <c r="F3" s="25">
        <f>RA!I7</f>
        <v>1385425.1094</v>
      </c>
      <c r="G3" s="16">
        <f>SUM(G4:G40)</f>
        <v>12491833.7842</v>
      </c>
      <c r="H3" s="27">
        <f>RA!J7</f>
        <v>9.9834205012845807</v>
      </c>
      <c r="I3" s="20">
        <f>SUM(I4:I40)</f>
        <v>13877263.060128178</v>
      </c>
      <c r="J3" s="21">
        <f>SUM(J4:J40)</f>
        <v>12491833.583959835</v>
      </c>
      <c r="K3" s="22">
        <f>E3-I3</f>
        <v>-4.1665281783789396</v>
      </c>
      <c r="L3" s="22">
        <f>G3-J3</f>
        <v>0.20024016499519348</v>
      </c>
    </row>
    <row r="4" spans="1:13">
      <c r="A4" s="63">
        <f>RA!A8</f>
        <v>42366</v>
      </c>
      <c r="B4" s="12">
        <v>12</v>
      </c>
      <c r="C4" s="60" t="s">
        <v>6</v>
      </c>
      <c r="D4" s="60"/>
      <c r="E4" s="15">
        <f>VLOOKUP(C4,RA!B8:D36,3,0)</f>
        <v>527943.59809999994</v>
      </c>
      <c r="F4" s="25">
        <f>VLOOKUP(C4,RA!B8:I39,8,0)</f>
        <v>136768.1869</v>
      </c>
      <c r="G4" s="16">
        <f t="shared" ref="G4:G40" si="0">E4-F4</f>
        <v>391175.41119999997</v>
      </c>
      <c r="H4" s="27">
        <f>RA!J8</f>
        <v>25.9058330079597</v>
      </c>
      <c r="I4" s="20">
        <f>VLOOKUP(B4,RMS!B:D,3,FALSE)</f>
        <v>527944.24029829097</v>
      </c>
      <c r="J4" s="21">
        <f>VLOOKUP(B4,RMS!B:E,4,FALSE)</f>
        <v>391175.42406068399</v>
      </c>
      <c r="K4" s="22">
        <f t="shared" ref="K4:K40" si="1">E4-I4</f>
        <v>-0.64219829102512449</v>
      </c>
      <c r="L4" s="22">
        <f t="shared" ref="L4:L40" si="2">G4-J4</f>
        <v>-1.2860684015322477E-2</v>
      </c>
    </row>
    <row r="5" spans="1:13">
      <c r="A5" s="63"/>
      <c r="B5" s="12">
        <v>13</v>
      </c>
      <c r="C5" s="60" t="s">
        <v>7</v>
      </c>
      <c r="D5" s="60"/>
      <c r="E5" s="15">
        <f>VLOOKUP(C5,RA!B8:D37,3,0)</f>
        <v>51818.8442</v>
      </c>
      <c r="F5" s="25">
        <f>VLOOKUP(C5,RA!B9:I40,8,0)</f>
        <v>12650.6381</v>
      </c>
      <c r="G5" s="16">
        <f t="shared" si="0"/>
        <v>39168.206099999996</v>
      </c>
      <c r="H5" s="27">
        <f>RA!J9</f>
        <v>24.413200053582099</v>
      </c>
      <c r="I5" s="20">
        <f>VLOOKUP(B5,RMS!B:D,3,FALSE)</f>
        <v>51818.870164919397</v>
      </c>
      <c r="J5" s="21">
        <f>VLOOKUP(B5,RMS!B:E,4,FALSE)</f>
        <v>39168.2067283867</v>
      </c>
      <c r="K5" s="22">
        <f t="shared" si="1"/>
        <v>-2.5964919397665653E-2</v>
      </c>
      <c r="L5" s="22">
        <f t="shared" si="2"/>
        <v>-6.283867041929625E-4</v>
      </c>
      <c r="M5" s="32"/>
    </row>
    <row r="6" spans="1:13">
      <c r="A6" s="63"/>
      <c r="B6" s="12">
        <v>14</v>
      </c>
      <c r="C6" s="60" t="s">
        <v>8</v>
      </c>
      <c r="D6" s="60"/>
      <c r="E6" s="15">
        <f>VLOOKUP(C6,RA!B10:D38,3,0)</f>
        <v>82391.915599999993</v>
      </c>
      <c r="F6" s="25">
        <f>VLOOKUP(C6,RA!B10:I41,8,0)</f>
        <v>23596.408800000001</v>
      </c>
      <c r="G6" s="16">
        <f t="shared" si="0"/>
        <v>58795.506799999988</v>
      </c>
      <c r="H6" s="27">
        <f>RA!J10</f>
        <v>28.639228288558002</v>
      </c>
      <c r="I6" s="20">
        <f>VLOOKUP(B6,RMS!B:D,3,FALSE)</f>
        <v>82393.4137654035</v>
      </c>
      <c r="J6" s="21">
        <f>VLOOKUP(B6,RMS!B:E,4,FALSE)</f>
        <v>58795.506659319202</v>
      </c>
      <c r="K6" s="22">
        <f>E6-I6</f>
        <v>-1.4981654035073007</v>
      </c>
      <c r="L6" s="22">
        <f t="shared" si="2"/>
        <v>1.4068078598938882E-4</v>
      </c>
      <c r="M6" s="32"/>
    </row>
    <row r="7" spans="1:13">
      <c r="A7" s="63"/>
      <c r="B7" s="12">
        <v>15</v>
      </c>
      <c r="C7" s="60" t="s">
        <v>9</v>
      </c>
      <c r="D7" s="60"/>
      <c r="E7" s="15">
        <f>VLOOKUP(C7,RA!B10:D39,3,0)</f>
        <v>59380.064299999998</v>
      </c>
      <c r="F7" s="25">
        <f>VLOOKUP(C7,RA!B11:I42,8,0)</f>
        <v>12783.540199999999</v>
      </c>
      <c r="G7" s="16">
        <f t="shared" si="0"/>
        <v>46596.524099999995</v>
      </c>
      <c r="H7" s="27">
        <f>RA!J11</f>
        <v>21.528336741797698</v>
      </c>
      <c r="I7" s="20">
        <f>VLOOKUP(B7,RMS!B:D,3,FALSE)</f>
        <v>59380.096970652703</v>
      </c>
      <c r="J7" s="21">
        <f>VLOOKUP(B7,RMS!B:E,4,FALSE)</f>
        <v>46596.523861992297</v>
      </c>
      <c r="K7" s="22">
        <f t="shared" si="1"/>
        <v>-3.2670652704837266E-2</v>
      </c>
      <c r="L7" s="22">
        <f t="shared" si="2"/>
        <v>2.3800769849913195E-4</v>
      </c>
      <c r="M7" s="32"/>
    </row>
    <row r="8" spans="1:13">
      <c r="A8" s="63"/>
      <c r="B8" s="12">
        <v>16</v>
      </c>
      <c r="C8" s="60" t="s">
        <v>10</v>
      </c>
      <c r="D8" s="60"/>
      <c r="E8" s="15">
        <f>VLOOKUP(C8,RA!B12:D39,3,0)</f>
        <v>171230.5092</v>
      </c>
      <c r="F8" s="25">
        <f>VLOOKUP(C8,RA!B12:I43,8,0)</f>
        <v>25009.817599999998</v>
      </c>
      <c r="G8" s="16">
        <f t="shared" si="0"/>
        <v>146220.69159999999</v>
      </c>
      <c r="H8" s="27">
        <f>RA!J12</f>
        <v>14.605935424036</v>
      </c>
      <c r="I8" s="20">
        <f>VLOOKUP(B8,RMS!B:D,3,FALSE)</f>
        <v>171230.50252136801</v>
      </c>
      <c r="J8" s="21">
        <f>VLOOKUP(B8,RMS!B:E,4,FALSE)</f>
        <v>146220.69191196599</v>
      </c>
      <c r="K8" s="22">
        <f t="shared" si="1"/>
        <v>6.6786319948732853E-3</v>
      </c>
      <c r="L8" s="22">
        <f t="shared" si="2"/>
        <v>-3.1196599593386054E-4</v>
      </c>
      <c r="M8" s="32"/>
    </row>
    <row r="9" spans="1:13">
      <c r="A9" s="63"/>
      <c r="B9" s="12">
        <v>17</v>
      </c>
      <c r="C9" s="60" t="s">
        <v>11</v>
      </c>
      <c r="D9" s="60"/>
      <c r="E9" s="15">
        <f>VLOOKUP(C9,RA!B12:D40,3,0)</f>
        <v>239597.90609999999</v>
      </c>
      <c r="F9" s="25">
        <f>VLOOKUP(C9,RA!B13:I44,8,0)</f>
        <v>58913.6806</v>
      </c>
      <c r="G9" s="16">
        <f t="shared" si="0"/>
        <v>180684.2255</v>
      </c>
      <c r="H9" s="27">
        <f>RA!J13</f>
        <v>24.588562378926401</v>
      </c>
      <c r="I9" s="20">
        <f>VLOOKUP(B9,RMS!B:D,3,FALSE)</f>
        <v>239598.047526496</v>
      </c>
      <c r="J9" s="21">
        <f>VLOOKUP(B9,RMS!B:E,4,FALSE)</f>
        <v>180684.224050427</v>
      </c>
      <c r="K9" s="22">
        <f t="shared" si="1"/>
        <v>-0.14142649600398727</v>
      </c>
      <c r="L9" s="22">
        <f t="shared" si="2"/>
        <v>1.4495729992631823E-3</v>
      </c>
      <c r="M9" s="32"/>
    </row>
    <row r="10" spans="1:13">
      <c r="A10" s="63"/>
      <c r="B10" s="12">
        <v>18</v>
      </c>
      <c r="C10" s="60" t="s">
        <v>12</v>
      </c>
      <c r="D10" s="60"/>
      <c r="E10" s="15">
        <f>VLOOKUP(C10,RA!B14:D41,3,0)</f>
        <v>152985.59020000001</v>
      </c>
      <c r="F10" s="25">
        <f>VLOOKUP(C10,RA!B14:I44,8,0)</f>
        <v>28776.289100000002</v>
      </c>
      <c r="G10" s="16">
        <f t="shared" si="0"/>
        <v>124209.30110000001</v>
      </c>
      <c r="H10" s="27">
        <f>RA!J14</f>
        <v>18.809803630773601</v>
      </c>
      <c r="I10" s="20">
        <f>VLOOKUP(B10,RMS!B:D,3,FALSE)</f>
        <v>152985.594417949</v>
      </c>
      <c r="J10" s="21">
        <f>VLOOKUP(B10,RMS!B:E,4,FALSE)</f>
        <v>124209.300184615</v>
      </c>
      <c r="K10" s="22">
        <f t="shared" si="1"/>
        <v>-4.2179489973932505E-3</v>
      </c>
      <c r="L10" s="22">
        <f t="shared" si="2"/>
        <v>9.1538501146715134E-4</v>
      </c>
      <c r="M10" s="32"/>
    </row>
    <row r="11" spans="1:13">
      <c r="A11" s="63"/>
      <c r="B11" s="12">
        <v>19</v>
      </c>
      <c r="C11" s="60" t="s">
        <v>13</v>
      </c>
      <c r="D11" s="60"/>
      <c r="E11" s="15">
        <f>VLOOKUP(C11,RA!B14:D42,3,0)</f>
        <v>81176.315300000002</v>
      </c>
      <c r="F11" s="25">
        <f>VLOOKUP(C11,RA!B15:I45,8,0)</f>
        <v>18465.128499999999</v>
      </c>
      <c r="G11" s="16">
        <f t="shared" si="0"/>
        <v>62711.186800000003</v>
      </c>
      <c r="H11" s="27">
        <f>RA!J15</f>
        <v>22.746940941774898</v>
      </c>
      <c r="I11" s="20">
        <f>VLOOKUP(B11,RMS!B:D,3,FALSE)</f>
        <v>81176.407494017098</v>
      </c>
      <c r="J11" s="21">
        <f>VLOOKUP(B11,RMS!B:E,4,FALSE)</f>
        <v>62711.187782051296</v>
      </c>
      <c r="K11" s="22">
        <f t="shared" si="1"/>
        <v>-9.2194017095607705E-2</v>
      </c>
      <c r="L11" s="22">
        <f t="shared" si="2"/>
        <v>-9.8205129324924201E-4</v>
      </c>
      <c r="M11" s="32"/>
    </row>
    <row r="12" spans="1:13">
      <c r="A12" s="63"/>
      <c r="B12" s="12">
        <v>21</v>
      </c>
      <c r="C12" s="60" t="s">
        <v>14</v>
      </c>
      <c r="D12" s="60"/>
      <c r="E12" s="15">
        <f>VLOOKUP(C12,RA!B16:D43,3,0)</f>
        <v>411104.25079999998</v>
      </c>
      <c r="F12" s="25">
        <f>VLOOKUP(C12,RA!B16:I46,8,0)</f>
        <v>22063.639299999999</v>
      </c>
      <c r="G12" s="16">
        <f t="shared" si="0"/>
        <v>389040.6115</v>
      </c>
      <c r="H12" s="27">
        <f>RA!J16</f>
        <v>5.3669207401929402</v>
      </c>
      <c r="I12" s="20">
        <f>VLOOKUP(B12,RMS!B:D,3,FALSE)</f>
        <v>411103.879690598</v>
      </c>
      <c r="J12" s="21">
        <f>VLOOKUP(B12,RMS!B:E,4,FALSE)</f>
        <v>389040.61144957301</v>
      </c>
      <c r="K12" s="22">
        <f t="shared" si="1"/>
        <v>0.37110940198181197</v>
      </c>
      <c r="L12" s="22">
        <f t="shared" si="2"/>
        <v>5.0426984671503305E-5</v>
      </c>
      <c r="M12" s="32"/>
    </row>
    <row r="13" spans="1:13">
      <c r="A13" s="63"/>
      <c r="B13" s="12">
        <v>22</v>
      </c>
      <c r="C13" s="60" t="s">
        <v>15</v>
      </c>
      <c r="D13" s="60"/>
      <c r="E13" s="15">
        <f>VLOOKUP(C13,RA!B16:D44,3,0)</f>
        <v>396034.10350000003</v>
      </c>
      <c r="F13" s="25">
        <f>VLOOKUP(C13,RA!B17:I47,8,0)</f>
        <v>47562.752399999998</v>
      </c>
      <c r="G13" s="16">
        <f t="shared" si="0"/>
        <v>348471.35110000003</v>
      </c>
      <c r="H13" s="27">
        <f>RA!J17</f>
        <v>12.0097617805281</v>
      </c>
      <c r="I13" s="20">
        <f>VLOOKUP(B13,RMS!B:D,3,FALSE)</f>
        <v>396034.07631794899</v>
      </c>
      <c r="J13" s="21">
        <f>VLOOKUP(B13,RMS!B:E,4,FALSE)</f>
        <v>348471.35170769203</v>
      </c>
      <c r="K13" s="22">
        <f t="shared" si="1"/>
        <v>2.7182051038835198E-2</v>
      </c>
      <c r="L13" s="22">
        <f t="shared" si="2"/>
        <v>-6.0769199626520276E-4</v>
      </c>
      <c r="M13" s="32"/>
    </row>
    <row r="14" spans="1:13">
      <c r="A14" s="63"/>
      <c r="B14" s="12">
        <v>23</v>
      </c>
      <c r="C14" s="60" t="s">
        <v>16</v>
      </c>
      <c r="D14" s="60"/>
      <c r="E14" s="15">
        <f>VLOOKUP(C14,RA!B18:D44,3,0)</f>
        <v>1132440.024</v>
      </c>
      <c r="F14" s="25">
        <f>VLOOKUP(C14,RA!B18:I48,8,0)</f>
        <v>176858.4853</v>
      </c>
      <c r="G14" s="16">
        <f t="shared" si="0"/>
        <v>955581.53869999992</v>
      </c>
      <c r="H14" s="27">
        <f>RA!J18</f>
        <v>15.617470378281199</v>
      </c>
      <c r="I14" s="20">
        <f>VLOOKUP(B14,RMS!B:D,3,FALSE)</f>
        <v>1132440.0384547</v>
      </c>
      <c r="J14" s="21">
        <f>VLOOKUP(B14,RMS!B:E,4,FALSE)</f>
        <v>955581.53459658101</v>
      </c>
      <c r="K14" s="22">
        <f t="shared" si="1"/>
        <v>-1.445470005273819E-2</v>
      </c>
      <c r="L14" s="22">
        <f t="shared" si="2"/>
        <v>4.103418905287981E-3</v>
      </c>
      <c r="M14" s="32"/>
    </row>
    <row r="15" spans="1:13">
      <c r="A15" s="63"/>
      <c r="B15" s="12">
        <v>24</v>
      </c>
      <c r="C15" s="60" t="s">
        <v>17</v>
      </c>
      <c r="D15" s="60"/>
      <c r="E15" s="15">
        <f>VLOOKUP(C15,RA!B18:D45,3,0)</f>
        <v>407929.21110000001</v>
      </c>
      <c r="F15" s="25">
        <f>VLOOKUP(C15,RA!B19:I49,8,0)</f>
        <v>41063.0141</v>
      </c>
      <c r="G15" s="16">
        <f t="shared" si="0"/>
        <v>366866.19700000004</v>
      </c>
      <c r="H15" s="27">
        <f>RA!J19</f>
        <v>10.0662107499661</v>
      </c>
      <c r="I15" s="20">
        <f>VLOOKUP(B15,RMS!B:D,3,FALSE)</f>
        <v>407929.230760684</v>
      </c>
      <c r="J15" s="21">
        <f>VLOOKUP(B15,RMS!B:E,4,FALSE)</f>
        <v>366866.195588034</v>
      </c>
      <c r="K15" s="22">
        <f t="shared" si="1"/>
        <v>-1.966068398905918E-2</v>
      </c>
      <c r="L15" s="22">
        <f t="shared" si="2"/>
        <v>1.411966048181057E-3</v>
      </c>
      <c r="M15" s="32"/>
    </row>
    <row r="16" spans="1:13">
      <c r="A16" s="63"/>
      <c r="B16" s="12">
        <v>25</v>
      </c>
      <c r="C16" s="60" t="s">
        <v>18</v>
      </c>
      <c r="D16" s="60"/>
      <c r="E16" s="15">
        <f>VLOOKUP(C16,RA!B20:D46,3,0)</f>
        <v>874578.3824</v>
      </c>
      <c r="F16" s="25">
        <f>VLOOKUP(C16,RA!B20:I50,8,0)</f>
        <v>75871.493600000002</v>
      </c>
      <c r="G16" s="16">
        <f t="shared" si="0"/>
        <v>798706.88879999996</v>
      </c>
      <c r="H16" s="27">
        <f>RA!J20</f>
        <v>8.6752079775622892</v>
      </c>
      <c r="I16" s="20">
        <f>VLOOKUP(B16,RMS!B:D,3,FALSE)</f>
        <v>874578.32640000002</v>
      </c>
      <c r="J16" s="21">
        <f>VLOOKUP(B16,RMS!B:E,4,FALSE)</f>
        <v>798706.88879999996</v>
      </c>
      <c r="K16" s="22">
        <f t="shared" si="1"/>
        <v>5.5999999982304871E-2</v>
      </c>
      <c r="L16" s="22">
        <f t="shared" si="2"/>
        <v>0</v>
      </c>
      <c r="M16" s="32"/>
    </row>
    <row r="17" spans="1:13">
      <c r="A17" s="63"/>
      <c r="B17" s="12">
        <v>26</v>
      </c>
      <c r="C17" s="60" t="s">
        <v>19</v>
      </c>
      <c r="D17" s="60"/>
      <c r="E17" s="15">
        <f>VLOOKUP(C17,RA!B20:D47,3,0)</f>
        <v>268342.20409999997</v>
      </c>
      <c r="F17" s="25">
        <f>VLOOKUP(C17,RA!B21:I51,8,0)</f>
        <v>41010.350899999998</v>
      </c>
      <c r="G17" s="16">
        <f t="shared" si="0"/>
        <v>227331.85319999998</v>
      </c>
      <c r="H17" s="27">
        <f>RA!J21</f>
        <v>15.282855351637901</v>
      </c>
      <c r="I17" s="20">
        <f>VLOOKUP(B17,RMS!B:D,3,FALSE)</f>
        <v>268342.22491224599</v>
      </c>
      <c r="J17" s="21">
        <f>VLOOKUP(B17,RMS!B:E,4,FALSE)</f>
        <v>227331.85298418399</v>
      </c>
      <c r="K17" s="22">
        <f t="shared" si="1"/>
        <v>-2.0812246017158031E-2</v>
      </c>
      <c r="L17" s="22">
        <f t="shared" si="2"/>
        <v>2.1581599139608443E-4</v>
      </c>
      <c r="M17" s="32"/>
    </row>
    <row r="18" spans="1:13">
      <c r="A18" s="63"/>
      <c r="B18" s="12">
        <v>27</v>
      </c>
      <c r="C18" s="60" t="s">
        <v>20</v>
      </c>
      <c r="D18" s="60"/>
      <c r="E18" s="15">
        <f>VLOOKUP(C18,RA!B22:D48,3,0)</f>
        <v>806324.19660000002</v>
      </c>
      <c r="F18" s="25">
        <f>VLOOKUP(C18,RA!B22:I52,8,0)</f>
        <v>92284.627299999993</v>
      </c>
      <c r="G18" s="16">
        <f t="shared" si="0"/>
        <v>714039.56930000009</v>
      </c>
      <c r="H18" s="27">
        <f>RA!J22</f>
        <v>11.4451020680185</v>
      </c>
      <c r="I18" s="20">
        <f>VLOOKUP(B18,RMS!B:D,3,FALSE)</f>
        <v>806325.15226666699</v>
      </c>
      <c r="J18" s="21">
        <f>VLOOKUP(B18,RMS!B:E,4,FALSE)</f>
        <v>714039.56843333296</v>
      </c>
      <c r="K18" s="22">
        <f t="shared" si="1"/>
        <v>-0.95566666696686298</v>
      </c>
      <c r="L18" s="22">
        <f t="shared" si="2"/>
        <v>8.666671346873045E-4</v>
      </c>
      <c r="M18" s="32"/>
    </row>
    <row r="19" spans="1:13">
      <c r="A19" s="63"/>
      <c r="B19" s="12">
        <v>29</v>
      </c>
      <c r="C19" s="60" t="s">
        <v>21</v>
      </c>
      <c r="D19" s="60"/>
      <c r="E19" s="15">
        <f>VLOOKUP(C19,RA!B22:D49,3,0)</f>
        <v>1817772.2453000001</v>
      </c>
      <c r="F19" s="25">
        <f>VLOOKUP(C19,RA!B23:I53,8,0)</f>
        <v>199262.02739999999</v>
      </c>
      <c r="G19" s="16">
        <f t="shared" si="0"/>
        <v>1618510.2179</v>
      </c>
      <c r="H19" s="27">
        <f>RA!J23</f>
        <v>10.961880836018301</v>
      </c>
      <c r="I19" s="20">
        <f>VLOOKUP(B19,RMS!B:D,3,FALSE)</f>
        <v>1817773.62752564</v>
      </c>
      <c r="J19" s="21">
        <f>VLOOKUP(B19,RMS!B:E,4,FALSE)</f>
        <v>1618510.23592308</v>
      </c>
      <c r="K19" s="22">
        <f t="shared" si="1"/>
        <v>-1.3822256398852915</v>
      </c>
      <c r="L19" s="22">
        <f t="shared" si="2"/>
        <v>-1.802307995967567E-2</v>
      </c>
      <c r="M19" s="32"/>
    </row>
    <row r="20" spans="1:13">
      <c r="A20" s="63"/>
      <c r="B20" s="12">
        <v>31</v>
      </c>
      <c r="C20" s="60" t="s">
        <v>22</v>
      </c>
      <c r="D20" s="60"/>
      <c r="E20" s="15">
        <f>VLOOKUP(C20,RA!B24:D50,3,0)</f>
        <v>223569.7401</v>
      </c>
      <c r="F20" s="25">
        <f>VLOOKUP(C20,RA!B24:I54,8,0)</f>
        <v>19995.955000000002</v>
      </c>
      <c r="G20" s="16">
        <f t="shared" si="0"/>
        <v>203573.78509999998</v>
      </c>
      <c r="H20" s="27">
        <f>RA!J24</f>
        <v>8.9439451828570604</v>
      </c>
      <c r="I20" s="20">
        <f>VLOOKUP(B20,RMS!B:D,3,FALSE)</f>
        <v>223569.79823916499</v>
      </c>
      <c r="J20" s="21">
        <f>VLOOKUP(B20,RMS!B:E,4,FALSE)</f>
        <v>203573.78007934999</v>
      </c>
      <c r="K20" s="22">
        <f t="shared" si="1"/>
        <v>-5.8139164990279824E-2</v>
      </c>
      <c r="L20" s="22">
        <f t="shared" si="2"/>
        <v>5.0206499872729182E-3</v>
      </c>
      <c r="M20" s="32"/>
    </row>
    <row r="21" spans="1:13">
      <c r="A21" s="63"/>
      <c r="B21" s="12">
        <v>32</v>
      </c>
      <c r="C21" s="60" t="s">
        <v>23</v>
      </c>
      <c r="D21" s="60"/>
      <c r="E21" s="15">
        <f>VLOOKUP(C21,RA!B24:D51,3,0)</f>
        <v>290194.8554</v>
      </c>
      <c r="F21" s="25">
        <f>VLOOKUP(C21,RA!B25:I55,8,0)</f>
        <v>21225.4781</v>
      </c>
      <c r="G21" s="16">
        <f t="shared" si="0"/>
        <v>268969.37729999999</v>
      </c>
      <c r="H21" s="27">
        <f>RA!J25</f>
        <v>7.3142158467086302</v>
      </c>
      <c r="I21" s="20">
        <f>VLOOKUP(B21,RMS!B:D,3,FALSE)</f>
        <v>290194.84951415198</v>
      </c>
      <c r="J21" s="21">
        <f>VLOOKUP(B21,RMS!B:E,4,FALSE)</f>
        <v>268969.37991383899</v>
      </c>
      <c r="K21" s="22">
        <f t="shared" si="1"/>
        <v>5.8858480188064277E-3</v>
      </c>
      <c r="L21" s="22">
        <f t="shared" si="2"/>
        <v>-2.6138389948755503E-3</v>
      </c>
      <c r="M21" s="32"/>
    </row>
    <row r="22" spans="1:13">
      <c r="A22" s="63"/>
      <c r="B22" s="12">
        <v>33</v>
      </c>
      <c r="C22" s="60" t="s">
        <v>24</v>
      </c>
      <c r="D22" s="60"/>
      <c r="E22" s="15">
        <f>VLOOKUP(C22,RA!B26:D52,3,0)</f>
        <v>506898.4621</v>
      </c>
      <c r="F22" s="25">
        <f>VLOOKUP(C22,RA!B26:I56,8,0)</f>
        <v>111058.5269</v>
      </c>
      <c r="G22" s="16">
        <f t="shared" si="0"/>
        <v>395839.93520000001</v>
      </c>
      <c r="H22" s="27">
        <f>RA!J26</f>
        <v>21.909422735255902</v>
      </c>
      <c r="I22" s="20">
        <f>VLOOKUP(B22,RMS!B:D,3,FALSE)</f>
        <v>506898.43120025698</v>
      </c>
      <c r="J22" s="21">
        <f>VLOOKUP(B22,RMS!B:E,4,FALSE)</f>
        <v>395839.89251097501</v>
      </c>
      <c r="K22" s="22">
        <f t="shared" si="1"/>
        <v>3.089974302565679E-2</v>
      </c>
      <c r="L22" s="22">
        <f t="shared" si="2"/>
        <v>4.2689024994615465E-2</v>
      </c>
      <c r="M22" s="32"/>
    </row>
    <row r="23" spans="1:13">
      <c r="A23" s="63"/>
      <c r="B23" s="12">
        <v>34</v>
      </c>
      <c r="C23" s="60" t="s">
        <v>25</v>
      </c>
      <c r="D23" s="60"/>
      <c r="E23" s="15">
        <f>VLOOKUP(C23,RA!B26:D53,3,0)</f>
        <v>206697.30170000001</v>
      </c>
      <c r="F23" s="25">
        <f>VLOOKUP(C23,RA!B27:I57,8,0)</f>
        <v>56669.254200000003</v>
      </c>
      <c r="G23" s="16">
        <f t="shared" si="0"/>
        <v>150028.04750000002</v>
      </c>
      <c r="H23" s="27">
        <f>RA!J27</f>
        <v>27.416542806277</v>
      </c>
      <c r="I23" s="20">
        <f>VLOOKUP(B23,RMS!B:D,3,FALSE)</f>
        <v>206697.132762544</v>
      </c>
      <c r="J23" s="21">
        <f>VLOOKUP(B23,RMS!B:E,4,FALSE)</f>
        <v>150028.072019638</v>
      </c>
      <c r="K23" s="22">
        <f t="shared" si="1"/>
        <v>0.1689374560082797</v>
      </c>
      <c r="L23" s="22">
        <f t="shared" si="2"/>
        <v>-2.4519637983758003E-2</v>
      </c>
      <c r="M23" s="32"/>
    </row>
    <row r="24" spans="1:13">
      <c r="A24" s="63"/>
      <c r="B24" s="12">
        <v>35</v>
      </c>
      <c r="C24" s="60" t="s">
        <v>26</v>
      </c>
      <c r="D24" s="60"/>
      <c r="E24" s="15">
        <f>VLOOKUP(C24,RA!B28:D54,3,0)</f>
        <v>1118095.9432000001</v>
      </c>
      <c r="F24" s="25">
        <f>VLOOKUP(C24,RA!B28:I58,8,0)</f>
        <v>32979.835800000001</v>
      </c>
      <c r="G24" s="16">
        <f t="shared" si="0"/>
        <v>1085116.1074000001</v>
      </c>
      <c r="H24" s="27">
        <f>RA!J28</f>
        <v>2.9496427386733401</v>
      </c>
      <c r="I24" s="20">
        <f>VLOOKUP(B24,RMS!B:D,3,FALSE)</f>
        <v>1118095.9437504399</v>
      </c>
      <c r="J24" s="21">
        <f>VLOOKUP(B24,RMS!B:E,4,FALSE)</f>
        <v>1085116.09584513</v>
      </c>
      <c r="K24" s="22">
        <f t="shared" si="1"/>
        <v>-5.5043981410562992E-4</v>
      </c>
      <c r="L24" s="22">
        <f t="shared" si="2"/>
        <v>1.1554870055988431E-2</v>
      </c>
      <c r="M24" s="32"/>
    </row>
    <row r="25" spans="1:13">
      <c r="A25" s="63"/>
      <c r="B25" s="12">
        <v>36</v>
      </c>
      <c r="C25" s="60" t="s">
        <v>27</v>
      </c>
      <c r="D25" s="60"/>
      <c r="E25" s="15">
        <f>VLOOKUP(C25,RA!B28:D55,3,0)</f>
        <v>635921.55449999997</v>
      </c>
      <c r="F25" s="25">
        <f>VLOOKUP(C25,RA!B29:I59,8,0)</f>
        <v>80179.906799999997</v>
      </c>
      <c r="G25" s="16">
        <f t="shared" si="0"/>
        <v>555741.64769999997</v>
      </c>
      <c r="H25" s="27">
        <f>RA!J29</f>
        <v>12.6084587371853</v>
      </c>
      <c r="I25" s="20">
        <f>VLOOKUP(B25,RMS!B:D,3,FALSE)</f>
        <v>635921.59511415905</v>
      </c>
      <c r="J25" s="21">
        <f>VLOOKUP(B25,RMS!B:E,4,FALSE)</f>
        <v>555741.605434731</v>
      </c>
      <c r="K25" s="22">
        <f t="shared" si="1"/>
        <v>-4.0614159079268575E-2</v>
      </c>
      <c r="L25" s="22">
        <f t="shared" si="2"/>
        <v>4.2265268974006176E-2</v>
      </c>
      <c r="M25" s="32"/>
    </row>
    <row r="26" spans="1:13">
      <c r="A26" s="63"/>
      <c r="B26" s="12">
        <v>37</v>
      </c>
      <c r="C26" s="60" t="s">
        <v>73</v>
      </c>
      <c r="D26" s="60"/>
      <c r="E26" s="15">
        <f>VLOOKUP(C26,RA!B30:D56,3,0)</f>
        <v>563301.51969999995</v>
      </c>
      <c r="F26" s="25">
        <f>VLOOKUP(C26,RA!B30:I60,8,0)</f>
        <v>69953.674599999998</v>
      </c>
      <c r="G26" s="16">
        <f t="shared" si="0"/>
        <v>493347.84509999992</v>
      </c>
      <c r="H26" s="27">
        <f>RA!J30</f>
        <v>12.418513381120601</v>
      </c>
      <c r="I26" s="20">
        <f>VLOOKUP(B26,RMS!B:D,3,FALSE)</f>
        <v>563301.53005311999</v>
      </c>
      <c r="J26" s="21">
        <f>VLOOKUP(B26,RMS!B:E,4,FALSE)</f>
        <v>493347.83461788198</v>
      </c>
      <c r="K26" s="22">
        <f t="shared" si="1"/>
        <v>-1.0353120043873787E-2</v>
      </c>
      <c r="L26" s="22">
        <f t="shared" si="2"/>
        <v>1.0482117941137403E-2</v>
      </c>
      <c r="M26" s="32"/>
    </row>
    <row r="27" spans="1:13">
      <c r="A27" s="63"/>
      <c r="B27" s="12">
        <v>38</v>
      </c>
      <c r="C27" s="60" t="s">
        <v>29</v>
      </c>
      <c r="D27" s="60"/>
      <c r="E27" s="15">
        <f>VLOOKUP(C27,RA!B30:D57,3,0)</f>
        <v>677736.05050000001</v>
      </c>
      <c r="F27" s="25">
        <f>VLOOKUP(C27,RA!B31:I61,8,0)</f>
        <v>20707.133399999999</v>
      </c>
      <c r="G27" s="16">
        <f t="shared" si="0"/>
        <v>657028.91709999996</v>
      </c>
      <c r="H27" s="27">
        <f>RA!J31</f>
        <v>3.0553389309486101</v>
      </c>
      <c r="I27" s="20">
        <f>VLOOKUP(B27,RMS!B:D,3,FALSE)</f>
        <v>677735.97446902702</v>
      </c>
      <c r="J27" s="21">
        <f>VLOOKUP(B27,RMS!B:E,4,FALSE)</f>
        <v>657028.78700442496</v>
      </c>
      <c r="K27" s="22">
        <f t="shared" si="1"/>
        <v>7.603097299579531E-2</v>
      </c>
      <c r="L27" s="22">
        <f t="shared" si="2"/>
        <v>0.13009557500481606</v>
      </c>
      <c r="M27" s="32"/>
    </row>
    <row r="28" spans="1:13">
      <c r="A28" s="63"/>
      <c r="B28" s="12">
        <v>39</v>
      </c>
      <c r="C28" s="60" t="s">
        <v>30</v>
      </c>
      <c r="D28" s="60"/>
      <c r="E28" s="15">
        <f>VLOOKUP(C28,RA!B32:D58,3,0)</f>
        <v>94696.657999999996</v>
      </c>
      <c r="F28" s="25">
        <f>VLOOKUP(C28,RA!B32:I62,8,0)</f>
        <v>24791.731899999999</v>
      </c>
      <c r="G28" s="16">
        <f t="shared" si="0"/>
        <v>69904.926099999997</v>
      </c>
      <c r="H28" s="27">
        <f>RA!J32</f>
        <v>26.180155058903999</v>
      </c>
      <c r="I28" s="20">
        <f>VLOOKUP(B28,RMS!B:D,3,FALSE)</f>
        <v>94696.634141948394</v>
      </c>
      <c r="J28" s="21">
        <f>VLOOKUP(B28,RMS!B:E,4,FALSE)</f>
        <v>69904.919275250999</v>
      </c>
      <c r="K28" s="22">
        <f t="shared" si="1"/>
        <v>2.3858051601564512E-2</v>
      </c>
      <c r="L28" s="22">
        <f t="shared" si="2"/>
        <v>6.824748998042196E-3</v>
      </c>
      <c r="M28" s="32"/>
    </row>
    <row r="29" spans="1:13">
      <c r="A29" s="63"/>
      <c r="B29" s="12">
        <v>40</v>
      </c>
      <c r="C29" s="60" t="s">
        <v>31</v>
      </c>
      <c r="D29" s="60"/>
      <c r="E29" s="15">
        <f>VLOOKUP(C29,RA!B32:D59,3,0)</f>
        <v>7.2565999999999997</v>
      </c>
      <c r="F29" s="25">
        <f>VLOOKUP(C29,RA!B33:I63,8,0)</f>
        <v>-21.28</v>
      </c>
      <c r="G29" s="16">
        <f t="shared" si="0"/>
        <v>28.5366</v>
      </c>
      <c r="H29" s="27">
        <f>RA!J33</f>
        <v>-293.25028250144697</v>
      </c>
      <c r="I29" s="20">
        <f>VLOOKUP(B29,RMS!B:D,3,FALSE)</f>
        <v>7.2565999999999997</v>
      </c>
      <c r="J29" s="21">
        <f>VLOOKUP(B29,RMS!B:E,4,FALSE)</f>
        <v>28.5366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3"/>
      <c r="B30" s="12">
        <v>42</v>
      </c>
      <c r="C30" s="60" t="s">
        <v>32</v>
      </c>
      <c r="D30" s="60"/>
      <c r="E30" s="15">
        <f>VLOOKUP(C30,RA!B34:D61,3,0)</f>
        <v>165500.47769999999</v>
      </c>
      <c r="F30" s="25">
        <f>VLOOKUP(C30,RA!B34:I65,8,0)</f>
        <v>25045.334800000001</v>
      </c>
      <c r="G30" s="16">
        <f t="shared" si="0"/>
        <v>140455.14289999998</v>
      </c>
      <c r="H30" s="27">
        <f>RA!J34</f>
        <v>0</v>
      </c>
      <c r="I30" s="20">
        <f>VLOOKUP(B30,RMS!B:D,3,FALSE)</f>
        <v>165500.47690000001</v>
      </c>
      <c r="J30" s="21">
        <f>VLOOKUP(B30,RMS!B:E,4,FALSE)</f>
        <v>140455.14009999999</v>
      </c>
      <c r="K30" s="22">
        <f t="shared" si="1"/>
        <v>7.9999997979030013E-4</v>
      </c>
      <c r="L30" s="22">
        <f t="shared" si="2"/>
        <v>2.7999999874737114E-3</v>
      </c>
      <c r="M30" s="32"/>
    </row>
    <row r="31" spans="1:13" s="35" customFormat="1" ht="12" thickBot="1">
      <c r="A31" s="63"/>
      <c r="B31" s="12">
        <v>70</v>
      </c>
      <c r="C31" s="64" t="s">
        <v>69</v>
      </c>
      <c r="D31" s="65"/>
      <c r="E31" s="15">
        <f>VLOOKUP(C31,RA!B35:D62,3,0)</f>
        <v>152086.07</v>
      </c>
      <c r="F31" s="25">
        <f>VLOOKUP(C31,RA!B35:I66,8,0)</f>
        <v>-3460.42</v>
      </c>
      <c r="G31" s="16">
        <f t="shared" si="0"/>
        <v>155546.49000000002</v>
      </c>
      <c r="H31" s="27">
        <f>RA!J35</f>
        <v>15.1330891294461</v>
      </c>
      <c r="I31" s="20">
        <f>VLOOKUP(B31,RMS!B:D,3,FALSE)</f>
        <v>152086.07</v>
      </c>
      <c r="J31" s="21">
        <f>VLOOKUP(B31,RMS!B:E,4,FALSE)</f>
        <v>155546.49</v>
      </c>
      <c r="K31" s="22">
        <f t="shared" si="1"/>
        <v>0</v>
      </c>
      <c r="L31" s="22">
        <f t="shared" si="2"/>
        <v>0</v>
      </c>
    </row>
    <row r="32" spans="1:13">
      <c r="A32" s="63"/>
      <c r="B32" s="12">
        <v>71</v>
      </c>
      <c r="C32" s="60" t="s">
        <v>36</v>
      </c>
      <c r="D32" s="60"/>
      <c r="E32" s="15">
        <f>VLOOKUP(C32,RA!B34:D62,3,0)</f>
        <v>490429.16</v>
      </c>
      <c r="F32" s="25">
        <f>VLOOKUP(C32,RA!B34:I66,8,0)</f>
        <v>-55991.61</v>
      </c>
      <c r="G32" s="16">
        <f t="shared" si="0"/>
        <v>546420.77</v>
      </c>
      <c r="H32" s="27">
        <f>RA!J35</f>
        <v>15.1330891294461</v>
      </c>
      <c r="I32" s="20">
        <f>VLOOKUP(B32,RMS!B:D,3,FALSE)</f>
        <v>490429.16</v>
      </c>
      <c r="J32" s="21">
        <f>VLOOKUP(B32,RMS!B:E,4,FALSE)</f>
        <v>546420.77</v>
      </c>
      <c r="K32" s="22">
        <f t="shared" si="1"/>
        <v>0</v>
      </c>
      <c r="L32" s="22">
        <f t="shared" si="2"/>
        <v>0</v>
      </c>
      <c r="M32" s="32"/>
    </row>
    <row r="33" spans="1:13">
      <c r="A33" s="63"/>
      <c r="B33" s="12">
        <v>72</v>
      </c>
      <c r="C33" s="60" t="s">
        <v>37</v>
      </c>
      <c r="D33" s="60"/>
      <c r="E33" s="15">
        <f>VLOOKUP(C33,RA!B34:D63,3,0)</f>
        <v>207182.1</v>
      </c>
      <c r="F33" s="25">
        <f>VLOOKUP(C33,RA!B34:I67,8,0)</f>
        <v>-9349.5300000000007</v>
      </c>
      <c r="G33" s="16">
        <f t="shared" si="0"/>
        <v>216531.63</v>
      </c>
      <c r="H33" s="27">
        <f>RA!J34</f>
        <v>0</v>
      </c>
      <c r="I33" s="20">
        <f>VLOOKUP(B33,RMS!B:D,3,FALSE)</f>
        <v>207182.1</v>
      </c>
      <c r="J33" s="21">
        <f>VLOOKUP(B33,RMS!B:E,4,FALSE)</f>
        <v>216531.63</v>
      </c>
      <c r="K33" s="22">
        <f t="shared" si="1"/>
        <v>0</v>
      </c>
      <c r="L33" s="22">
        <f t="shared" si="2"/>
        <v>0</v>
      </c>
      <c r="M33" s="32"/>
    </row>
    <row r="34" spans="1:13">
      <c r="A34" s="63"/>
      <c r="B34" s="12">
        <v>73</v>
      </c>
      <c r="C34" s="60" t="s">
        <v>38</v>
      </c>
      <c r="D34" s="60"/>
      <c r="E34" s="15">
        <f>VLOOKUP(C34,RA!B35:D64,3,0)</f>
        <v>227229.15</v>
      </c>
      <c r="F34" s="25">
        <f>VLOOKUP(C34,RA!B35:I68,8,0)</f>
        <v>-28019.74</v>
      </c>
      <c r="G34" s="16">
        <f t="shared" si="0"/>
        <v>255248.88999999998</v>
      </c>
      <c r="H34" s="27">
        <f>RA!J35</f>
        <v>15.1330891294461</v>
      </c>
      <c r="I34" s="20">
        <f>VLOOKUP(B34,RMS!B:D,3,FALSE)</f>
        <v>227229.15</v>
      </c>
      <c r="J34" s="21">
        <f>VLOOKUP(B34,RMS!B:E,4,FALSE)</f>
        <v>255248.89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3"/>
      <c r="B35" s="12">
        <v>74</v>
      </c>
      <c r="C35" s="60" t="s">
        <v>71</v>
      </c>
      <c r="D35" s="60"/>
      <c r="E35" s="15">
        <f>VLOOKUP(C35,RA!B36:D65,3,0)</f>
        <v>2.5499999999999998</v>
      </c>
      <c r="F35" s="25">
        <f>VLOOKUP(C35,RA!B36:I69,8,0)</f>
        <v>-164.13</v>
      </c>
      <c r="G35" s="16">
        <f t="shared" si="0"/>
        <v>166.68</v>
      </c>
      <c r="H35" s="27">
        <f>RA!J36</f>
        <v>-2.2753037145347998</v>
      </c>
      <c r="I35" s="20">
        <f>VLOOKUP(B35,RMS!B:D,3,FALSE)</f>
        <v>2.5499999999999998</v>
      </c>
      <c r="J35" s="21">
        <f>VLOOKUP(B35,RMS!B:E,4,FALSE)</f>
        <v>166.68</v>
      </c>
      <c r="K35" s="22">
        <f t="shared" si="1"/>
        <v>0</v>
      </c>
      <c r="L35" s="22">
        <f t="shared" si="2"/>
        <v>0</v>
      </c>
    </row>
    <row r="36" spans="1:13" ht="11.25" customHeight="1">
      <c r="A36" s="63"/>
      <c r="B36" s="12">
        <v>75</v>
      </c>
      <c r="C36" s="60" t="s">
        <v>33</v>
      </c>
      <c r="D36" s="60"/>
      <c r="E36" s="15">
        <f>VLOOKUP(C36,RA!B8:D65,3,0)</f>
        <v>55558.973899999997</v>
      </c>
      <c r="F36" s="25">
        <f>VLOOKUP(C36,RA!B8:I69,8,0)</f>
        <v>2934.7046999999998</v>
      </c>
      <c r="G36" s="16">
        <f t="shared" si="0"/>
        <v>52624.269199999995</v>
      </c>
      <c r="H36" s="27">
        <f>RA!J36</f>
        <v>-2.2753037145347998</v>
      </c>
      <c r="I36" s="20">
        <f>VLOOKUP(B36,RMS!B:D,3,FALSE)</f>
        <v>55558.974358974403</v>
      </c>
      <c r="J36" s="21">
        <f>VLOOKUP(B36,RMS!B:E,4,FALSE)</f>
        <v>52624.269230769198</v>
      </c>
      <c r="K36" s="22">
        <f t="shared" si="1"/>
        <v>-4.5897440577391535E-4</v>
      </c>
      <c r="L36" s="22">
        <f t="shared" si="2"/>
        <v>-3.0769202567171305E-5</v>
      </c>
      <c r="M36" s="32"/>
    </row>
    <row r="37" spans="1:13">
      <c r="A37" s="63"/>
      <c r="B37" s="12">
        <v>76</v>
      </c>
      <c r="C37" s="60" t="s">
        <v>34</v>
      </c>
      <c r="D37" s="60"/>
      <c r="E37" s="15">
        <f>VLOOKUP(C37,RA!B8:D66,3,0)</f>
        <v>435292.56709999999</v>
      </c>
      <c r="F37" s="25">
        <f>VLOOKUP(C37,RA!B8:I70,8,0)</f>
        <v>11850.400900000001</v>
      </c>
      <c r="G37" s="16">
        <f t="shared" si="0"/>
        <v>423442.16619999998</v>
      </c>
      <c r="H37" s="27">
        <f>RA!J37</f>
        <v>-11.4168598783971</v>
      </c>
      <c r="I37" s="20">
        <f>VLOOKUP(B37,RMS!B:D,3,FALSE)</f>
        <v>435292.56132820499</v>
      </c>
      <c r="J37" s="21">
        <f>VLOOKUP(B37,RMS!B:E,4,FALSE)</f>
        <v>423442.16682906001</v>
      </c>
      <c r="K37" s="22">
        <f t="shared" si="1"/>
        <v>5.7717949966900051E-3</v>
      </c>
      <c r="L37" s="22">
        <f t="shared" si="2"/>
        <v>-6.2906002858653665E-4</v>
      </c>
      <c r="M37" s="32"/>
    </row>
    <row r="38" spans="1:13">
      <c r="A38" s="63"/>
      <c r="B38" s="12">
        <v>77</v>
      </c>
      <c r="C38" s="60" t="s">
        <v>39</v>
      </c>
      <c r="D38" s="60"/>
      <c r="E38" s="15">
        <f>VLOOKUP(C38,RA!B9:D67,3,0)</f>
        <v>206447.09</v>
      </c>
      <c r="F38" s="25">
        <f>VLOOKUP(C38,RA!B9:I71,8,0)</f>
        <v>-24615.27</v>
      </c>
      <c r="G38" s="16">
        <f t="shared" si="0"/>
        <v>231062.36</v>
      </c>
      <c r="H38" s="27">
        <f>RA!J38</f>
        <v>-4.5127112815248003</v>
      </c>
      <c r="I38" s="20">
        <f>VLOOKUP(B38,RMS!B:D,3,FALSE)</f>
        <v>206447.09</v>
      </c>
      <c r="J38" s="21">
        <f>VLOOKUP(B38,RMS!B:E,4,FALSE)</f>
        <v>231062.36</v>
      </c>
      <c r="K38" s="22">
        <f t="shared" si="1"/>
        <v>0</v>
      </c>
      <c r="L38" s="22">
        <f t="shared" si="2"/>
        <v>0</v>
      </c>
      <c r="M38" s="32"/>
    </row>
    <row r="39" spans="1:13">
      <c r="A39" s="63"/>
      <c r="B39" s="12">
        <v>78</v>
      </c>
      <c r="C39" s="60" t="s">
        <v>40</v>
      </c>
      <c r="D39" s="60"/>
      <c r="E39" s="15">
        <f>VLOOKUP(C39,RA!B10:D68,3,0)</f>
        <v>115587.25</v>
      </c>
      <c r="F39" s="25">
        <f>VLOOKUP(C39,RA!B10:I72,8,0)</f>
        <v>12806.22</v>
      </c>
      <c r="G39" s="16">
        <f t="shared" si="0"/>
        <v>102781.03</v>
      </c>
      <c r="H39" s="27">
        <f>RA!J39</f>
        <v>-12.3310499555185</v>
      </c>
      <c r="I39" s="20">
        <f>VLOOKUP(B39,RMS!B:D,3,FALSE)</f>
        <v>115587.25</v>
      </c>
      <c r="J39" s="21">
        <f>VLOOKUP(B39,RMS!B:E,4,FALSE)</f>
        <v>102781.03</v>
      </c>
      <c r="K39" s="22">
        <f t="shared" si="1"/>
        <v>0</v>
      </c>
      <c r="L39" s="22">
        <f t="shared" si="2"/>
        <v>0</v>
      </c>
      <c r="M39" s="32"/>
    </row>
    <row r="40" spans="1:13">
      <c r="A40" s="63"/>
      <c r="B40" s="12">
        <v>99</v>
      </c>
      <c r="C40" s="60" t="s">
        <v>35</v>
      </c>
      <c r="D40" s="60"/>
      <c r="E40" s="15">
        <f>VLOOKUP(C40,RA!B8:D69,3,0)</f>
        <v>23774.802299999999</v>
      </c>
      <c r="F40" s="25">
        <f>VLOOKUP(C40,RA!B8:I73,8,0)</f>
        <v>3908.8521999999998</v>
      </c>
      <c r="G40" s="16">
        <f t="shared" si="0"/>
        <v>19865.950099999998</v>
      </c>
      <c r="H40" s="27">
        <f>RA!J40</f>
        <v>-6436.4705882353001</v>
      </c>
      <c r="I40" s="20">
        <f>VLOOKUP(B40,RMS!B:D,3,FALSE)</f>
        <v>23774.8022086075</v>
      </c>
      <c r="J40" s="21">
        <f>VLOOKUP(B40,RMS!B:E,4,FALSE)</f>
        <v>19865.9497768701</v>
      </c>
      <c r="K40" s="22">
        <f t="shared" si="1"/>
        <v>9.1392499598441646E-5</v>
      </c>
      <c r="L40" s="22">
        <f t="shared" si="2"/>
        <v>3.2312989787897095E-4</v>
      </c>
      <c r="M40" s="32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12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5703125" style="36" customWidth="1"/>
    <col min="2" max="3" width="9.140625" style="36"/>
    <col min="4" max="5" width="11.5703125" style="36" customWidth="1"/>
    <col min="6" max="7" width="12.28515625" style="36" customWidth="1"/>
    <col min="8" max="8" width="9.140625" style="36"/>
    <col min="9" max="9" width="12.28515625" style="36" customWidth="1"/>
    <col min="10" max="10" width="9.140625" style="36"/>
    <col min="11" max="11" width="12.28515625" style="36" customWidth="1"/>
    <col min="12" max="12" width="10.5703125" style="36" customWidth="1"/>
    <col min="13" max="13" width="12.28515625" style="36" customWidth="1"/>
    <col min="14" max="15" width="14" style="36" customWidth="1"/>
    <col min="16" max="17" width="9.28515625" style="36" customWidth="1"/>
    <col min="18" max="18" width="10.5703125" style="36" customWidth="1"/>
    <col min="19" max="20" width="9.140625" style="36"/>
    <col min="21" max="21" width="10.5703125" style="36" customWidth="1"/>
    <col min="22" max="22" width="36.140625" style="36" customWidth="1"/>
    <col min="23" max="16384" width="9.140625" style="36"/>
  </cols>
  <sheetData>
    <row r="1" spans="1:23" ht="12.7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39" t="s">
        <v>46</v>
      </c>
      <c r="W1" s="68"/>
    </row>
    <row r="2" spans="1:23" ht="12.7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39"/>
      <c r="W2" s="68"/>
    </row>
    <row r="3" spans="1:23" ht="23.25" thickBo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40" t="s">
        <v>47</v>
      </c>
      <c r="W3" s="68"/>
    </row>
    <row r="4" spans="1:23" ht="12.75" thickTop="1" thickBot="1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W4" s="68"/>
    </row>
    <row r="5" spans="1:23" ht="22.5" thickTop="1" thickBot="1">
      <c r="A5" s="41"/>
      <c r="B5" s="42"/>
      <c r="C5" s="43"/>
      <c r="D5" s="44" t="s">
        <v>0</v>
      </c>
      <c r="E5" s="44" t="s">
        <v>59</v>
      </c>
      <c r="F5" s="44" t="s">
        <v>60</v>
      </c>
      <c r="G5" s="44" t="s">
        <v>48</v>
      </c>
      <c r="H5" s="44" t="s">
        <v>49</v>
      </c>
      <c r="I5" s="44" t="s">
        <v>1</v>
      </c>
      <c r="J5" s="44" t="s">
        <v>2</v>
      </c>
      <c r="K5" s="44" t="s">
        <v>50</v>
      </c>
      <c r="L5" s="44" t="s">
        <v>51</v>
      </c>
      <c r="M5" s="44" t="s">
        <v>52</v>
      </c>
      <c r="N5" s="44" t="s">
        <v>53</v>
      </c>
      <c r="O5" s="44" t="s">
        <v>54</v>
      </c>
      <c r="P5" s="44" t="s">
        <v>61</v>
      </c>
      <c r="Q5" s="44" t="s">
        <v>62</v>
      </c>
      <c r="R5" s="44" t="s">
        <v>55</v>
      </c>
      <c r="S5" s="44" t="s">
        <v>56</v>
      </c>
      <c r="T5" s="44" t="s">
        <v>57</v>
      </c>
      <c r="U5" s="45" t="s">
        <v>58</v>
      </c>
    </row>
    <row r="6" spans="1:23" ht="12" thickBot="1">
      <c r="A6" s="46" t="s">
        <v>3</v>
      </c>
      <c r="B6" s="69" t="s">
        <v>4</v>
      </c>
      <c r="C6" s="70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</row>
    <row r="7" spans="1:23" ht="12" thickBot="1">
      <c r="A7" s="71" t="s">
        <v>5</v>
      </c>
      <c r="B7" s="72"/>
      <c r="C7" s="73"/>
      <c r="D7" s="48">
        <v>13877258.8936</v>
      </c>
      <c r="E7" s="48">
        <v>16466032.344799999</v>
      </c>
      <c r="F7" s="49">
        <v>84.278098105294106</v>
      </c>
      <c r="G7" s="48">
        <v>22266897.876400001</v>
      </c>
      <c r="H7" s="49">
        <v>-37.677628151750397</v>
      </c>
      <c r="I7" s="48">
        <v>1385425.1094</v>
      </c>
      <c r="J7" s="49">
        <v>9.9834205012845807</v>
      </c>
      <c r="K7" s="48">
        <v>2110931.0476000002</v>
      </c>
      <c r="L7" s="49">
        <v>9.4801308171324106</v>
      </c>
      <c r="M7" s="49">
        <v>-0.34369002200467702</v>
      </c>
      <c r="N7" s="48">
        <v>480597157.62029999</v>
      </c>
      <c r="O7" s="48">
        <v>7777076224.7138996</v>
      </c>
      <c r="P7" s="48">
        <v>703491</v>
      </c>
      <c r="Q7" s="48">
        <v>955394</v>
      </c>
      <c r="R7" s="49">
        <v>-26.366399621517399</v>
      </c>
      <c r="S7" s="48">
        <v>19.726277796872999</v>
      </c>
      <c r="T7" s="48">
        <v>19.930331877215099</v>
      </c>
      <c r="U7" s="50">
        <v>-1.0344276930662499</v>
      </c>
    </row>
    <row r="8" spans="1:23" ht="12" thickBot="1">
      <c r="A8" s="74">
        <v>42366</v>
      </c>
      <c r="B8" s="64" t="s">
        <v>6</v>
      </c>
      <c r="C8" s="65"/>
      <c r="D8" s="51">
        <v>527943.59809999994</v>
      </c>
      <c r="E8" s="51">
        <v>695072.01080000005</v>
      </c>
      <c r="F8" s="52">
        <v>75.955237715924994</v>
      </c>
      <c r="G8" s="51">
        <v>844547.39130000002</v>
      </c>
      <c r="H8" s="52">
        <v>-37.487984269616497</v>
      </c>
      <c r="I8" s="51">
        <v>136768.1869</v>
      </c>
      <c r="J8" s="52">
        <v>25.9058330079597</v>
      </c>
      <c r="K8" s="51">
        <v>189445.02799999999</v>
      </c>
      <c r="L8" s="52">
        <v>22.4315449851062</v>
      </c>
      <c r="M8" s="52">
        <v>-0.27805871527016301</v>
      </c>
      <c r="N8" s="51">
        <v>16935737.820599999</v>
      </c>
      <c r="O8" s="51">
        <v>277551192.10409999</v>
      </c>
      <c r="P8" s="51">
        <v>18606</v>
      </c>
      <c r="Q8" s="51">
        <v>25167</v>
      </c>
      <c r="R8" s="52">
        <v>-26.0698533794254</v>
      </c>
      <c r="S8" s="51">
        <v>28.3749112168118</v>
      </c>
      <c r="T8" s="51">
        <v>27.633188719354699</v>
      </c>
      <c r="U8" s="53">
        <v>2.6140081700682298</v>
      </c>
    </row>
    <row r="9" spans="1:23" ht="12" thickBot="1">
      <c r="A9" s="75"/>
      <c r="B9" s="64" t="s">
        <v>7</v>
      </c>
      <c r="C9" s="65"/>
      <c r="D9" s="51">
        <v>51818.8442</v>
      </c>
      <c r="E9" s="51">
        <v>62305.816200000001</v>
      </c>
      <c r="F9" s="52">
        <v>83.168550482771806</v>
      </c>
      <c r="G9" s="51">
        <v>122480.2457</v>
      </c>
      <c r="H9" s="52">
        <v>-57.692080135988803</v>
      </c>
      <c r="I9" s="51">
        <v>12650.6381</v>
      </c>
      <c r="J9" s="52">
        <v>24.413200053582099</v>
      </c>
      <c r="K9" s="51">
        <v>27842.764200000001</v>
      </c>
      <c r="L9" s="52">
        <v>22.7324529281215</v>
      </c>
      <c r="M9" s="52">
        <v>-0.54564000868850504</v>
      </c>
      <c r="N9" s="51">
        <v>2703731.3152000001</v>
      </c>
      <c r="O9" s="51">
        <v>44126763.1598</v>
      </c>
      <c r="P9" s="51">
        <v>3117</v>
      </c>
      <c r="Q9" s="51">
        <v>6282</v>
      </c>
      <c r="R9" s="52">
        <v>-50.382043935052501</v>
      </c>
      <c r="S9" s="51">
        <v>16.624589092075698</v>
      </c>
      <c r="T9" s="51">
        <v>17.760974816937299</v>
      </c>
      <c r="U9" s="53">
        <v>-6.8355718061220303</v>
      </c>
    </row>
    <row r="10" spans="1:23" ht="12" thickBot="1">
      <c r="A10" s="75"/>
      <c r="B10" s="64" t="s">
        <v>8</v>
      </c>
      <c r="C10" s="65"/>
      <c r="D10" s="51">
        <v>82391.915599999993</v>
      </c>
      <c r="E10" s="51">
        <v>98220.671900000001</v>
      </c>
      <c r="F10" s="52">
        <v>83.884496009032105</v>
      </c>
      <c r="G10" s="51">
        <v>212028.6839</v>
      </c>
      <c r="H10" s="52">
        <v>-61.1411465257885</v>
      </c>
      <c r="I10" s="51">
        <v>23596.408800000001</v>
      </c>
      <c r="J10" s="52">
        <v>28.639228288558002</v>
      </c>
      <c r="K10" s="51">
        <v>59856.791499999999</v>
      </c>
      <c r="L10" s="52">
        <v>28.230515984446001</v>
      </c>
      <c r="M10" s="52">
        <v>-0.60578560579880103</v>
      </c>
      <c r="N10" s="51">
        <v>3337293.1716999998</v>
      </c>
      <c r="O10" s="51">
        <v>66463755.606200002</v>
      </c>
      <c r="P10" s="51">
        <v>62139</v>
      </c>
      <c r="Q10" s="51">
        <v>89621</v>
      </c>
      <c r="R10" s="52">
        <v>-30.664687963758499</v>
      </c>
      <c r="S10" s="51">
        <v>1.32592921675598</v>
      </c>
      <c r="T10" s="51">
        <v>1.8016305787706</v>
      </c>
      <c r="U10" s="53">
        <v>-35.876829321135901</v>
      </c>
    </row>
    <row r="11" spans="1:23" ht="12" thickBot="1">
      <c r="A11" s="75"/>
      <c r="B11" s="64" t="s">
        <v>9</v>
      </c>
      <c r="C11" s="65"/>
      <c r="D11" s="51">
        <v>59380.064299999998</v>
      </c>
      <c r="E11" s="51">
        <v>60213.233699999997</v>
      </c>
      <c r="F11" s="52">
        <v>98.616301851265604</v>
      </c>
      <c r="G11" s="51">
        <v>105857.9304</v>
      </c>
      <c r="H11" s="52">
        <v>-43.905889643200503</v>
      </c>
      <c r="I11" s="51">
        <v>12783.540199999999</v>
      </c>
      <c r="J11" s="52">
        <v>21.528336741797698</v>
      </c>
      <c r="K11" s="51">
        <v>20699.599099999999</v>
      </c>
      <c r="L11" s="52">
        <v>19.5541316760903</v>
      </c>
      <c r="M11" s="52">
        <v>-0.38242571084384003</v>
      </c>
      <c r="N11" s="51">
        <v>2302171.7686999999</v>
      </c>
      <c r="O11" s="51">
        <v>24389127.5471</v>
      </c>
      <c r="P11" s="51">
        <v>2711</v>
      </c>
      <c r="Q11" s="51">
        <v>3618</v>
      </c>
      <c r="R11" s="52">
        <v>-25.069098949695999</v>
      </c>
      <c r="S11" s="51">
        <v>21.9033804131317</v>
      </c>
      <c r="T11" s="51">
        <v>21.8418773631841</v>
      </c>
      <c r="U11" s="53">
        <v>0.28079250228761099</v>
      </c>
    </row>
    <row r="12" spans="1:23" ht="12" thickBot="1">
      <c r="A12" s="75"/>
      <c r="B12" s="64" t="s">
        <v>10</v>
      </c>
      <c r="C12" s="65"/>
      <c r="D12" s="51">
        <v>171230.5092</v>
      </c>
      <c r="E12" s="51">
        <v>367959.53909999999</v>
      </c>
      <c r="F12" s="52">
        <v>46.535146124711503</v>
      </c>
      <c r="G12" s="51">
        <v>246876.95869999999</v>
      </c>
      <c r="H12" s="52">
        <v>-30.641356689720102</v>
      </c>
      <c r="I12" s="51">
        <v>25009.817599999998</v>
      </c>
      <c r="J12" s="52">
        <v>14.605935424036</v>
      </c>
      <c r="K12" s="51">
        <v>33848.135900000001</v>
      </c>
      <c r="L12" s="52">
        <v>13.710528547595899</v>
      </c>
      <c r="M12" s="52">
        <v>-0.26111684041069999</v>
      </c>
      <c r="N12" s="51">
        <v>6878329.7699999996</v>
      </c>
      <c r="O12" s="51">
        <v>94400468.593999997</v>
      </c>
      <c r="P12" s="51">
        <v>1320</v>
      </c>
      <c r="Q12" s="51">
        <v>1758</v>
      </c>
      <c r="R12" s="52">
        <v>-24.914675767918101</v>
      </c>
      <c r="S12" s="51">
        <v>129.720082727273</v>
      </c>
      <c r="T12" s="51">
        <v>122.225146757679</v>
      </c>
      <c r="U12" s="53">
        <v>5.7777761253445501</v>
      </c>
    </row>
    <row r="13" spans="1:23" ht="12" thickBot="1">
      <c r="A13" s="75"/>
      <c r="B13" s="64" t="s">
        <v>11</v>
      </c>
      <c r="C13" s="65"/>
      <c r="D13" s="51">
        <v>239597.90609999999</v>
      </c>
      <c r="E13" s="51">
        <v>370779.70890000003</v>
      </c>
      <c r="F13" s="52">
        <v>64.620015699030603</v>
      </c>
      <c r="G13" s="51">
        <v>447142.22409999999</v>
      </c>
      <c r="H13" s="52">
        <v>-46.415727885627803</v>
      </c>
      <c r="I13" s="51">
        <v>58913.6806</v>
      </c>
      <c r="J13" s="52">
        <v>24.588562378926401</v>
      </c>
      <c r="K13" s="51">
        <v>82409.956399999995</v>
      </c>
      <c r="L13" s="52">
        <v>18.430367779708899</v>
      </c>
      <c r="M13" s="52">
        <v>-0.28511452773927198</v>
      </c>
      <c r="N13" s="51">
        <v>9373500.0211999994</v>
      </c>
      <c r="O13" s="51">
        <v>135374997.627</v>
      </c>
      <c r="P13" s="51">
        <v>6827</v>
      </c>
      <c r="Q13" s="51">
        <v>8833</v>
      </c>
      <c r="R13" s="52">
        <v>-22.710290954375601</v>
      </c>
      <c r="S13" s="51">
        <v>35.095635872271899</v>
      </c>
      <c r="T13" s="51">
        <v>35.2669100984943</v>
      </c>
      <c r="U13" s="53">
        <v>-0.48802143618586402</v>
      </c>
    </row>
    <row r="14" spans="1:23" ht="12" thickBot="1">
      <c r="A14" s="75"/>
      <c r="B14" s="64" t="s">
        <v>12</v>
      </c>
      <c r="C14" s="65"/>
      <c r="D14" s="51">
        <v>152985.59020000001</v>
      </c>
      <c r="E14" s="51">
        <v>184730.29</v>
      </c>
      <c r="F14" s="52">
        <v>82.815649886112297</v>
      </c>
      <c r="G14" s="51">
        <v>278456.48830000003</v>
      </c>
      <c r="H14" s="52">
        <v>-45.059427009947001</v>
      </c>
      <c r="I14" s="51">
        <v>28776.289100000002</v>
      </c>
      <c r="J14" s="52">
        <v>18.809803630773601</v>
      </c>
      <c r="K14" s="51">
        <v>49711.607600000003</v>
      </c>
      <c r="L14" s="52">
        <v>17.8525585463975</v>
      </c>
      <c r="M14" s="52">
        <v>-0.42113541506149199</v>
      </c>
      <c r="N14" s="51">
        <v>5490348.1079000002</v>
      </c>
      <c r="O14" s="51">
        <v>67399866.290900007</v>
      </c>
      <c r="P14" s="51">
        <v>2158</v>
      </c>
      <c r="Q14" s="51">
        <v>2574</v>
      </c>
      <c r="R14" s="52">
        <v>-16.161616161616202</v>
      </c>
      <c r="S14" s="51">
        <v>70.892303151065803</v>
      </c>
      <c r="T14" s="51">
        <v>71.075419735819693</v>
      </c>
      <c r="U14" s="53">
        <v>-0.25830249070019001</v>
      </c>
    </row>
    <row r="15" spans="1:23" ht="12" thickBot="1">
      <c r="A15" s="75"/>
      <c r="B15" s="64" t="s">
        <v>13</v>
      </c>
      <c r="C15" s="65"/>
      <c r="D15" s="51">
        <v>81176.315300000002</v>
      </c>
      <c r="E15" s="51">
        <v>133231.71530000001</v>
      </c>
      <c r="F15" s="52">
        <v>60.928672363944301</v>
      </c>
      <c r="G15" s="51">
        <v>192997.61739999999</v>
      </c>
      <c r="H15" s="52">
        <v>-57.939213761506302</v>
      </c>
      <c r="I15" s="51">
        <v>18465.128499999999</v>
      </c>
      <c r="J15" s="52">
        <v>22.746940941774898</v>
      </c>
      <c r="K15" s="51">
        <v>105.38930000000001</v>
      </c>
      <c r="L15" s="52">
        <v>5.4606529044125003E-2</v>
      </c>
      <c r="M15" s="52">
        <v>174.208759333253</v>
      </c>
      <c r="N15" s="51">
        <v>3267089.9951999998</v>
      </c>
      <c r="O15" s="51">
        <v>53013739.039700001</v>
      </c>
      <c r="P15" s="51">
        <v>2706</v>
      </c>
      <c r="Q15" s="51">
        <v>3403</v>
      </c>
      <c r="R15" s="52">
        <v>-20.481927710843401</v>
      </c>
      <c r="S15" s="51">
        <v>29.998638322246901</v>
      </c>
      <c r="T15" s="51">
        <v>30.521647223038499</v>
      </c>
      <c r="U15" s="53">
        <v>-1.7434421361844801</v>
      </c>
    </row>
    <row r="16" spans="1:23" ht="12" thickBot="1">
      <c r="A16" s="75"/>
      <c r="B16" s="64" t="s">
        <v>14</v>
      </c>
      <c r="C16" s="65"/>
      <c r="D16" s="51">
        <v>411104.25079999998</v>
      </c>
      <c r="E16" s="51">
        <v>620319.43680000002</v>
      </c>
      <c r="F16" s="52">
        <v>66.272992012105206</v>
      </c>
      <c r="G16" s="51">
        <v>852479.91760000004</v>
      </c>
      <c r="H16" s="52">
        <v>-51.775491444140002</v>
      </c>
      <c r="I16" s="51">
        <v>22063.639299999999</v>
      </c>
      <c r="J16" s="52">
        <v>5.3669207401929402</v>
      </c>
      <c r="K16" s="51">
        <v>49612.697500000002</v>
      </c>
      <c r="L16" s="52">
        <v>5.8198083586151101</v>
      </c>
      <c r="M16" s="52">
        <v>-0.55528240930660999</v>
      </c>
      <c r="N16" s="51">
        <v>16164262.6467</v>
      </c>
      <c r="O16" s="51">
        <v>375819237.93049997</v>
      </c>
      <c r="P16" s="51">
        <v>21691</v>
      </c>
      <c r="Q16" s="51">
        <v>40235</v>
      </c>
      <c r="R16" s="52">
        <v>-46.0892257984342</v>
      </c>
      <c r="S16" s="51">
        <v>18.9527569406666</v>
      </c>
      <c r="T16" s="51">
        <v>18.989959647073398</v>
      </c>
      <c r="U16" s="53">
        <v>-0.196291792921063</v>
      </c>
    </row>
    <row r="17" spans="1:21" ht="12" thickBot="1">
      <c r="A17" s="75"/>
      <c r="B17" s="64" t="s">
        <v>15</v>
      </c>
      <c r="C17" s="65"/>
      <c r="D17" s="51">
        <v>396034.10350000003</v>
      </c>
      <c r="E17" s="51">
        <v>574277.48840000003</v>
      </c>
      <c r="F17" s="52">
        <v>68.962150092874893</v>
      </c>
      <c r="G17" s="51">
        <v>500654.99459999998</v>
      </c>
      <c r="H17" s="52">
        <v>-20.8968036329264</v>
      </c>
      <c r="I17" s="51">
        <v>47562.752399999998</v>
      </c>
      <c r="J17" s="52">
        <v>12.0097617805281</v>
      </c>
      <c r="K17" s="51">
        <v>57945.956400000003</v>
      </c>
      <c r="L17" s="52">
        <v>11.574029426450901</v>
      </c>
      <c r="M17" s="52">
        <v>-0.179187723269678</v>
      </c>
      <c r="N17" s="51">
        <v>14604198.555199999</v>
      </c>
      <c r="O17" s="51">
        <v>354657000.92570001</v>
      </c>
      <c r="P17" s="51">
        <v>8089</v>
      </c>
      <c r="Q17" s="51">
        <v>9762</v>
      </c>
      <c r="R17" s="52">
        <v>-17.1378815816431</v>
      </c>
      <c r="S17" s="51">
        <v>48.959587526270198</v>
      </c>
      <c r="T17" s="51">
        <v>41.8403107047736</v>
      </c>
      <c r="U17" s="53">
        <v>14.5411290846285</v>
      </c>
    </row>
    <row r="18" spans="1:21" ht="12" customHeight="1" thickBot="1">
      <c r="A18" s="75"/>
      <c r="B18" s="64" t="s">
        <v>16</v>
      </c>
      <c r="C18" s="65"/>
      <c r="D18" s="51">
        <v>1132440.024</v>
      </c>
      <c r="E18" s="51">
        <v>1438053.5718</v>
      </c>
      <c r="F18" s="52">
        <v>78.748111072283194</v>
      </c>
      <c r="G18" s="51">
        <v>2163461.5720000002</v>
      </c>
      <c r="H18" s="52">
        <v>-47.656106368780002</v>
      </c>
      <c r="I18" s="51">
        <v>176858.4853</v>
      </c>
      <c r="J18" s="52">
        <v>15.617470378281199</v>
      </c>
      <c r="K18" s="51">
        <v>346926.19010000001</v>
      </c>
      <c r="L18" s="52">
        <v>16.0356992049221</v>
      </c>
      <c r="M18" s="52">
        <v>-0.49021293189476001</v>
      </c>
      <c r="N18" s="51">
        <v>44344287.349299997</v>
      </c>
      <c r="O18" s="51">
        <v>787058578.89600003</v>
      </c>
      <c r="P18" s="51">
        <v>52301</v>
      </c>
      <c r="Q18" s="51">
        <v>87170</v>
      </c>
      <c r="R18" s="52">
        <v>-40.001147183664102</v>
      </c>
      <c r="S18" s="51">
        <v>21.6523589223915</v>
      </c>
      <c r="T18" s="51">
        <v>21.6799801009522</v>
      </c>
      <c r="U18" s="53">
        <v>-0.12756660214077001</v>
      </c>
    </row>
    <row r="19" spans="1:21" ht="12" customHeight="1" thickBot="1">
      <c r="A19" s="75"/>
      <c r="B19" s="64" t="s">
        <v>17</v>
      </c>
      <c r="C19" s="65"/>
      <c r="D19" s="51">
        <v>407929.21110000001</v>
      </c>
      <c r="E19" s="51">
        <v>616168.15650000004</v>
      </c>
      <c r="F19" s="52">
        <v>66.204202018024901</v>
      </c>
      <c r="G19" s="51">
        <v>685972.33259999997</v>
      </c>
      <c r="H19" s="52">
        <v>-40.532702018192197</v>
      </c>
      <c r="I19" s="51">
        <v>41063.0141</v>
      </c>
      <c r="J19" s="52">
        <v>10.0662107499661</v>
      </c>
      <c r="K19" s="51">
        <v>52679.069100000001</v>
      </c>
      <c r="L19" s="52">
        <v>7.6794743164543799</v>
      </c>
      <c r="M19" s="52">
        <v>-0.22050607951992099</v>
      </c>
      <c r="N19" s="51">
        <v>16169286.3531</v>
      </c>
      <c r="O19" s="51">
        <v>252335283.7225</v>
      </c>
      <c r="P19" s="51">
        <v>10663</v>
      </c>
      <c r="Q19" s="51">
        <v>16540</v>
      </c>
      <c r="R19" s="52">
        <v>-35.532043530834301</v>
      </c>
      <c r="S19" s="51">
        <v>38.256514217387199</v>
      </c>
      <c r="T19" s="51">
        <v>35.726884860943201</v>
      </c>
      <c r="U19" s="53">
        <v>6.6122839683453503</v>
      </c>
    </row>
    <row r="20" spans="1:21" ht="12" thickBot="1">
      <c r="A20" s="75"/>
      <c r="B20" s="64" t="s">
        <v>18</v>
      </c>
      <c r="C20" s="65"/>
      <c r="D20" s="51">
        <v>874578.3824</v>
      </c>
      <c r="E20" s="51">
        <v>1385026.9624999999</v>
      </c>
      <c r="F20" s="52">
        <v>63.145224322663701</v>
      </c>
      <c r="G20" s="51">
        <v>1376100.4441</v>
      </c>
      <c r="H20" s="52">
        <v>-36.445163857788501</v>
      </c>
      <c r="I20" s="51">
        <v>75871.493600000002</v>
      </c>
      <c r="J20" s="52">
        <v>8.6752079775622892</v>
      </c>
      <c r="K20" s="51">
        <v>105869.1421</v>
      </c>
      <c r="L20" s="52">
        <v>7.6934167526732198</v>
      </c>
      <c r="M20" s="52">
        <v>-0.283346477594627</v>
      </c>
      <c r="N20" s="51">
        <v>28958776.4155</v>
      </c>
      <c r="O20" s="51">
        <v>441327200.037</v>
      </c>
      <c r="P20" s="51">
        <v>34288</v>
      </c>
      <c r="Q20" s="51">
        <v>43257</v>
      </c>
      <c r="R20" s="52">
        <v>-20.734216427399002</v>
      </c>
      <c r="S20" s="51">
        <v>25.5068356976202</v>
      </c>
      <c r="T20" s="51">
        <v>25.9467199782694</v>
      </c>
      <c r="U20" s="53">
        <v>-1.72457409403509</v>
      </c>
    </row>
    <row r="21" spans="1:21" ht="12" customHeight="1" thickBot="1">
      <c r="A21" s="75"/>
      <c r="B21" s="64" t="s">
        <v>19</v>
      </c>
      <c r="C21" s="65"/>
      <c r="D21" s="51">
        <v>268342.20409999997</v>
      </c>
      <c r="E21" s="51">
        <v>356509.98979999998</v>
      </c>
      <c r="F21" s="52">
        <v>75.269196313555895</v>
      </c>
      <c r="G21" s="51">
        <v>458307.07439999998</v>
      </c>
      <c r="H21" s="52">
        <v>-41.449255512517603</v>
      </c>
      <c r="I21" s="51">
        <v>41010.350899999998</v>
      </c>
      <c r="J21" s="52">
        <v>15.282855351637901</v>
      </c>
      <c r="K21" s="51">
        <v>51424.196499999998</v>
      </c>
      <c r="L21" s="52">
        <v>11.2204675363833</v>
      </c>
      <c r="M21" s="52">
        <v>-0.20250866924094801</v>
      </c>
      <c r="N21" s="51">
        <v>9282780.4554999992</v>
      </c>
      <c r="O21" s="51">
        <v>154650653.5869</v>
      </c>
      <c r="P21" s="51">
        <v>21634</v>
      </c>
      <c r="Q21" s="51">
        <v>29181</v>
      </c>
      <c r="R21" s="52">
        <v>-25.862718892429999</v>
      </c>
      <c r="S21" s="51">
        <v>12.403725806600701</v>
      </c>
      <c r="T21" s="51">
        <v>12.2136951201124</v>
      </c>
      <c r="U21" s="53">
        <v>1.53204520521723</v>
      </c>
    </row>
    <row r="22" spans="1:21" ht="12" customHeight="1" thickBot="1">
      <c r="A22" s="75"/>
      <c r="B22" s="64" t="s">
        <v>20</v>
      </c>
      <c r="C22" s="65"/>
      <c r="D22" s="51">
        <v>806324.19660000002</v>
      </c>
      <c r="E22" s="51">
        <v>927621.45600000001</v>
      </c>
      <c r="F22" s="52">
        <v>86.923840687876506</v>
      </c>
      <c r="G22" s="51">
        <v>1334869.9177000001</v>
      </c>
      <c r="H22" s="52">
        <v>-39.595297945637398</v>
      </c>
      <c r="I22" s="51">
        <v>92284.627299999993</v>
      </c>
      <c r="J22" s="52">
        <v>11.4451020680185</v>
      </c>
      <c r="K22" s="51">
        <v>124532.1217</v>
      </c>
      <c r="L22" s="52">
        <v>9.3291578489213904</v>
      </c>
      <c r="M22" s="52">
        <v>-0.25894920892526702</v>
      </c>
      <c r="N22" s="51">
        <v>29299775.745700002</v>
      </c>
      <c r="O22" s="51">
        <v>500818425.61979997</v>
      </c>
      <c r="P22" s="51">
        <v>48035</v>
      </c>
      <c r="Q22" s="51">
        <v>74573</v>
      </c>
      <c r="R22" s="52">
        <v>-35.586606412508502</v>
      </c>
      <c r="S22" s="51">
        <v>16.7861808389716</v>
      </c>
      <c r="T22" s="51">
        <v>16.657320691134899</v>
      </c>
      <c r="U22" s="53">
        <v>0.76765613973104696</v>
      </c>
    </row>
    <row r="23" spans="1:21" ht="12" thickBot="1">
      <c r="A23" s="75"/>
      <c r="B23" s="64" t="s">
        <v>21</v>
      </c>
      <c r="C23" s="65"/>
      <c r="D23" s="51">
        <v>1817772.2453000001</v>
      </c>
      <c r="E23" s="51">
        <v>2485801.7012999998</v>
      </c>
      <c r="F23" s="52">
        <v>73.126196846247197</v>
      </c>
      <c r="G23" s="51">
        <v>3028607.9813999999</v>
      </c>
      <c r="H23" s="52">
        <v>-39.979942717455302</v>
      </c>
      <c r="I23" s="51">
        <v>199262.02739999999</v>
      </c>
      <c r="J23" s="52">
        <v>10.961880836018301</v>
      </c>
      <c r="K23" s="51">
        <v>330596.12209999998</v>
      </c>
      <c r="L23" s="52">
        <v>10.915777945852801</v>
      </c>
      <c r="M23" s="52">
        <v>-0.39726447444617502</v>
      </c>
      <c r="N23" s="51">
        <v>66346951.850299999</v>
      </c>
      <c r="O23" s="51">
        <v>1126126385.8708</v>
      </c>
      <c r="P23" s="51">
        <v>60415</v>
      </c>
      <c r="Q23" s="51">
        <v>85193</v>
      </c>
      <c r="R23" s="52">
        <v>-29.084549200051601</v>
      </c>
      <c r="S23" s="51">
        <v>30.088094766200399</v>
      </c>
      <c r="T23" s="51">
        <v>31.1903157207752</v>
      </c>
      <c r="U23" s="53">
        <v>-3.6633125597999601</v>
      </c>
    </row>
    <row r="24" spans="1:21" ht="12" thickBot="1">
      <c r="A24" s="75"/>
      <c r="B24" s="64" t="s">
        <v>22</v>
      </c>
      <c r="C24" s="65"/>
      <c r="D24" s="51">
        <v>223569.7401</v>
      </c>
      <c r="E24" s="51">
        <v>243614.67550000001</v>
      </c>
      <c r="F24" s="52">
        <v>91.771868686129295</v>
      </c>
      <c r="G24" s="51">
        <v>309380.40429999999</v>
      </c>
      <c r="H24" s="52">
        <v>-27.736295837531799</v>
      </c>
      <c r="I24" s="51">
        <v>19995.955000000002</v>
      </c>
      <c r="J24" s="52">
        <v>8.9439451828570604</v>
      </c>
      <c r="K24" s="51">
        <v>50947.188800000004</v>
      </c>
      <c r="L24" s="52">
        <v>16.4674905365362</v>
      </c>
      <c r="M24" s="52">
        <v>-0.60751602844080799</v>
      </c>
      <c r="N24" s="51">
        <v>7482890.6310000001</v>
      </c>
      <c r="O24" s="51">
        <v>105293156.8003</v>
      </c>
      <c r="P24" s="51">
        <v>21195</v>
      </c>
      <c r="Q24" s="51">
        <v>28014</v>
      </c>
      <c r="R24" s="52">
        <v>-24.341400728207301</v>
      </c>
      <c r="S24" s="51">
        <v>10.5482302476999</v>
      </c>
      <c r="T24" s="51">
        <v>10.562190811737</v>
      </c>
      <c r="U24" s="53">
        <v>-0.132349822759184</v>
      </c>
    </row>
    <row r="25" spans="1:21" ht="12" thickBot="1">
      <c r="A25" s="75"/>
      <c r="B25" s="64" t="s">
        <v>23</v>
      </c>
      <c r="C25" s="65"/>
      <c r="D25" s="51">
        <v>290194.8554</v>
      </c>
      <c r="E25" s="51">
        <v>267784.04220000003</v>
      </c>
      <c r="F25" s="52">
        <v>108.36898756769899</v>
      </c>
      <c r="G25" s="51">
        <v>466838.74219999998</v>
      </c>
      <c r="H25" s="52">
        <v>-37.838309213060903</v>
      </c>
      <c r="I25" s="51">
        <v>21225.4781</v>
      </c>
      <c r="J25" s="52">
        <v>7.3142158467086302</v>
      </c>
      <c r="K25" s="51">
        <v>39800.941599999998</v>
      </c>
      <c r="L25" s="52">
        <v>8.5256295166155596</v>
      </c>
      <c r="M25" s="52">
        <v>-0.46670914690118798</v>
      </c>
      <c r="N25" s="51">
        <v>11125955.9618</v>
      </c>
      <c r="O25" s="51">
        <v>122058715.3149</v>
      </c>
      <c r="P25" s="51">
        <v>15362</v>
      </c>
      <c r="Q25" s="51">
        <v>21200</v>
      </c>
      <c r="R25" s="52">
        <v>-27.537735849056599</v>
      </c>
      <c r="S25" s="51">
        <v>18.890434539773501</v>
      </c>
      <c r="T25" s="51">
        <v>20.2171954858491</v>
      </c>
      <c r="U25" s="53">
        <v>-7.0234538188209497</v>
      </c>
    </row>
    <row r="26" spans="1:21" ht="12" thickBot="1">
      <c r="A26" s="75"/>
      <c r="B26" s="64" t="s">
        <v>24</v>
      </c>
      <c r="C26" s="65"/>
      <c r="D26" s="51">
        <v>506898.4621</v>
      </c>
      <c r="E26" s="51">
        <v>534009.08719999995</v>
      </c>
      <c r="F26" s="52">
        <v>94.923190307088106</v>
      </c>
      <c r="G26" s="51">
        <v>684191.35900000005</v>
      </c>
      <c r="H26" s="52">
        <v>-25.912764691902499</v>
      </c>
      <c r="I26" s="51">
        <v>111058.5269</v>
      </c>
      <c r="J26" s="52">
        <v>21.909422735255902</v>
      </c>
      <c r="K26" s="51">
        <v>161063.90530000001</v>
      </c>
      <c r="L26" s="52">
        <v>23.5407687018158</v>
      </c>
      <c r="M26" s="52">
        <v>-0.31046917872045399</v>
      </c>
      <c r="N26" s="51">
        <v>17320557.623100001</v>
      </c>
      <c r="O26" s="51">
        <v>235955416.8132</v>
      </c>
      <c r="P26" s="51">
        <v>38197</v>
      </c>
      <c r="Q26" s="51">
        <v>49245</v>
      </c>
      <c r="R26" s="52">
        <v>-22.434764950756399</v>
      </c>
      <c r="S26" s="51">
        <v>13.270635445191999</v>
      </c>
      <c r="T26" s="51">
        <v>13.297290581784999</v>
      </c>
      <c r="U26" s="53">
        <v>-0.20085802750748399</v>
      </c>
    </row>
    <row r="27" spans="1:21" ht="12" thickBot="1">
      <c r="A27" s="75"/>
      <c r="B27" s="64" t="s">
        <v>25</v>
      </c>
      <c r="C27" s="65"/>
      <c r="D27" s="51">
        <v>206697.30170000001</v>
      </c>
      <c r="E27" s="51">
        <v>242607.4172</v>
      </c>
      <c r="F27" s="52">
        <v>85.198261489921194</v>
      </c>
      <c r="G27" s="51">
        <v>336453.16450000001</v>
      </c>
      <c r="H27" s="52">
        <v>-38.565802462529703</v>
      </c>
      <c r="I27" s="51">
        <v>56669.254200000003</v>
      </c>
      <c r="J27" s="52">
        <v>27.416542806277</v>
      </c>
      <c r="K27" s="51">
        <v>92091.923599999995</v>
      </c>
      <c r="L27" s="52">
        <v>27.371394689319398</v>
      </c>
      <c r="M27" s="52">
        <v>-0.38464468994977102</v>
      </c>
      <c r="N27" s="51">
        <v>7063962.6462000003</v>
      </c>
      <c r="O27" s="51">
        <v>96268636.989299998</v>
      </c>
      <c r="P27" s="51">
        <v>26473</v>
      </c>
      <c r="Q27" s="51">
        <v>36979</v>
      </c>
      <c r="R27" s="52">
        <v>-28.4107195976095</v>
      </c>
      <c r="S27" s="51">
        <v>7.8078533486949002</v>
      </c>
      <c r="T27" s="51">
        <v>7.7845196625111601</v>
      </c>
      <c r="U27" s="53">
        <v>0.29884892993849799</v>
      </c>
    </row>
    <row r="28" spans="1:21" ht="12" thickBot="1">
      <c r="A28" s="75"/>
      <c r="B28" s="64" t="s">
        <v>26</v>
      </c>
      <c r="C28" s="65"/>
      <c r="D28" s="51">
        <v>1118095.9432000001</v>
      </c>
      <c r="E28" s="51">
        <v>1017644.8633</v>
      </c>
      <c r="F28" s="52">
        <v>109.870936661957</v>
      </c>
      <c r="G28" s="51">
        <v>1446660.5818</v>
      </c>
      <c r="H28" s="52">
        <v>-22.7119369072174</v>
      </c>
      <c r="I28" s="51">
        <v>32979.835800000001</v>
      </c>
      <c r="J28" s="52">
        <v>2.9496427386733401</v>
      </c>
      <c r="K28" s="51">
        <v>45571.467299999997</v>
      </c>
      <c r="L28" s="52">
        <v>3.1501146760560799</v>
      </c>
      <c r="M28" s="52">
        <v>-0.27630515860085098</v>
      </c>
      <c r="N28" s="51">
        <v>36394382.577600002</v>
      </c>
      <c r="O28" s="51">
        <v>372222085.74529999</v>
      </c>
      <c r="P28" s="51">
        <v>40091</v>
      </c>
      <c r="Q28" s="51">
        <v>46746</v>
      </c>
      <c r="R28" s="52">
        <v>-14.236512214948901</v>
      </c>
      <c r="S28" s="51">
        <v>27.888951215983599</v>
      </c>
      <c r="T28" s="51">
        <v>28.461922906772799</v>
      </c>
      <c r="U28" s="53">
        <v>-2.0544755747600698</v>
      </c>
    </row>
    <row r="29" spans="1:21" ht="12" thickBot="1">
      <c r="A29" s="75"/>
      <c r="B29" s="64" t="s">
        <v>27</v>
      </c>
      <c r="C29" s="65"/>
      <c r="D29" s="51">
        <v>635921.55449999997</v>
      </c>
      <c r="E29" s="51">
        <v>634168.88520000002</v>
      </c>
      <c r="F29" s="52">
        <v>100.276372641563</v>
      </c>
      <c r="G29" s="51">
        <v>765753.94409999996</v>
      </c>
      <c r="H29" s="52">
        <v>-16.954844385763302</v>
      </c>
      <c r="I29" s="51">
        <v>80179.906799999997</v>
      </c>
      <c r="J29" s="52">
        <v>12.6084587371853</v>
      </c>
      <c r="K29" s="51">
        <v>115876.41</v>
      </c>
      <c r="L29" s="52">
        <v>15.132329502552</v>
      </c>
      <c r="M29" s="52">
        <v>-0.30805668901893002</v>
      </c>
      <c r="N29" s="51">
        <v>20018259.960999999</v>
      </c>
      <c r="O29" s="51">
        <v>256058583.24720001</v>
      </c>
      <c r="P29" s="51">
        <v>97176</v>
      </c>
      <c r="Q29" s="51">
        <v>107913</v>
      </c>
      <c r="R29" s="52">
        <v>-9.9496816880264696</v>
      </c>
      <c r="S29" s="51">
        <v>6.5440186311434898</v>
      </c>
      <c r="T29" s="51">
        <v>6.8161156653971302</v>
      </c>
      <c r="U29" s="53">
        <v>-4.15795017695552</v>
      </c>
    </row>
    <row r="30" spans="1:21" ht="12" thickBot="1">
      <c r="A30" s="75"/>
      <c r="B30" s="64" t="s">
        <v>28</v>
      </c>
      <c r="C30" s="65"/>
      <c r="D30" s="51">
        <v>563301.51969999995</v>
      </c>
      <c r="E30" s="51">
        <v>756713.38230000006</v>
      </c>
      <c r="F30" s="52">
        <v>74.440538898343206</v>
      </c>
      <c r="G30" s="51">
        <v>953159.58810000005</v>
      </c>
      <c r="H30" s="52">
        <v>-40.901657316077703</v>
      </c>
      <c r="I30" s="51">
        <v>69953.674599999998</v>
      </c>
      <c r="J30" s="52">
        <v>12.418513381120601</v>
      </c>
      <c r="K30" s="51">
        <v>128277.4559</v>
      </c>
      <c r="L30" s="52">
        <v>13.4581299397832</v>
      </c>
      <c r="M30" s="52">
        <v>-0.45466898989224502</v>
      </c>
      <c r="N30" s="51">
        <v>22709030.6316</v>
      </c>
      <c r="O30" s="51">
        <v>432808493.62239999</v>
      </c>
      <c r="P30" s="51">
        <v>49399</v>
      </c>
      <c r="Q30" s="51">
        <v>64670</v>
      </c>
      <c r="R30" s="52">
        <v>-23.613731250966399</v>
      </c>
      <c r="S30" s="51">
        <v>11.4030956031499</v>
      </c>
      <c r="T30" s="51">
        <v>12.026388732024101</v>
      </c>
      <c r="U30" s="53">
        <v>-5.4659993265521098</v>
      </c>
    </row>
    <row r="31" spans="1:21" ht="12" thickBot="1">
      <c r="A31" s="75"/>
      <c r="B31" s="64" t="s">
        <v>29</v>
      </c>
      <c r="C31" s="65"/>
      <c r="D31" s="51">
        <v>677736.05050000001</v>
      </c>
      <c r="E31" s="51">
        <v>985964.62450000003</v>
      </c>
      <c r="F31" s="52">
        <v>68.738373939500306</v>
      </c>
      <c r="G31" s="51">
        <v>886473.45039999997</v>
      </c>
      <c r="H31" s="52">
        <v>-23.5469432057793</v>
      </c>
      <c r="I31" s="51">
        <v>20707.133399999999</v>
      </c>
      <c r="J31" s="52">
        <v>3.0553389309486101</v>
      </c>
      <c r="K31" s="51">
        <v>30105.4483</v>
      </c>
      <c r="L31" s="52">
        <v>3.3960913647685298</v>
      </c>
      <c r="M31" s="52">
        <v>-0.31217986878474802</v>
      </c>
      <c r="N31" s="51">
        <v>21608927.2282</v>
      </c>
      <c r="O31" s="51">
        <v>437764552.67040002</v>
      </c>
      <c r="P31" s="51">
        <v>25579</v>
      </c>
      <c r="Q31" s="51">
        <v>31305</v>
      </c>
      <c r="R31" s="52">
        <v>-18.291007826225801</v>
      </c>
      <c r="S31" s="51">
        <v>26.495799308026101</v>
      </c>
      <c r="T31" s="51">
        <v>28.176957677687302</v>
      </c>
      <c r="U31" s="53">
        <v>-6.3449996360438101</v>
      </c>
    </row>
    <row r="32" spans="1:21" ht="12" thickBot="1">
      <c r="A32" s="75"/>
      <c r="B32" s="64" t="s">
        <v>30</v>
      </c>
      <c r="C32" s="65"/>
      <c r="D32" s="51">
        <v>94696.657999999996</v>
      </c>
      <c r="E32" s="51">
        <v>118273.0885</v>
      </c>
      <c r="F32" s="52">
        <v>80.066107346135595</v>
      </c>
      <c r="G32" s="51">
        <v>151634.28589999999</v>
      </c>
      <c r="H32" s="52">
        <v>-37.549309882033697</v>
      </c>
      <c r="I32" s="51">
        <v>24791.731899999999</v>
      </c>
      <c r="J32" s="52">
        <v>26.180155058903999</v>
      </c>
      <c r="K32" s="51">
        <v>41688.554100000001</v>
      </c>
      <c r="L32" s="52">
        <v>27.4928284540429</v>
      </c>
      <c r="M32" s="52">
        <v>-0.40531082367282201</v>
      </c>
      <c r="N32" s="51">
        <v>3074319.3997999998</v>
      </c>
      <c r="O32" s="51">
        <v>44713107.081699997</v>
      </c>
      <c r="P32" s="51">
        <v>20790</v>
      </c>
      <c r="Q32" s="51">
        <v>25721</v>
      </c>
      <c r="R32" s="52">
        <v>-19.171105322499098</v>
      </c>
      <c r="S32" s="51">
        <v>4.5549138047138102</v>
      </c>
      <c r="T32" s="51">
        <v>4.83613911200964</v>
      </c>
      <c r="U32" s="53">
        <v>-6.1741082126472397</v>
      </c>
    </row>
    <row r="33" spans="1:21" ht="12" thickBot="1">
      <c r="A33" s="75"/>
      <c r="B33" s="64" t="s">
        <v>31</v>
      </c>
      <c r="C33" s="65"/>
      <c r="D33" s="51">
        <v>7.2565999999999997</v>
      </c>
      <c r="E33" s="54"/>
      <c r="F33" s="54"/>
      <c r="G33" s="54"/>
      <c r="H33" s="54"/>
      <c r="I33" s="51">
        <v>-21.28</v>
      </c>
      <c r="J33" s="52">
        <v>-293.25028250144697</v>
      </c>
      <c r="K33" s="54"/>
      <c r="L33" s="54"/>
      <c r="M33" s="54"/>
      <c r="N33" s="51">
        <v>42.787500000000001</v>
      </c>
      <c r="O33" s="51">
        <v>357.22160000000002</v>
      </c>
      <c r="P33" s="51">
        <v>1</v>
      </c>
      <c r="Q33" s="54"/>
      <c r="R33" s="54"/>
      <c r="S33" s="51">
        <v>7.2565999999999997</v>
      </c>
      <c r="T33" s="54"/>
      <c r="U33" s="55"/>
    </row>
    <row r="34" spans="1:21" ht="12" thickBot="1">
      <c r="A34" s="75"/>
      <c r="B34" s="64" t="s">
        <v>70</v>
      </c>
      <c r="C34" s="65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1">
        <v>1</v>
      </c>
      <c r="P34" s="54"/>
      <c r="Q34" s="54"/>
      <c r="R34" s="54"/>
      <c r="S34" s="54"/>
      <c r="T34" s="54"/>
      <c r="U34" s="55"/>
    </row>
    <row r="35" spans="1:21" ht="12" thickBot="1">
      <c r="A35" s="75"/>
      <c r="B35" s="64" t="s">
        <v>32</v>
      </c>
      <c r="C35" s="65"/>
      <c r="D35" s="51">
        <v>165500.47769999999</v>
      </c>
      <c r="E35" s="51">
        <v>202264.21249999999</v>
      </c>
      <c r="F35" s="52">
        <v>81.823905304058698</v>
      </c>
      <c r="G35" s="51">
        <v>271285.2034</v>
      </c>
      <c r="H35" s="52">
        <v>-38.993916503446101</v>
      </c>
      <c r="I35" s="51">
        <v>25045.334800000001</v>
      </c>
      <c r="J35" s="52">
        <v>15.1330891294461</v>
      </c>
      <c r="K35" s="51">
        <v>22765.192800000001</v>
      </c>
      <c r="L35" s="52">
        <v>8.3916087256825307</v>
      </c>
      <c r="M35" s="52">
        <v>0.10015913416731501</v>
      </c>
      <c r="N35" s="51">
        <v>7014804.2090999996</v>
      </c>
      <c r="O35" s="51">
        <v>73819616.815599993</v>
      </c>
      <c r="P35" s="51">
        <v>9687</v>
      </c>
      <c r="Q35" s="51">
        <v>13045</v>
      </c>
      <c r="R35" s="52">
        <v>-25.741663472594901</v>
      </c>
      <c r="S35" s="51">
        <v>17.084802074945799</v>
      </c>
      <c r="T35" s="51">
        <v>17.366316374089699</v>
      </c>
      <c r="U35" s="53">
        <v>-1.64774691511771</v>
      </c>
    </row>
    <row r="36" spans="1:21" ht="12" customHeight="1" thickBot="1">
      <c r="A36" s="75"/>
      <c r="B36" s="64" t="s">
        <v>69</v>
      </c>
      <c r="C36" s="65"/>
      <c r="D36" s="51">
        <v>152086.07</v>
      </c>
      <c r="E36" s="54"/>
      <c r="F36" s="54"/>
      <c r="G36" s="51">
        <v>5384.62</v>
      </c>
      <c r="H36" s="52">
        <v>2724.45316475443</v>
      </c>
      <c r="I36" s="51">
        <v>-3460.42</v>
      </c>
      <c r="J36" s="52">
        <v>-2.2753037145347998</v>
      </c>
      <c r="K36" s="51">
        <v>59.83</v>
      </c>
      <c r="L36" s="52">
        <v>1.11112761903347</v>
      </c>
      <c r="M36" s="52">
        <v>-58.8375396958048</v>
      </c>
      <c r="N36" s="51">
        <v>4281047.16</v>
      </c>
      <c r="O36" s="51">
        <v>36971896.549999997</v>
      </c>
      <c r="P36" s="51">
        <v>78</v>
      </c>
      <c r="Q36" s="51">
        <v>48</v>
      </c>
      <c r="R36" s="52">
        <v>62.5</v>
      </c>
      <c r="S36" s="51">
        <v>1949.82141025641</v>
      </c>
      <c r="T36" s="51">
        <v>5619.7839583333298</v>
      </c>
      <c r="U36" s="53">
        <v>-188.220445666063</v>
      </c>
    </row>
    <row r="37" spans="1:21" ht="12" thickBot="1">
      <c r="A37" s="75"/>
      <c r="B37" s="64" t="s">
        <v>36</v>
      </c>
      <c r="C37" s="65"/>
      <c r="D37" s="51">
        <v>490429.16</v>
      </c>
      <c r="E37" s="51">
        <v>267868.89069999999</v>
      </c>
      <c r="F37" s="52">
        <v>183.08552318949799</v>
      </c>
      <c r="G37" s="51">
        <v>849654.94</v>
      </c>
      <c r="H37" s="52">
        <v>-42.2790197630111</v>
      </c>
      <c r="I37" s="51">
        <v>-55991.61</v>
      </c>
      <c r="J37" s="52">
        <v>-11.4168598783971</v>
      </c>
      <c r="K37" s="51">
        <v>-90436.02</v>
      </c>
      <c r="L37" s="52">
        <v>-10.6438526680019</v>
      </c>
      <c r="M37" s="52">
        <v>-0.38087047616646602</v>
      </c>
      <c r="N37" s="51">
        <v>11464959.84</v>
      </c>
      <c r="O37" s="51">
        <v>175009977.52000001</v>
      </c>
      <c r="P37" s="51">
        <v>188</v>
      </c>
      <c r="Q37" s="51">
        <v>212</v>
      </c>
      <c r="R37" s="52">
        <v>-11.320754716981099</v>
      </c>
      <c r="S37" s="51">
        <v>2608.6657446808499</v>
      </c>
      <c r="T37" s="51">
        <v>2719.7719339622599</v>
      </c>
      <c r="U37" s="53">
        <v>-4.2591194179615401</v>
      </c>
    </row>
    <row r="38" spans="1:21" ht="12" thickBot="1">
      <c r="A38" s="75"/>
      <c r="B38" s="64" t="s">
        <v>37</v>
      </c>
      <c r="C38" s="65"/>
      <c r="D38" s="51">
        <v>207182.1</v>
      </c>
      <c r="E38" s="51">
        <v>141774.23509999999</v>
      </c>
      <c r="F38" s="52">
        <v>146.13522679481599</v>
      </c>
      <c r="G38" s="51">
        <v>413167.42</v>
      </c>
      <c r="H38" s="52">
        <v>-49.855170090613598</v>
      </c>
      <c r="I38" s="51">
        <v>-9349.5300000000007</v>
      </c>
      <c r="J38" s="52">
        <v>-4.5127112815248003</v>
      </c>
      <c r="K38" s="51">
        <v>-41848.82</v>
      </c>
      <c r="L38" s="52">
        <v>-10.128780241191301</v>
      </c>
      <c r="M38" s="52">
        <v>-0.77658796592114199</v>
      </c>
      <c r="N38" s="51">
        <v>5012382.9800000004</v>
      </c>
      <c r="O38" s="51">
        <v>147605264.19999999</v>
      </c>
      <c r="P38" s="51">
        <v>65</v>
      </c>
      <c r="Q38" s="51">
        <v>82</v>
      </c>
      <c r="R38" s="52">
        <v>-20.731707317073202</v>
      </c>
      <c r="S38" s="51">
        <v>3187.4169230769198</v>
      </c>
      <c r="T38" s="51">
        <v>2637.2842682926798</v>
      </c>
      <c r="U38" s="53">
        <v>17.259513520219901</v>
      </c>
    </row>
    <row r="39" spans="1:21" ht="12" thickBot="1">
      <c r="A39" s="75"/>
      <c r="B39" s="64" t="s">
        <v>38</v>
      </c>
      <c r="C39" s="65"/>
      <c r="D39" s="51">
        <v>227229.15</v>
      </c>
      <c r="E39" s="51">
        <v>155073.51699999999</v>
      </c>
      <c r="F39" s="52">
        <v>146.52995198400001</v>
      </c>
      <c r="G39" s="51">
        <v>386999.29</v>
      </c>
      <c r="H39" s="52">
        <v>-41.284349643122098</v>
      </c>
      <c r="I39" s="51">
        <v>-28019.74</v>
      </c>
      <c r="J39" s="52">
        <v>-12.3310499555185</v>
      </c>
      <c r="K39" s="51">
        <v>-81947.27</v>
      </c>
      <c r="L39" s="52">
        <v>-21.175044016230601</v>
      </c>
      <c r="M39" s="52">
        <v>-0.65807597983434996</v>
      </c>
      <c r="N39" s="51">
        <v>5223508.5999999996</v>
      </c>
      <c r="O39" s="51">
        <v>113133771</v>
      </c>
      <c r="P39" s="51">
        <v>96</v>
      </c>
      <c r="Q39" s="51">
        <v>131</v>
      </c>
      <c r="R39" s="52">
        <v>-26.717557251908399</v>
      </c>
      <c r="S39" s="51">
        <v>2366.9703125000001</v>
      </c>
      <c r="T39" s="51">
        <v>2200.83</v>
      </c>
      <c r="U39" s="53">
        <v>7.0191126446584899</v>
      </c>
    </row>
    <row r="40" spans="1:21" ht="12" thickBot="1">
      <c r="A40" s="75"/>
      <c r="B40" s="64" t="s">
        <v>72</v>
      </c>
      <c r="C40" s="65"/>
      <c r="D40" s="51">
        <v>2.5499999999999998</v>
      </c>
      <c r="E40" s="54"/>
      <c r="F40" s="54"/>
      <c r="G40" s="51">
        <v>3.81</v>
      </c>
      <c r="H40" s="52">
        <v>-33.070866141732303</v>
      </c>
      <c r="I40" s="51">
        <v>-164.13</v>
      </c>
      <c r="J40" s="52">
        <v>-6436.4705882353001</v>
      </c>
      <c r="K40" s="51">
        <v>-10.93</v>
      </c>
      <c r="L40" s="52">
        <v>-286.87664041994799</v>
      </c>
      <c r="M40" s="52">
        <v>14.0164684354986</v>
      </c>
      <c r="N40" s="51">
        <v>388.76</v>
      </c>
      <c r="O40" s="51">
        <v>5015.68</v>
      </c>
      <c r="P40" s="51">
        <v>3</v>
      </c>
      <c r="Q40" s="51">
        <v>1</v>
      </c>
      <c r="R40" s="52">
        <v>200</v>
      </c>
      <c r="S40" s="51">
        <v>0.85</v>
      </c>
      <c r="T40" s="51">
        <v>8.5500000000000007</v>
      </c>
      <c r="U40" s="53">
        <v>-905.88235294117703</v>
      </c>
    </row>
    <row r="41" spans="1:21" ht="12" customHeight="1" thickBot="1">
      <c r="A41" s="75"/>
      <c r="B41" s="64" t="s">
        <v>33</v>
      </c>
      <c r="C41" s="65"/>
      <c r="D41" s="51">
        <v>55558.973899999997</v>
      </c>
      <c r="E41" s="51">
        <v>93138.424799999993</v>
      </c>
      <c r="F41" s="52">
        <v>59.652043739524402</v>
      </c>
      <c r="G41" s="51">
        <v>255456.41</v>
      </c>
      <c r="H41" s="52">
        <v>-78.251094227778395</v>
      </c>
      <c r="I41" s="51">
        <v>2934.7046999999998</v>
      </c>
      <c r="J41" s="52">
        <v>5.2821434486571803</v>
      </c>
      <c r="K41" s="51">
        <v>13178.275</v>
      </c>
      <c r="L41" s="52">
        <v>5.15871768494672</v>
      </c>
      <c r="M41" s="52">
        <v>-0.77730737141241901</v>
      </c>
      <c r="N41" s="51">
        <v>2634394.3273999998</v>
      </c>
      <c r="O41" s="51">
        <v>66600450.574100003</v>
      </c>
      <c r="P41" s="51">
        <v>147</v>
      </c>
      <c r="Q41" s="51">
        <v>207</v>
      </c>
      <c r="R41" s="52">
        <v>-28.985507246376802</v>
      </c>
      <c r="S41" s="51">
        <v>377.95220340136098</v>
      </c>
      <c r="T41" s="51">
        <v>639.16759516908201</v>
      </c>
      <c r="U41" s="53">
        <v>-69.113340104099905</v>
      </c>
    </row>
    <row r="42" spans="1:21" ht="12" thickBot="1">
      <c r="A42" s="75"/>
      <c r="B42" s="64" t="s">
        <v>34</v>
      </c>
      <c r="C42" s="65"/>
      <c r="D42" s="51">
        <v>435292.56709999999</v>
      </c>
      <c r="E42" s="51">
        <v>289069.18489999999</v>
      </c>
      <c r="F42" s="52">
        <v>150.584216456896</v>
      </c>
      <c r="G42" s="51">
        <v>645012.1459</v>
      </c>
      <c r="H42" s="52">
        <v>-32.514051112537402</v>
      </c>
      <c r="I42" s="51">
        <v>11850.400900000001</v>
      </c>
      <c r="J42" s="52">
        <v>2.72239909331546</v>
      </c>
      <c r="K42" s="51">
        <v>42687.037499999999</v>
      </c>
      <c r="L42" s="52">
        <v>6.6180207258636701</v>
      </c>
      <c r="M42" s="52">
        <v>-0.722388772001336</v>
      </c>
      <c r="N42" s="51">
        <v>12752829.8616</v>
      </c>
      <c r="O42" s="51">
        <v>177114706.70500001</v>
      </c>
      <c r="P42" s="51">
        <v>2024</v>
      </c>
      <c r="Q42" s="51">
        <v>2376</v>
      </c>
      <c r="R42" s="52">
        <v>-14.814814814814801</v>
      </c>
      <c r="S42" s="51">
        <v>215.065497579051</v>
      </c>
      <c r="T42" s="51">
        <v>204.237306523569</v>
      </c>
      <c r="U42" s="53">
        <v>5.0348341214063197</v>
      </c>
    </row>
    <row r="43" spans="1:21" ht="12" thickBot="1">
      <c r="A43" s="75"/>
      <c r="B43" s="64" t="s">
        <v>39</v>
      </c>
      <c r="C43" s="65"/>
      <c r="D43" s="51">
        <v>206447.09</v>
      </c>
      <c r="E43" s="51">
        <v>115359.4927</v>
      </c>
      <c r="F43" s="52">
        <v>178.95977623348199</v>
      </c>
      <c r="G43" s="51">
        <v>412868.46</v>
      </c>
      <c r="H43" s="52">
        <v>-49.996885206489303</v>
      </c>
      <c r="I43" s="51">
        <v>-24615.27</v>
      </c>
      <c r="J43" s="52">
        <v>-11.923282619289999</v>
      </c>
      <c r="K43" s="51">
        <v>-63204.76</v>
      </c>
      <c r="L43" s="52">
        <v>-15.3086917804281</v>
      </c>
      <c r="M43" s="52">
        <v>-0.610547211950492</v>
      </c>
      <c r="N43" s="51">
        <v>5999888.0300000003</v>
      </c>
      <c r="O43" s="51">
        <v>84124915.370000005</v>
      </c>
      <c r="P43" s="51">
        <v>139</v>
      </c>
      <c r="Q43" s="51">
        <v>210</v>
      </c>
      <c r="R43" s="52">
        <v>-33.809523809523803</v>
      </c>
      <c r="S43" s="51">
        <v>1485.2308633093501</v>
      </c>
      <c r="T43" s="51">
        <v>1327.15976190476</v>
      </c>
      <c r="U43" s="53">
        <v>10.642864036125699</v>
      </c>
    </row>
    <row r="44" spans="1:21" ht="12" thickBot="1">
      <c r="A44" s="75"/>
      <c r="B44" s="64" t="s">
        <v>40</v>
      </c>
      <c r="C44" s="65"/>
      <c r="D44" s="51">
        <v>115587.25</v>
      </c>
      <c r="E44" s="51">
        <v>24412.572199999999</v>
      </c>
      <c r="F44" s="52">
        <v>473.47427814263699</v>
      </c>
      <c r="G44" s="51">
        <v>156715.43</v>
      </c>
      <c r="H44" s="52">
        <v>-26.243861245826299</v>
      </c>
      <c r="I44" s="51">
        <v>12806.22</v>
      </c>
      <c r="J44" s="52">
        <v>11.0792669606726</v>
      </c>
      <c r="K44" s="51">
        <v>18848.72</v>
      </c>
      <c r="L44" s="52">
        <v>12.027354294341</v>
      </c>
      <c r="M44" s="52">
        <v>-0.32057879792367899</v>
      </c>
      <c r="N44" s="51">
        <v>3150098.77</v>
      </c>
      <c r="O44" s="51">
        <v>34489748.469999999</v>
      </c>
      <c r="P44" s="51">
        <v>80</v>
      </c>
      <c r="Q44" s="51">
        <v>89</v>
      </c>
      <c r="R44" s="52">
        <v>-10.1123595505618</v>
      </c>
      <c r="S44" s="51">
        <v>1444.840625</v>
      </c>
      <c r="T44" s="51">
        <v>1472.31370786517</v>
      </c>
      <c r="U44" s="53">
        <v>-1.9014611293317201</v>
      </c>
    </row>
    <row r="45" spans="1:21" ht="12" thickBot="1">
      <c r="A45" s="75"/>
      <c r="B45" s="64" t="s">
        <v>75</v>
      </c>
      <c r="C45" s="65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1">
        <v>-427.35039999999998</v>
      </c>
      <c r="O45" s="51">
        <v>-435.8974</v>
      </c>
      <c r="P45" s="51">
        <v>1</v>
      </c>
      <c r="Q45" s="54"/>
      <c r="R45" s="54"/>
      <c r="S45" s="54"/>
      <c r="T45" s="54"/>
      <c r="U45" s="55"/>
    </row>
    <row r="46" spans="1:21" ht="12" thickBot="1">
      <c r="A46" s="76"/>
      <c r="B46" s="64" t="s">
        <v>35</v>
      </c>
      <c r="C46" s="65"/>
      <c r="D46" s="56">
        <v>23774.802299999999</v>
      </c>
      <c r="E46" s="57"/>
      <c r="F46" s="57"/>
      <c r="G46" s="56">
        <v>18962.852599999998</v>
      </c>
      <c r="H46" s="58">
        <v>25.375663680473899</v>
      </c>
      <c r="I46" s="56">
        <v>3908.8521999999998</v>
      </c>
      <c r="J46" s="58">
        <v>16.441155432867699</v>
      </c>
      <c r="K46" s="56">
        <v>1911.7299</v>
      </c>
      <c r="L46" s="58">
        <v>10.0814468177641</v>
      </c>
      <c r="M46" s="58">
        <v>1.04466760707148</v>
      </c>
      <c r="N46" s="56">
        <v>806431.64300000004</v>
      </c>
      <c r="O46" s="56">
        <v>9545514.6623</v>
      </c>
      <c r="P46" s="56">
        <v>20</v>
      </c>
      <c r="Q46" s="56">
        <v>33</v>
      </c>
      <c r="R46" s="58">
        <v>-39.393939393939398</v>
      </c>
      <c r="S46" s="56">
        <v>1188.7401150000001</v>
      </c>
      <c r="T46" s="56">
        <v>817.33784545454603</v>
      </c>
      <c r="U46" s="59">
        <v>31.243352929622901</v>
      </c>
    </row>
  </sheetData>
  <mergeCells count="44">
    <mergeCell ref="B17:C17"/>
    <mergeCell ref="B36:C36"/>
    <mergeCell ref="B18:C18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25:C25"/>
    <mergeCell ref="B26:C26"/>
    <mergeCell ref="B27:C27"/>
    <mergeCell ref="B28:C28"/>
    <mergeCell ref="B29:C29"/>
    <mergeCell ref="B30:C30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4:C24"/>
    <mergeCell ref="B19:C19"/>
    <mergeCell ref="B20:C20"/>
    <mergeCell ref="B21:C21"/>
    <mergeCell ref="B22:C22"/>
    <mergeCell ref="B23:C23"/>
  </mergeCells>
  <phoneticPr fontId="12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6" workbookViewId="0">
      <selection activeCell="G34" sqref="G34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>
      <c r="A2" s="37">
        <v>1</v>
      </c>
      <c r="B2" s="37">
        <v>12</v>
      </c>
      <c r="C2" s="37">
        <v>53183</v>
      </c>
      <c r="D2" s="37">
        <v>527944.24029829097</v>
      </c>
      <c r="E2" s="37">
        <v>391175.42406068399</v>
      </c>
      <c r="F2" s="37">
        <v>136768.81623760701</v>
      </c>
      <c r="G2" s="37">
        <v>391175.42406068399</v>
      </c>
      <c r="H2" s="37">
        <v>0.25905920701082402</v>
      </c>
    </row>
    <row r="3" spans="1:8">
      <c r="A3" s="37">
        <v>2</v>
      </c>
      <c r="B3" s="37">
        <v>13</v>
      </c>
      <c r="C3" s="37">
        <v>5537</v>
      </c>
      <c r="D3" s="37">
        <v>51818.870164919397</v>
      </c>
      <c r="E3" s="37">
        <v>39168.2067283867</v>
      </c>
      <c r="F3" s="37">
        <v>12650.663436532799</v>
      </c>
      <c r="G3" s="37">
        <v>39168.2067283867</v>
      </c>
      <c r="H3" s="37">
        <v>0.24413236715255701</v>
      </c>
    </row>
    <row r="4" spans="1:8">
      <c r="A4" s="37">
        <v>3</v>
      </c>
      <c r="B4" s="37">
        <v>14</v>
      </c>
      <c r="C4" s="37">
        <v>82019</v>
      </c>
      <c r="D4" s="37">
        <v>82393.4137654035</v>
      </c>
      <c r="E4" s="37">
        <v>58795.506659319202</v>
      </c>
      <c r="F4" s="37">
        <v>23597.907106084302</v>
      </c>
      <c r="G4" s="37">
        <v>58795.506659319202</v>
      </c>
      <c r="H4" s="37">
        <v>0.28640526017375501</v>
      </c>
    </row>
    <row r="5" spans="1:8">
      <c r="A5" s="37">
        <v>4</v>
      </c>
      <c r="B5" s="37">
        <v>15</v>
      </c>
      <c r="C5" s="37">
        <v>3424</v>
      </c>
      <c r="D5" s="37">
        <v>59380.096970652703</v>
      </c>
      <c r="E5" s="37">
        <v>46596.523861992297</v>
      </c>
      <c r="F5" s="37">
        <v>12783.573108660499</v>
      </c>
      <c r="G5" s="37">
        <v>46596.523861992297</v>
      </c>
      <c r="H5" s="37">
        <v>0.21528380317362</v>
      </c>
    </row>
    <row r="6" spans="1:8">
      <c r="A6" s="37">
        <v>5</v>
      </c>
      <c r="B6" s="37">
        <v>16</v>
      </c>
      <c r="C6" s="37">
        <v>2152</v>
      </c>
      <c r="D6" s="37">
        <v>171230.50252136801</v>
      </c>
      <c r="E6" s="37">
        <v>146220.69191196599</v>
      </c>
      <c r="F6" s="37">
        <v>25009.810609401698</v>
      </c>
      <c r="G6" s="37">
        <v>146220.69191196599</v>
      </c>
      <c r="H6" s="37">
        <v>0.146059319111563</v>
      </c>
    </row>
    <row r="7" spans="1:8">
      <c r="A7" s="37">
        <v>6</v>
      </c>
      <c r="B7" s="37">
        <v>17</v>
      </c>
      <c r="C7" s="37">
        <v>13447</v>
      </c>
      <c r="D7" s="37">
        <v>239598.047526496</v>
      </c>
      <c r="E7" s="37">
        <v>180684.224050427</v>
      </c>
      <c r="F7" s="37">
        <v>58913.823476068399</v>
      </c>
      <c r="G7" s="37">
        <v>180684.224050427</v>
      </c>
      <c r="H7" s="37">
        <v>0.24588607496709</v>
      </c>
    </row>
    <row r="8" spans="1:8">
      <c r="A8" s="37">
        <v>7</v>
      </c>
      <c r="B8" s="37">
        <v>18</v>
      </c>
      <c r="C8" s="37">
        <v>97122</v>
      </c>
      <c r="D8" s="37">
        <v>152985.594417949</v>
      </c>
      <c r="E8" s="37">
        <v>124209.300184615</v>
      </c>
      <c r="F8" s="37">
        <v>28776.294233333301</v>
      </c>
      <c r="G8" s="37">
        <v>124209.300184615</v>
      </c>
      <c r="H8" s="37">
        <v>0.18809806467606299</v>
      </c>
    </row>
    <row r="9" spans="1:8">
      <c r="A9" s="37">
        <v>8</v>
      </c>
      <c r="B9" s="37">
        <v>19</v>
      </c>
      <c r="C9" s="37">
        <v>11120</v>
      </c>
      <c r="D9" s="37">
        <v>81176.407494017098</v>
      </c>
      <c r="E9" s="37">
        <v>62711.187782051296</v>
      </c>
      <c r="F9" s="37">
        <v>18465.219711965801</v>
      </c>
      <c r="G9" s="37">
        <v>62711.187782051296</v>
      </c>
      <c r="H9" s="37">
        <v>0.22747027470175701</v>
      </c>
    </row>
    <row r="10" spans="1:8">
      <c r="A10" s="37">
        <v>9</v>
      </c>
      <c r="B10" s="37">
        <v>21</v>
      </c>
      <c r="C10" s="37">
        <v>96060</v>
      </c>
      <c r="D10" s="37">
        <v>411103.879690598</v>
      </c>
      <c r="E10" s="37">
        <v>389040.61144957301</v>
      </c>
      <c r="F10" s="37">
        <v>22063.268241025598</v>
      </c>
      <c r="G10" s="37">
        <v>389040.61144957301</v>
      </c>
      <c r="H10" s="37">
        <v>5.3668353258136903E-2</v>
      </c>
    </row>
    <row r="11" spans="1:8">
      <c r="A11" s="37">
        <v>10</v>
      </c>
      <c r="B11" s="37">
        <v>22</v>
      </c>
      <c r="C11" s="37">
        <v>18561</v>
      </c>
      <c r="D11" s="37">
        <v>396034.07631794899</v>
      </c>
      <c r="E11" s="37">
        <v>348471.35170769203</v>
      </c>
      <c r="F11" s="37">
        <v>47562.724610256402</v>
      </c>
      <c r="G11" s="37">
        <v>348471.35170769203</v>
      </c>
      <c r="H11" s="37">
        <v>0.120097555878175</v>
      </c>
    </row>
    <row r="12" spans="1:8">
      <c r="A12" s="37">
        <v>11</v>
      </c>
      <c r="B12" s="37">
        <v>23</v>
      </c>
      <c r="C12" s="37">
        <v>107399.821</v>
      </c>
      <c r="D12" s="37">
        <v>1132440.0384547</v>
      </c>
      <c r="E12" s="37">
        <v>955581.53459658101</v>
      </c>
      <c r="F12" s="37">
        <v>176858.50385812001</v>
      </c>
      <c r="G12" s="37">
        <v>955581.53459658101</v>
      </c>
      <c r="H12" s="37">
        <v>0.156174718177093</v>
      </c>
    </row>
    <row r="13" spans="1:8">
      <c r="A13" s="37">
        <v>12</v>
      </c>
      <c r="B13" s="37">
        <v>24</v>
      </c>
      <c r="C13" s="37">
        <v>19372</v>
      </c>
      <c r="D13" s="37">
        <v>407929.230760684</v>
      </c>
      <c r="E13" s="37">
        <v>366866.195588034</v>
      </c>
      <c r="F13" s="37">
        <v>41063.035172649601</v>
      </c>
      <c r="G13" s="37">
        <v>366866.195588034</v>
      </c>
      <c r="H13" s="37">
        <v>0.10066215430573</v>
      </c>
    </row>
    <row r="14" spans="1:8">
      <c r="A14" s="37">
        <v>13</v>
      </c>
      <c r="B14" s="37">
        <v>25</v>
      </c>
      <c r="C14" s="37">
        <v>74258</v>
      </c>
      <c r="D14" s="37">
        <v>874578.32640000002</v>
      </c>
      <c r="E14" s="37">
        <v>798706.88879999996</v>
      </c>
      <c r="F14" s="37">
        <v>75871.437600000005</v>
      </c>
      <c r="G14" s="37">
        <v>798706.88879999996</v>
      </c>
      <c r="H14" s="37">
        <v>8.6752021299575599E-2</v>
      </c>
    </row>
    <row r="15" spans="1:8">
      <c r="A15" s="37">
        <v>14</v>
      </c>
      <c r="B15" s="37">
        <v>26</v>
      </c>
      <c r="C15" s="37">
        <v>42784</v>
      </c>
      <c r="D15" s="37">
        <v>268342.22491224599</v>
      </c>
      <c r="E15" s="37">
        <v>227331.85298418399</v>
      </c>
      <c r="F15" s="37">
        <v>41010.371928061402</v>
      </c>
      <c r="G15" s="37">
        <v>227331.85298418399</v>
      </c>
      <c r="H15" s="37">
        <v>0.15282862002606101</v>
      </c>
    </row>
    <row r="16" spans="1:8">
      <c r="A16" s="37">
        <v>15</v>
      </c>
      <c r="B16" s="37">
        <v>27</v>
      </c>
      <c r="C16" s="37">
        <v>95040.165999999997</v>
      </c>
      <c r="D16" s="37">
        <v>806325.15226666699</v>
      </c>
      <c r="E16" s="37">
        <v>714039.56843333296</v>
      </c>
      <c r="F16" s="37">
        <v>92285.583833333294</v>
      </c>
      <c r="G16" s="37">
        <v>714039.56843333296</v>
      </c>
      <c r="H16" s="37">
        <v>0.11445207131875799</v>
      </c>
    </row>
    <row r="17" spans="1:8">
      <c r="A17" s="37">
        <v>16</v>
      </c>
      <c r="B17" s="37">
        <v>29</v>
      </c>
      <c r="C17" s="37">
        <v>139970</v>
      </c>
      <c r="D17" s="37">
        <v>1817773.62752564</v>
      </c>
      <c r="E17" s="37">
        <v>1618510.23592308</v>
      </c>
      <c r="F17" s="37">
        <v>199263.39160256399</v>
      </c>
      <c r="G17" s="37">
        <v>1618510.23592308</v>
      </c>
      <c r="H17" s="37">
        <v>0.109619475486506</v>
      </c>
    </row>
    <row r="18" spans="1:8">
      <c r="A18" s="37">
        <v>17</v>
      </c>
      <c r="B18" s="37">
        <v>31</v>
      </c>
      <c r="C18" s="37">
        <v>22224.874</v>
      </c>
      <c r="D18" s="37">
        <v>223569.79823916499</v>
      </c>
      <c r="E18" s="37">
        <v>203573.78007934999</v>
      </c>
      <c r="F18" s="37">
        <v>19996.018159814499</v>
      </c>
      <c r="G18" s="37">
        <v>203573.78007934999</v>
      </c>
      <c r="H18" s="37">
        <v>8.9439711075928297E-2</v>
      </c>
    </row>
    <row r="19" spans="1:8">
      <c r="A19" s="37">
        <v>18</v>
      </c>
      <c r="B19" s="37">
        <v>32</v>
      </c>
      <c r="C19" s="37">
        <v>22050.99</v>
      </c>
      <c r="D19" s="37">
        <v>290194.84951415198</v>
      </c>
      <c r="E19" s="37">
        <v>268969.37991383899</v>
      </c>
      <c r="F19" s="37">
        <v>21225.469600312401</v>
      </c>
      <c r="G19" s="37">
        <v>268969.37991383899</v>
      </c>
      <c r="H19" s="37">
        <v>7.3142130660997007E-2</v>
      </c>
    </row>
    <row r="20" spans="1:8">
      <c r="A20" s="37">
        <v>19</v>
      </c>
      <c r="B20" s="37">
        <v>33</v>
      </c>
      <c r="C20" s="37">
        <v>28323.38</v>
      </c>
      <c r="D20" s="37">
        <v>506898.43120025698</v>
      </c>
      <c r="E20" s="37">
        <v>395839.89251097501</v>
      </c>
      <c r="F20" s="37">
        <v>111058.538689282</v>
      </c>
      <c r="G20" s="37">
        <v>395839.89251097501</v>
      </c>
      <c r="H20" s="37">
        <v>0.219094263965884</v>
      </c>
    </row>
    <row r="21" spans="1:8">
      <c r="A21" s="37">
        <v>20</v>
      </c>
      <c r="B21" s="37">
        <v>34</v>
      </c>
      <c r="C21" s="37">
        <v>30467.517</v>
      </c>
      <c r="D21" s="37">
        <v>206697.132762544</v>
      </c>
      <c r="E21" s="37">
        <v>150028.072019638</v>
      </c>
      <c r="F21" s="37">
        <v>56669.060742906098</v>
      </c>
      <c r="G21" s="37">
        <v>150028.072019638</v>
      </c>
      <c r="H21" s="37">
        <v>0.27416471619859401</v>
      </c>
    </row>
    <row r="22" spans="1:8">
      <c r="A22" s="37">
        <v>21</v>
      </c>
      <c r="B22" s="37">
        <v>35</v>
      </c>
      <c r="C22" s="37">
        <v>40844.688000000002</v>
      </c>
      <c r="D22" s="37">
        <v>1118095.9437504399</v>
      </c>
      <c r="E22" s="37">
        <v>1085116.09584513</v>
      </c>
      <c r="F22" s="37">
        <v>32979.847905309703</v>
      </c>
      <c r="G22" s="37">
        <v>1085116.09584513</v>
      </c>
      <c r="H22" s="37">
        <v>2.94964381989304E-2</v>
      </c>
    </row>
    <row r="23" spans="1:8">
      <c r="A23" s="37">
        <v>22</v>
      </c>
      <c r="B23" s="37">
        <v>36</v>
      </c>
      <c r="C23" s="37">
        <v>135274.43100000001</v>
      </c>
      <c r="D23" s="37">
        <v>635921.59511415905</v>
      </c>
      <c r="E23" s="37">
        <v>555741.605434731</v>
      </c>
      <c r="F23" s="37">
        <v>80179.989679428094</v>
      </c>
      <c r="G23" s="37">
        <v>555741.605434731</v>
      </c>
      <c r="H23" s="37">
        <v>0.12608470964889101</v>
      </c>
    </row>
    <row r="24" spans="1:8">
      <c r="A24" s="37">
        <v>23</v>
      </c>
      <c r="B24" s="37">
        <v>37</v>
      </c>
      <c r="C24" s="37">
        <v>80162.498999999996</v>
      </c>
      <c r="D24" s="37">
        <v>563301.53005311999</v>
      </c>
      <c r="E24" s="37">
        <v>493347.83461788198</v>
      </c>
      <c r="F24" s="37">
        <v>69953.695435238304</v>
      </c>
      <c r="G24" s="37">
        <v>493347.83461788198</v>
      </c>
      <c r="H24" s="37">
        <v>0.124185168516481</v>
      </c>
    </row>
    <row r="25" spans="1:8">
      <c r="A25" s="37">
        <v>24</v>
      </c>
      <c r="B25" s="37">
        <v>38</v>
      </c>
      <c r="C25" s="37">
        <v>140332.12899999999</v>
      </c>
      <c r="D25" s="37">
        <v>677735.97446902702</v>
      </c>
      <c r="E25" s="37">
        <v>657028.78700442496</v>
      </c>
      <c r="F25" s="37">
        <v>20707.1874646018</v>
      </c>
      <c r="G25" s="37">
        <v>657028.78700442496</v>
      </c>
      <c r="H25" s="37">
        <v>3.0553472509445699E-2</v>
      </c>
    </row>
    <row r="26" spans="1:8">
      <c r="A26" s="37">
        <v>25</v>
      </c>
      <c r="B26" s="37">
        <v>39</v>
      </c>
      <c r="C26" s="37">
        <v>68128.627999999997</v>
      </c>
      <c r="D26" s="37">
        <v>94696.634141948394</v>
      </c>
      <c r="E26" s="37">
        <v>69904.919275250999</v>
      </c>
      <c r="F26" s="37">
        <v>24791.714866697399</v>
      </c>
      <c r="G26" s="37">
        <v>69904.919275250999</v>
      </c>
      <c r="H26" s="37">
        <v>0.26180143667551198</v>
      </c>
    </row>
    <row r="27" spans="1:8">
      <c r="A27" s="37">
        <v>26</v>
      </c>
      <c r="B27" s="37">
        <v>40</v>
      </c>
      <c r="C27" s="37">
        <v>0.32800000000000001</v>
      </c>
      <c r="D27" s="37">
        <v>7.2565999999999997</v>
      </c>
      <c r="E27" s="37">
        <v>28.5366</v>
      </c>
      <c r="F27" s="37">
        <v>-21.28</v>
      </c>
      <c r="G27" s="37">
        <v>28.5366</v>
      </c>
      <c r="H27" s="37">
        <v>-2.93250282501447</v>
      </c>
    </row>
    <row r="28" spans="1:8">
      <c r="A28" s="37">
        <v>27</v>
      </c>
      <c r="B28" s="37">
        <v>42</v>
      </c>
      <c r="C28" s="37">
        <v>9669.5750000000007</v>
      </c>
      <c r="D28" s="37">
        <v>165500.47690000001</v>
      </c>
      <c r="E28" s="37">
        <v>140455.14009999999</v>
      </c>
      <c r="F28" s="37">
        <v>25045.336800000001</v>
      </c>
      <c r="G28" s="37">
        <v>140455.14009999999</v>
      </c>
      <c r="H28" s="37">
        <v>0.15133090411052499</v>
      </c>
    </row>
    <row r="29" spans="1:8">
      <c r="A29" s="37">
        <v>28</v>
      </c>
      <c r="B29" s="37">
        <v>75</v>
      </c>
      <c r="C29" s="37">
        <v>149</v>
      </c>
      <c r="D29" s="37">
        <v>55558.974358974403</v>
      </c>
      <c r="E29" s="37">
        <v>52624.269230769198</v>
      </c>
      <c r="F29" s="37">
        <v>2934.7051282051302</v>
      </c>
      <c r="G29" s="37">
        <v>52624.269230769198</v>
      </c>
      <c r="H29" s="37">
        <v>5.2821441757430303E-2</v>
      </c>
    </row>
    <row r="30" spans="1:8">
      <c r="A30" s="37">
        <v>29</v>
      </c>
      <c r="B30" s="37">
        <v>76</v>
      </c>
      <c r="C30" s="37">
        <v>2359</v>
      </c>
      <c r="D30" s="37">
        <v>435292.56132820499</v>
      </c>
      <c r="E30" s="37">
        <v>423442.16682906001</v>
      </c>
      <c r="F30" s="37">
        <v>11850.394499145301</v>
      </c>
      <c r="G30" s="37">
        <v>423442.16682906001</v>
      </c>
      <c r="H30" s="37">
        <v>2.72239765894144E-2</v>
      </c>
    </row>
    <row r="31" spans="1:8">
      <c r="A31" s="30">
        <v>30</v>
      </c>
      <c r="B31" s="31">
        <v>99</v>
      </c>
      <c r="C31" s="30">
        <v>21</v>
      </c>
      <c r="D31" s="30">
        <v>23774.8022086075</v>
      </c>
      <c r="E31" s="30">
        <v>19865.9497768701</v>
      </c>
      <c r="F31" s="30">
        <v>3908.8524317373899</v>
      </c>
      <c r="G31" s="30">
        <v>19865.9497768701</v>
      </c>
      <c r="H31" s="30">
        <v>0.16441156470787399</v>
      </c>
    </row>
    <row r="32" spans="1:8">
      <c r="A32" s="30">
        <v>31</v>
      </c>
      <c r="B32" s="33">
        <v>9101</v>
      </c>
      <c r="C32" s="34">
        <v>1</v>
      </c>
      <c r="D32" s="34">
        <v>3371.8802999999998</v>
      </c>
      <c r="E32" s="34">
        <v>1E-4</v>
      </c>
      <c r="F32" s="30">
        <v>3371.8802000000001</v>
      </c>
      <c r="G32" s="30">
        <v>1E-4</v>
      </c>
      <c r="H32" s="30">
        <v>0.99999997034295696</v>
      </c>
    </row>
    <row r="33" spans="1:8">
      <c r="A33" s="30"/>
      <c r="B33" s="33">
        <v>70</v>
      </c>
      <c r="C33" s="34">
        <v>74</v>
      </c>
      <c r="D33" s="34">
        <v>152086.07</v>
      </c>
      <c r="E33" s="34">
        <v>155546.49</v>
      </c>
      <c r="F33" s="30"/>
      <c r="G33" s="30"/>
      <c r="H33" s="30"/>
    </row>
    <row r="34" spans="1:8">
      <c r="A34" s="30"/>
      <c r="B34" s="33">
        <v>71</v>
      </c>
      <c r="C34" s="34">
        <v>176</v>
      </c>
      <c r="D34" s="34">
        <v>490429.16</v>
      </c>
      <c r="E34" s="34">
        <v>546420.77</v>
      </c>
      <c r="F34" s="30"/>
      <c r="G34" s="30"/>
      <c r="H34" s="30"/>
    </row>
    <row r="35" spans="1:8">
      <c r="A35" s="30"/>
      <c r="B35" s="33">
        <v>72</v>
      </c>
      <c r="C35" s="34">
        <v>55</v>
      </c>
      <c r="D35" s="34">
        <v>207182.1</v>
      </c>
      <c r="E35" s="34">
        <v>216531.63</v>
      </c>
      <c r="F35" s="30"/>
      <c r="G35" s="30"/>
      <c r="H35" s="30"/>
    </row>
    <row r="36" spans="1:8">
      <c r="A36" s="30"/>
      <c r="B36" s="33">
        <v>73</v>
      </c>
      <c r="C36" s="34">
        <v>94</v>
      </c>
      <c r="D36" s="34">
        <v>227229.15</v>
      </c>
      <c r="E36" s="34">
        <v>255248.89</v>
      </c>
      <c r="F36" s="30"/>
      <c r="G36" s="30"/>
      <c r="H36" s="30"/>
    </row>
    <row r="37" spans="1:8">
      <c r="A37" s="30"/>
      <c r="B37" s="33">
        <v>74</v>
      </c>
      <c r="C37" s="34">
        <v>3</v>
      </c>
      <c r="D37" s="34">
        <v>2.5499999999999998</v>
      </c>
      <c r="E37" s="34">
        <v>166.68</v>
      </c>
      <c r="F37" s="30"/>
      <c r="G37" s="30"/>
      <c r="H37" s="30"/>
    </row>
    <row r="38" spans="1:8">
      <c r="A38" s="30"/>
      <c r="B38" s="33">
        <v>77</v>
      </c>
      <c r="C38" s="34">
        <v>131</v>
      </c>
      <c r="D38" s="34">
        <v>206447.09</v>
      </c>
      <c r="E38" s="34">
        <v>231062.36</v>
      </c>
      <c r="F38" s="34"/>
      <c r="G38" s="30"/>
      <c r="H38" s="30"/>
    </row>
    <row r="39" spans="1:8">
      <c r="A39" s="30"/>
      <c r="B39" s="31">
        <v>78</v>
      </c>
      <c r="C39" s="30">
        <v>74</v>
      </c>
      <c r="D39" s="30">
        <v>115587.25</v>
      </c>
      <c r="E39" s="30">
        <v>102781.03</v>
      </c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2015-12-29T03:38:34Z</dcterms:modified>
</cp:coreProperties>
</file>