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<sst xmlns="http://schemas.openxmlformats.org/spreadsheetml/2006/main" count="118" uniqueCount="76">
  <si>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</si>
  <si>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</si>
  <si>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</si>
  <si>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</si>
  <si>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</si>
  <si>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</si>
  <si>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</si>
  <si>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</si>
  <si>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</si>
  <si>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</si>
  <si>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</si>
  <si>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</si>
  <si>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</si>
  <si>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</si>
  <si>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</si>
  <si>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</si>
  <si>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</si>
  <si>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</si>
  <si>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</si>
  <si>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</si>
  <si>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</si>
  <si>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</si>
  <si>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</si>
  <si>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</si>
  <si>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</si>
  <si>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</si>
  <si>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</si>
  <si>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</si>
  <si>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</si>
  <si>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</si>
  <si>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</si>
  <si>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</si>
  <si>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</si>
  <si>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</si>
  <si>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</si>
  <si>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</si>
  <si>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</si>
  <si>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</si>
  <si>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</si>
  <si>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</si>
  <si>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</si>
  <si>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2" type="noConversion"/>
  </si>
  <si>
    <t>COST</t>
    <phoneticPr fontId="12" type="noConversion"/>
  </si>
  <si>
    <t>成本</t>
    <phoneticPr fontId="12" type="noConversion"/>
  </si>
  <si>
    <t>销售金额差异</t>
    <phoneticPr fontId="12" type="noConversion"/>
  </si>
  <si>
    <t>销售成本差异</t>
    <phoneticPr fontId="1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</si>
  <si>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</si>
  <si>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</si>
  <si>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</si>
  <si>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</si>
  <si>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</si>
  <si>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</si>
  <si>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</si>
  <si>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</si>
  <si>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</si>
  <si>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</si>
  <si>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</si>
  <si>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</si>
  <si>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</si>
  <si>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</si>
  <si>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</si>
  <si>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</si>
  <si>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</si>
  <si>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</si>
  <si>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</si>
  <si>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</si>
  <si>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</si>
  <si>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</si>
  <si>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</si>
  <si>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</si>
  <si>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</si>
  <si>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</si>
  <si>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</si>
  <si>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2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</si>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</sst>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2">
    <xf numFmtId="0" fontId="0" fillId="0" borderId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8" fillId="8" borderId="8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6" fillId="38" borderId="21">
      <alignment vertical="center"/>
    </xf>
    <xf numFmtId="0" fontId="45" fillId="0" borderId="0"/>
    <xf numFmtId="18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9" fillId="0" borderId="0" xfId="0" applyFont="1"/>
    <xf numFmtId="177" fontId="9" fillId="0" borderId="0" xfId="0" applyNumberFormat="1" applyFont="1"/>
    <xf numFmtId="0" fontId="0" fillId="0" borderId="0" xfId="0" applyAlignment="1"/>
    <xf numFmtId="0" fontId="9" fillId="0" borderId="0" xfId="0" applyNumberFormat="1" applyFont="1"/>
    <xf numFmtId="0" fontId="10" fillId="0" borderId="18" xfId="0" applyFont="1" applyBorder="1" applyAlignment="1">
      <alignment wrapText="1"/>
    </xf>
    <xf numFmtId="0" fontId="10" fillId="0" borderId="18" xfId="0" applyNumberFormat="1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18" xfId="0" applyFont="1" applyBorder="1" applyAlignment="1">
      <alignment horizontal="right" vertical="center" wrapText="1"/>
    </xf>
    <xf numFmtId="49" fontId="10" fillId="36" borderId="18" xfId="0" applyNumberFormat="1" applyFont="1" applyFill="1" applyBorder="1" applyAlignment="1">
      <alignment vertical="center" wrapText="1"/>
    </xf>
    <xf numFmtId="49" fontId="13" fillId="37" borderId="18" xfId="0" applyNumberFormat="1" applyFont="1" applyFill="1" applyBorder="1" applyAlignment="1">
      <alignment horizontal="center" vertical="center" wrapText="1"/>
    </xf>
    <xf numFmtId="0" fontId="10" fillId="33" borderId="18" xfId="0" applyFont="1" applyFill="1" applyBorder="1" applyAlignment="1">
      <alignment vertical="center" wrapText="1"/>
    </xf>
    <xf numFmtId="0" fontId="10" fillId="33" borderId="18" xfId="0" applyNumberFormat="1" applyFont="1" applyFill="1" applyBorder="1" applyAlignment="1">
      <alignment vertical="center" wrapText="1"/>
    </xf>
    <xf numFmtId="0" fontId="10" fillId="36" borderId="18" xfId="0" applyFont="1" applyFill="1" applyBorder="1" applyAlignment="1">
      <alignment vertical="center" wrapText="1"/>
    </xf>
    <xf numFmtId="0" fontId="10" fillId="37" borderId="18" xfId="0" applyFont="1" applyFill="1" applyBorder="1" applyAlignment="1">
      <alignment vertical="center" wrapText="1"/>
    </xf>
    <xf numFmtId="4" fontId="10" fillId="36" borderId="18" xfId="0" applyNumberFormat="1" applyFont="1" applyFill="1" applyBorder="1" applyAlignment="1">
      <alignment horizontal="right" vertical="top" wrapText="1"/>
    </xf>
    <xf numFmtId="4" fontId="10" fillId="37" borderId="18" xfId="0" applyNumberFormat="1" applyFont="1" applyFill="1" applyBorder="1" applyAlignment="1">
      <alignment horizontal="right" vertical="top" wrapText="1"/>
    </xf>
    <xf numFmtId="177" fontId="9" fillId="36" borderId="18" xfId="0" applyNumberFormat="1" applyFont="1" applyFill="1" applyBorder="1" applyAlignment="1">
      <alignment horizontal="center" vertical="center"/>
    </xf>
    <xf numFmtId="177" fontId="9" fillId="37" borderId="18" xfId="0" applyNumberFormat="1" applyFont="1" applyFill="1" applyBorder="1" applyAlignment="1">
      <alignment horizontal="center" vertical="center"/>
    </xf>
    <xf numFmtId="177" fontId="14" fillId="0" borderId="18" xfId="0" applyNumberFormat="1" applyFont="1" applyBorder="1"/>
    <xf numFmtId="177" fontId="9" fillId="36" borderId="18" xfId="0" applyNumberFormat="1" applyFont="1" applyFill="1" applyBorder="1"/>
    <xf numFmtId="177" fontId="9" fillId="37" borderId="18" xfId="0" applyNumberFormat="1" applyFont="1" applyFill="1" applyBorder="1"/>
    <xf numFmtId="177" fontId="9" fillId="0" borderId="18" xfId="0" applyNumberFormat="1" applyFont="1" applyBorder="1"/>
    <xf numFmtId="49" fontId="10" fillId="0" borderId="18" xfId="0" applyNumberFormat="1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4" fontId="10" fillId="0" borderId="18" xfId="0" applyNumberFormat="1" applyFont="1" applyFill="1" applyBorder="1" applyAlignment="1">
      <alignment horizontal="right" vertical="top" wrapText="1"/>
    </xf>
    <xf numFmtId="0" fontId="9" fillId="0" borderId="0" xfId="0" applyFont="1" applyFill="1"/>
    <xf numFmtId="176" fontId="1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0" fillId="0" borderId="0" xfId="0" applyNumberFormat="1" applyFont="1" applyAlignment="1"/>
    <xf numFmtId="1" fontId="20" fillId="0" borderId="0" xfId="0" applyNumberFormat="1" applyFont="1" applyAlignment="1"/>
    <xf numFmtId="0" fontId="9" fillId="0" borderId="0" xfId="0" applyFont="1"/>
    <xf numFmtId="1" fontId="44" fillId="0" borderId="0" xfId="0" applyNumberFormat="1" applyFont="1" applyAlignment="1"/>
    <xf numFmtId="0" fontId="44" fillId="0" borderId="0" xfId="0" applyNumberFormat="1" applyFont="1" applyAlignment="1"/>
    <xf numFmtId="0" fontId="9" fillId="0" borderId="0" xfId="0" applyFont="1"/>
    <xf numFmtId="0" fontId="9" fillId="0" borderId="0" xfId="0" applyFont="1"/>
    <xf numFmtId="0" fontId="45" fillId="0" borderId="0" xfId="110"/>
    <xf numFmtId="0" fontId="46" fillId="0" borderId="0" xfId="110" applyNumberFormat="1" applyFont="1"/>
    <xf numFmtId="0" fontId="15" fillId="0" borderId="0" xfId="0" applyFont="1" applyAlignment="1">
      <alignment horizontal="left" wrapText="1"/>
    </xf>
    <xf numFmtId="0" fontId="21" fillId="0" borderId="19" xfId="0" applyFont="1" applyBorder="1" applyAlignment="1">
      <alignment horizontal="left" vertical="center" wrapText="1"/>
    </xf>
    <xf numFmtId="0" fontId="10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1" xfId="0" applyFont="1" applyBorder="1" applyAlignment="1">
      <alignment horizontal="right" vertical="center" wrapText="1"/>
    </xf>
    <xf numFmtId="49" fontId="10" fillId="33" borderId="10" xfId="0" applyNumberFormat="1" applyFont="1" applyFill="1" applyBorder="1" applyAlignment="1">
      <alignment vertical="center" wrapText="1"/>
    </xf>
    <xf numFmtId="49" fontId="10" fillId="33" borderId="12" xfId="0" applyNumberFormat="1" applyFont="1" applyFill="1" applyBorder="1" applyAlignment="1">
      <alignment vertical="center" wrapText="1"/>
    </xf>
    <xf numFmtId="0" fontId="10" fillId="33" borderId="10" xfId="0" applyFont="1" applyFill="1" applyBorder="1" applyAlignment="1">
      <alignment vertical="center" wrapText="1"/>
    </xf>
    <xf numFmtId="0" fontId="10" fillId="33" borderId="12" xfId="0" applyFont="1" applyFill="1" applyBorder="1" applyAlignment="1">
      <alignment vertical="center" wrapText="1"/>
    </xf>
    <xf numFmtId="4" fontId="11" fillId="34" borderId="10" xfId="0" applyNumberFormat="1" applyFont="1" applyFill="1" applyBorder="1" applyAlignment="1">
      <alignment horizontal="right" vertical="top" wrapText="1"/>
    </xf>
    <xf numFmtId="176" fontId="11" fillId="34" borderId="10" xfId="0" applyNumberFormat="1" applyFont="1" applyFill="1" applyBorder="1" applyAlignment="1">
      <alignment horizontal="right" vertical="top" wrapText="1"/>
    </xf>
    <xf numFmtId="176" fontId="11" fillId="34" borderId="12" xfId="0" applyNumberFormat="1" applyFont="1" applyFill="1" applyBorder="1" applyAlignment="1">
      <alignment horizontal="right" vertical="top" wrapText="1"/>
    </xf>
    <xf numFmtId="4" fontId="10" fillId="35" borderId="10" xfId="0" applyNumberFormat="1" applyFont="1" applyFill="1" applyBorder="1" applyAlignment="1">
      <alignment horizontal="right" vertical="top" wrapText="1"/>
    </xf>
    <xf numFmtId="176" fontId="10" fillId="35" borderId="10" xfId="0" applyNumberFormat="1" applyFont="1" applyFill="1" applyBorder="1" applyAlignment="1">
      <alignment horizontal="right" vertical="top" wrapText="1"/>
    </xf>
    <xf numFmtId="176" fontId="10" fillId="35" borderId="12" xfId="0" applyNumberFormat="1" applyFont="1" applyFill="1" applyBorder="1" applyAlignment="1">
      <alignment horizontal="right" vertical="top" wrapText="1"/>
    </xf>
    <xf numFmtId="0" fontId="10" fillId="35" borderId="10" xfId="0" applyFont="1" applyFill="1" applyBorder="1" applyAlignment="1">
      <alignment horizontal="right" vertical="top" wrapText="1"/>
    </xf>
    <xf numFmtId="0" fontId="10" fillId="35" borderId="12" xfId="0" applyFont="1" applyFill="1" applyBorder="1" applyAlignment="1">
      <alignment horizontal="right" vertical="top" wrapText="1"/>
    </xf>
    <xf numFmtId="4" fontId="10" fillId="35" borderId="13" xfId="0" applyNumberFormat="1" applyFont="1" applyFill="1" applyBorder="1" applyAlignment="1">
      <alignment horizontal="right" vertical="top" wrapText="1"/>
    </xf>
    <xf numFmtId="0" fontId="10" fillId="35" borderId="13" xfId="0" applyFont="1" applyFill="1" applyBorder="1" applyAlignment="1">
      <alignment horizontal="right" vertical="top" wrapText="1"/>
    </xf>
    <xf numFmtId="176" fontId="10" fillId="35" borderId="13" xfId="0" applyNumberFormat="1" applyFont="1" applyFill="1" applyBorder="1" applyAlignment="1">
      <alignment horizontal="right" vertical="top" wrapText="1"/>
    </xf>
    <xf numFmtId="176" fontId="10" fillId="35" borderId="20" xfId="0" applyNumberFormat="1" applyFont="1" applyFill="1" applyBorder="1" applyAlignment="1">
      <alignment horizontal="right" vertical="top" wrapText="1"/>
    </xf>
    <xf numFmtId="0" fontId="10" fillId="33" borderId="18" xfId="0" applyFont="1" applyFill="1" applyBorder="1" applyAlignment="1">
      <alignment vertical="center" wrapText="1"/>
    </xf>
    <xf numFmtId="49" fontId="10" fillId="33" borderId="18" xfId="0" applyNumberFormat="1" applyFont="1" applyFill="1" applyBorder="1" applyAlignment="1">
      <alignment horizontal="left" vertical="top" wrapText="1"/>
    </xf>
    <xf numFmtId="49" fontId="11" fillId="33" borderId="18" xfId="0" applyNumberFormat="1" applyFont="1" applyFill="1" applyBorder="1" applyAlignment="1">
      <alignment horizontal="left" vertical="top" wrapText="1"/>
    </xf>
    <xf numFmtId="14" fontId="10" fillId="33" borderId="18" xfId="0" applyNumberFormat="1" applyFont="1" applyFill="1" applyBorder="1" applyAlignment="1">
      <alignment vertical="center" wrapText="1"/>
    </xf>
    <xf numFmtId="49" fontId="10" fillId="33" borderId="13" xfId="0" applyNumberFormat="1" applyFont="1" applyFill="1" applyBorder="1" applyAlignment="1">
      <alignment horizontal="left" vertical="top" wrapText="1"/>
    </xf>
    <xf numFmtId="49" fontId="10" fillId="33" borderId="15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9" fillId="0" borderId="19" xfId="0" applyFont="1" applyBorder="1" applyAlignment="1">
      <alignment wrapText="1"/>
    </xf>
    <xf numFmtId="0" fontId="9" fillId="0" borderId="0" xfId="0" applyFont="1" applyAlignment="1">
      <alignment horizontal="right" vertical="center" wrapText="1"/>
    </xf>
    <xf numFmtId="0" fontId="10" fillId="33" borderId="13" xfId="0" applyFont="1" applyFill="1" applyBorder="1" applyAlignment="1">
      <alignment vertical="center" wrapText="1"/>
    </xf>
    <xf numFmtId="0" fontId="10" fillId="33" borderId="15" xfId="0" applyFont="1" applyFill="1" applyBorder="1" applyAlignment="1">
      <alignment vertical="center" wrapText="1"/>
    </xf>
    <xf numFmtId="49" fontId="11" fillId="33" borderId="13" xfId="0" applyNumberFormat="1" applyFont="1" applyFill="1" applyBorder="1" applyAlignment="1">
      <alignment horizontal="left" vertical="top" wrapText="1"/>
    </xf>
    <xf numFmtId="49" fontId="11" fillId="33" borderId="14" xfId="0" applyNumberFormat="1" applyFont="1" applyFill="1" applyBorder="1" applyAlignment="1">
      <alignment horizontal="left" vertical="top" wrapText="1"/>
    </xf>
    <xf numFmtId="49" fontId="11" fillId="33" borderId="15" xfId="0" applyNumberFormat="1" applyFont="1" applyFill="1" applyBorder="1" applyAlignment="1">
      <alignment horizontal="left" vertical="top" wrapText="1"/>
    </xf>
    <xf numFmtId="14" fontId="10" fillId="33" borderId="12" xfId="0" applyNumberFormat="1" applyFont="1" applyFill="1" applyBorder="1" applyAlignment="1">
      <alignment vertical="center" wrapText="1"/>
    </xf>
    <xf numFmtId="14" fontId="10" fillId="33" borderId="16" xfId="0" applyNumberFormat="1" applyFont="1" applyFill="1" applyBorder="1" applyAlignment="1">
      <alignment vertical="center" wrapText="1"/>
    </xf>
    <xf numFmtId="14" fontId="10" fillId="33" borderId="17" xfId="0" applyNumberFormat="1" applyFont="1" applyFill="1" applyBorder="1" applyAlignment="1">
      <alignment vertical="center" wrapText="1"/>
    </xf>
  </cellXfs>
  <cellStyles count="12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4" sqref="E34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13775886.118100001</v>
      </c>
      <c r="F3" s="25">
        <f>RA!I7</f>
        <v>1464733.4080000001</v>
      </c>
      <c r="G3" s="16">
        <f>SUM(G4:G40)</f>
        <v>12307780.8299</v>
      </c>
      <c r="H3" s="27">
        <f>RA!J7</f>
        <v>10.635192548793301</v>
      </c>
      <c r="I3" s="20">
        <f>SUM(I4:I40)</f>
        <v>13775890.435279682</v>
      </c>
      <c r="J3" s="21">
        <f>SUM(J4:J40)</f>
        <v>12307780.75087888</v>
      </c>
      <c r="K3" s="22">
        <f>E3-I3</f>
        <v>-4.3171796817332506</v>
      </c>
      <c r="L3" s="22">
        <f>G3-J3</f>
        <v>7.9021120443940163E-2</v>
      </c>
    </row>
    <row r="4" spans="1:13">
      <c r="A4" s="63">
        <f>RA!A8</f>
        <v>42367</v>
      </c>
      <c r="B4" s="12">
        <v>12</v>
      </c>
      <c r="C4" s="61" t="s">
        <v>6</v>
      </c>
      <c r="D4" s="61"/>
      <c r="E4" s="15">
        <f>VLOOKUP(C4,RA!B8:D36,3,0)</f>
        <v>534195.94700000004</v>
      </c>
      <c r="F4" s="25">
        <f>VLOOKUP(C4,RA!B8:I39,8,0)</f>
        <v>139294.6692</v>
      </c>
      <c r="G4" s="16">
        <f t="shared" ref="G4:G40" si="0">E4-F4</f>
        <v>394901.27780000004</v>
      </c>
      <c r="H4" s="27">
        <f>RA!J8</f>
        <v>26.0755758223677</v>
      </c>
      <c r="I4" s="20">
        <f>VLOOKUP(B4,RMS!B:D,3,FALSE)</f>
        <v>534196.57801538496</v>
      </c>
      <c r="J4" s="21">
        <f>VLOOKUP(B4,RMS!B:E,4,FALSE)</f>
        <v>394901.28872735001</v>
      </c>
      <c r="K4" s="22">
        <f t="shared" ref="K4:K40" si="1">E4-I4</f>
        <v>-0.6310153849190101</v>
      </c>
      <c r="L4" s="22">
        <f t="shared" ref="L4:L40" si="2">G4-J4</f>
        <v>-1.0927349969279021E-2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55812.866800000003</v>
      </c>
      <c r="F5" s="25">
        <f>VLOOKUP(C5,RA!B9:I40,8,0)</f>
        <v>13640.0322</v>
      </c>
      <c r="G5" s="16">
        <f t="shared" si="0"/>
        <v>42172.834600000002</v>
      </c>
      <c r="H5" s="27">
        <f>RA!J9</f>
        <v>24.4388668456643</v>
      </c>
      <c r="I5" s="20">
        <f>VLOOKUP(B5,RMS!B:D,3,FALSE)</f>
        <v>55812.902876068401</v>
      </c>
      <c r="J5" s="21">
        <f>VLOOKUP(B5,RMS!B:E,4,FALSE)</f>
        <v>42172.843723931597</v>
      </c>
      <c r="K5" s="22">
        <f t="shared" si="1"/>
        <v>-3.6076068397960626E-2</v>
      </c>
      <c r="L5" s="22">
        <f t="shared" si="2"/>
        <v>-9.1239315952407196E-3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88815.073199999999</v>
      </c>
      <c r="F6" s="25">
        <f>VLOOKUP(C6,RA!B10:I41,8,0)</f>
        <v>24997.436300000001</v>
      </c>
      <c r="G6" s="16">
        <f t="shared" si="0"/>
        <v>63817.636899999998</v>
      </c>
      <c r="H6" s="27">
        <f>RA!J10</f>
        <v>28.145488597086501</v>
      </c>
      <c r="I6" s="20">
        <f>VLOOKUP(B6,RMS!B:D,3,FALSE)</f>
        <v>88816.596546191693</v>
      </c>
      <c r="J6" s="21">
        <f>VLOOKUP(B6,RMS!B:E,4,FALSE)</f>
        <v>63817.636984620003</v>
      </c>
      <c r="K6" s="22">
        <f>E6-I6</f>
        <v>-1.5233461916941451</v>
      </c>
      <c r="L6" s="22">
        <f t="shared" si="2"/>
        <v>-8.4620005509350449E-5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62768.775099999999</v>
      </c>
      <c r="F7" s="25">
        <f>VLOOKUP(C7,RA!B11:I42,8,0)</f>
        <v>13931.337299999999</v>
      </c>
      <c r="G7" s="16">
        <f t="shared" si="0"/>
        <v>48837.4378</v>
      </c>
      <c r="H7" s="27">
        <f>RA!J11</f>
        <v>22.194693584199001</v>
      </c>
      <c r="I7" s="20">
        <f>VLOOKUP(B7,RMS!B:D,3,FALSE)</f>
        <v>62768.811113758398</v>
      </c>
      <c r="J7" s="21">
        <f>VLOOKUP(B7,RMS!B:E,4,FALSE)</f>
        <v>48837.437715793101</v>
      </c>
      <c r="K7" s="22">
        <f t="shared" si="1"/>
        <v>-3.6013758399349172E-2</v>
      </c>
      <c r="L7" s="22">
        <f t="shared" si="2"/>
        <v>8.4206898463889956E-5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187033.16310000001</v>
      </c>
      <c r="F8" s="25">
        <f>VLOOKUP(C8,RA!B12:I43,8,0)</f>
        <v>25967.021700000001</v>
      </c>
      <c r="G8" s="16">
        <f t="shared" si="0"/>
        <v>161066.14139999999</v>
      </c>
      <c r="H8" s="27">
        <f>RA!J12</f>
        <v>13.8836456966278</v>
      </c>
      <c r="I8" s="20">
        <f>VLOOKUP(B8,RMS!B:D,3,FALSE)</f>
        <v>187033.152400855</v>
      </c>
      <c r="J8" s="21">
        <f>VLOOKUP(B8,RMS!B:E,4,FALSE)</f>
        <v>161066.14078546999</v>
      </c>
      <c r="K8" s="22">
        <f t="shared" si="1"/>
        <v>1.0699145001126453E-2</v>
      </c>
      <c r="L8" s="22">
        <f t="shared" si="2"/>
        <v>6.1452999943867326E-4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240377.48490000001</v>
      </c>
      <c r="F9" s="25">
        <f>VLOOKUP(C9,RA!B13:I44,8,0)</f>
        <v>60143.972300000001</v>
      </c>
      <c r="G9" s="16">
        <f t="shared" si="0"/>
        <v>180233.51260000002</v>
      </c>
      <c r="H9" s="27">
        <f>RA!J13</f>
        <v>25.020634659282099</v>
      </c>
      <c r="I9" s="20">
        <f>VLOOKUP(B9,RMS!B:D,3,FALSE)</f>
        <v>240377.616729915</v>
      </c>
      <c r="J9" s="21">
        <f>VLOOKUP(B9,RMS!B:E,4,FALSE)</f>
        <v>180233.51240683801</v>
      </c>
      <c r="K9" s="22">
        <f t="shared" si="1"/>
        <v>-0.13182991498615593</v>
      </c>
      <c r="L9" s="22">
        <f t="shared" si="2"/>
        <v>1.9316200632601976E-4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155180.65830000001</v>
      </c>
      <c r="F10" s="25">
        <f>VLOOKUP(C10,RA!B14:I44,8,0)</f>
        <v>29300.276000000002</v>
      </c>
      <c r="G10" s="16">
        <f t="shared" si="0"/>
        <v>125880.38230000001</v>
      </c>
      <c r="H10" s="27">
        <f>RA!J14</f>
        <v>18.881396896355302</v>
      </c>
      <c r="I10" s="20">
        <f>VLOOKUP(B10,RMS!B:D,3,FALSE)</f>
        <v>155180.656444444</v>
      </c>
      <c r="J10" s="21">
        <f>VLOOKUP(B10,RMS!B:E,4,FALSE)</f>
        <v>125880.389751282</v>
      </c>
      <c r="K10" s="22">
        <f t="shared" si="1"/>
        <v>1.8555560091044754E-3</v>
      </c>
      <c r="L10" s="22">
        <f t="shared" si="2"/>
        <v>-7.4512819846859202E-3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76212.250100000005</v>
      </c>
      <c r="F11" s="25">
        <f>VLOOKUP(C11,RA!B15:I45,8,0)</f>
        <v>18770.0272</v>
      </c>
      <c r="G11" s="16">
        <f t="shared" si="0"/>
        <v>57442.222900000008</v>
      </c>
      <c r="H11" s="27">
        <f>RA!J15</f>
        <v>24.6286222692171</v>
      </c>
      <c r="I11" s="20">
        <f>VLOOKUP(B11,RMS!B:D,3,FALSE)</f>
        <v>76212.314521367502</v>
      </c>
      <c r="J11" s="21">
        <f>VLOOKUP(B11,RMS!B:E,4,FALSE)</f>
        <v>57442.223796581202</v>
      </c>
      <c r="K11" s="22">
        <f t="shared" si="1"/>
        <v>-6.4421367496834137E-2</v>
      </c>
      <c r="L11" s="22">
        <f t="shared" si="2"/>
        <v>-8.9658119395608082E-4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413720.04810000001</v>
      </c>
      <c r="F12" s="25">
        <f>VLOOKUP(C12,RA!B16:I46,8,0)</f>
        <v>21834.785899999999</v>
      </c>
      <c r="G12" s="16">
        <f t="shared" si="0"/>
        <v>391885.2622</v>
      </c>
      <c r="H12" s="27">
        <f>RA!J16</f>
        <v>5.2776717010151604</v>
      </c>
      <c r="I12" s="20">
        <f>VLOOKUP(B12,RMS!B:D,3,FALSE)</f>
        <v>413719.68914017099</v>
      </c>
      <c r="J12" s="21">
        <f>VLOOKUP(B12,RMS!B:E,4,FALSE)</f>
        <v>391885.26254273503</v>
      </c>
      <c r="K12" s="22">
        <f t="shared" si="1"/>
        <v>0.35895982902729884</v>
      </c>
      <c r="L12" s="22">
        <f t="shared" si="2"/>
        <v>-3.4273503115400672E-4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439088.61379999999</v>
      </c>
      <c r="F13" s="25">
        <f>VLOOKUP(C13,RA!B17:I47,8,0)</f>
        <v>42768.480799999998</v>
      </c>
      <c r="G13" s="16">
        <f t="shared" si="0"/>
        <v>396320.13299999997</v>
      </c>
      <c r="H13" s="27">
        <f>RA!J17</f>
        <v>9.7402846386448498</v>
      </c>
      <c r="I13" s="20">
        <f>VLOOKUP(B13,RMS!B:D,3,FALSE)</f>
        <v>439088.59593846102</v>
      </c>
      <c r="J13" s="21">
        <f>VLOOKUP(B13,RMS!B:E,4,FALSE)</f>
        <v>396320.13473076897</v>
      </c>
      <c r="K13" s="22">
        <f t="shared" si="1"/>
        <v>1.7861538974102587E-2</v>
      </c>
      <c r="L13" s="22">
        <f t="shared" si="2"/>
        <v>-1.7307689995504916E-3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1157805.8385999999</v>
      </c>
      <c r="F14" s="25">
        <f>VLOOKUP(C14,RA!B18:I48,8,0)</f>
        <v>184119.5901</v>
      </c>
      <c r="G14" s="16">
        <f t="shared" si="0"/>
        <v>973686.24849999987</v>
      </c>
      <c r="H14" s="27">
        <f>RA!J18</f>
        <v>15.9024582500495</v>
      </c>
      <c r="I14" s="20">
        <f>VLOOKUP(B14,RMS!B:D,3,FALSE)</f>
        <v>1157805.8749555601</v>
      </c>
      <c r="J14" s="21">
        <f>VLOOKUP(B14,RMS!B:E,4,FALSE)</f>
        <v>973686.24547692295</v>
      </c>
      <c r="K14" s="22">
        <f t="shared" si="1"/>
        <v>-3.6355560179799795E-2</v>
      </c>
      <c r="L14" s="22">
        <f t="shared" si="2"/>
        <v>3.0230769189074636E-3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408407.02750000003</v>
      </c>
      <c r="F15" s="25">
        <f>VLOOKUP(C15,RA!B19:I49,8,0)</f>
        <v>36157.606099999997</v>
      </c>
      <c r="G15" s="16">
        <f t="shared" si="0"/>
        <v>372249.42140000005</v>
      </c>
      <c r="H15" s="27">
        <f>RA!J19</f>
        <v>8.8533261343060499</v>
      </c>
      <c r="I15" s="20">
        <f>VLOOKUP(B15,RMS!B:D,3,FALSE)</f>
        <v>408407.04074358998</v>
      </c>
      <c r="J15" s="21">
        <f>VLOOKUP(B15,RMS!B:E,4,FALSE)</f>
        <v>372249.42062136799</v>
      </c>
      <c r="K15" s="22">
        <f t="shared" si="1"/>
        <v>-1.3243589957710356E-2</v>
      </c>
      <c r="L15" s="22">
        <f t="shared" si="2"/>
        <v>7.7863206388428807E-4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897652.51800000004</v>
      </c>
      <c r="F16" s="25">
        <f>VLOOKUP(C16,RA!B20:I50,8,0)</f>
        <v>72205.312399999995</v>
      </c>
      <c r="G16" s="16">
        <f t="shared" si="0"/>
        <v>825447.20559999999</v>
      </c>
      <c r="H16" s="27">
        <f>RA!J20</f>
        <v>8.04379322200041</v>
      </c>
      <c r="I16" s="20">
        <f>VLOOKUP(B16,RMS!B:D,3,FALSE)</f>
        <v>897652.451</v>
      </c>
      <c r="J16" s="21">
        <f>VLOOKUP(B16,RMS!B:E,4,FALSE)</f>
        <v>825447.20559999999</v>
      </c>
      <c r="K16" s="22">
        <f t="shared" si="1"/>
        <v>6.7000000039115548E-2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266389.64039999997</v>
      </c>
      <c r="F17" s="25">
        <f>VLOOKUP(C17,RA!B21:I51,8,0)</f>
        <v>41085.813900000001</v>
      </c>
      <c r="G17" s="16">
        <f t="shared" si="0"/>
        <v>225303.82649999997</v>
      </c>
      <c r="H17" s="27">
        <f>RA!J21</f>
        <v>15.4232025833689</v>
      </c>
      <c r="I17" s="20">
        <f>VLOOKUP(B17,RMS!B:D,3,FALSE)</f>
        <v>266389.69435635</v>
      </c>
      <c r="J17" s="21">
        <f>VLOOKUP(B17,RMS!B:E,4,FALSE)</f>
        <v>225303.82629226201</v>
      </c>
      <c r="K17" s="22">
        <f t="shared" si="1"/>
        <v>-5.395635002059862E-2</v>
      </c>
      <c r="L17" s="22">
        <f t="shared" si="2"/>
        <v>2.0773796131834388E-4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819892.87560000003</v>
      </c>
      <c r="F18" s="25">
        <f>VLOOKUP(C18,RA!B22:I52,8,0)</f>
        <v>92184.284100000004</v>
      </c>
      <c r="G18" s="16">
        <f t="shared" si="0"/>
        <v>727708.59149999998</v>
      </c>
      <c r="H18" s="27">
        <f>RA!J22</f>
        <v>11.2434547052917</v>
      </c>
      <c r="I18" s="20">
        <f>VLOOKUP(B18,RMS!B:D,3,FALSE)</f>
        <v>819893.91119999997</v>
      </c>
      <c r="J18" s="21">
        <f>VLOOKUP(B18,RMS!B:E,4,FALSE)</f>
        <v>727708.59640000004</v>
      </c>
      <c r="K18" s="22">
        <f t="shared" si="1"/>
        <v>-1.0355999999446794</v>
      </c>
      <c r="L18" s="22">
        <f t="shared" si="2"/>
        <v>-4.9000000581145287E-3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1807590.8748999999</v>
      </c>
      <c r="F19" s="25">
        <f>VLOOKUP(C19,RA!B23:I53,8,0)</f>
        <v>180125.24160000001</v>
      </c>
      <c r="G19" s="16">
        <f t="shared" si="0"/>
        <v>1627465.6332999999</v>
      </c>
      <c r="H19" s="27">
        <f>RA!J23</f>
        <v>9.9649342172058102</v>
      </c>
      <c r="I19" s="20">
        <f>VLOOKUP(B19,RMS!B:D,3,FALSE)</f>
        <v>1807592.1865803399</v>
      </c>
      <c r="J19" s="21">
        <f>VLOOKUP(B19,RMS!B:E,4,FALSE)</f>
        <v>1627465.6496487199</v>
      </c>
      <c r="K19" s="22">
        <f t="shared" si="1"/>
        <v>-1.3116803399752825</v>
      </c>
      <c r="L19" s="22">
        <f t="shared" si="2"/>
        <v>-1.634872006252408E-2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209918.66459999999</v>
      </c>
      <c r="F20" s="25">
        <f>VLOOKUP(C20,RA!B24:I54,8,0)</f>
        <v>35787.840199999999</v>
      </c>
      <c r="G20" s="16">
        <f t="shared" si="0"/>
        <v>174130.82439999998</v>
      </c>
      <c r="H20" s="27">
        <f>RA!J24</f>
        <v>17.048431719110699</v>
      </c>
      <c r="I20" s="20">
        <f>VLOOKUP(B20,RMS!B:D,3,FALSE)</f>
        <v>209918.71771611099</v>
      </c>
      <c r="J20" s="21">
        <f>VLOOKUP(B20,RMS!B:E,4,FALSE)</f>
        <v>174130.83210757299</v>
      </c>
      <c r="K20" s="22">
        <f t="shared" si="1"/>
        <v>-5.3116110997507349E-2</v>
      </c>
      <c r="L20" s="22">
        <f t="shared" si="2"/>
        <v>-7.7075730077922344E-3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309876.24099999998</v>
      </c>
      <c r="F21" s="25">
        <f>VLOOKUP(C21,RA!B25:I55,8,0)</f>
        <v>25617.047900000001</v>
      </c>
      <c r="G21" s="16">
        <f t="shared" si="0"/>
        <v>284259.19309999997</v>
      </c>
      <c r="H21" s="27">
        <f>RA!J25</f>
        <v>8.2668641575525008</v>
      </c>
      <c r="I21" s="20">
        <f>VLOOKUP(B21,RMS!B:D,3,FALSE)</f>
        <v>309876.23905051802</v>
      </c>
      <c r="J21" s="21">
        <f>VLOOKUP(B21,RMS!B:E,4,FALSE)</f>
        <v>284259.184347059</v>
      </c>
      <c r="K21" s="22">
        <f t="shared" si="1"/>
        <v>1.9494819571264088E-3</v>
      </c>
      <c r="L21" s="22">
        <f t="shared" si="2"/>
        <v>8.7529409793205559E-3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536695.58169999998</v>
      </c>
      <c r="F22" s="25">
        <f>VLOOKUP(C22,RA!B26:I56,8,0)</f>
        <v>110388.51579999999</v>
      </c>
      <c r="G22" s="16">
        <f t="shared" si="0"/>
        <v>426307.06589999999</v>
      </c>
      <c r="H22" s="27">
        <f>RA!J26</f>
        <v>20.568180466539498</v>
      </c>
      <c r="I22" s="20">
        <f>VLOOKUP(B22,RMS!B:D,3,FALSE)</f>
        <v>536695.55236957897</v>
      </c>
      <c r="J22" s="21">
        <f>VLOOKUP(B22,RMS!B:E,4,FALSE)</f>
        <v>426307.035201828</v>
      </c>
      <c r="K22" s="22">
        <f t="shared" si="1"/>
        <v>2.9330421006307006E-2</v>
      </c>
      <c r="L22" s="22">
        <f t="shared" si="2"/>
        <v>3.0698171991389245E-2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209144.34210000001</v>
      </c>
      <c r="F23" s="25">
        <f>VLOOKUP(C23,RA!B27:I57,8,0)</f>
        <v>56825.144399999997</v>
      </c>
      <c r="G23" s="16">
        <f t="shared" si="0"/>
        <v>152319.19770000002</v>
      </c>
      <c r="H23" s="27">
        <f>RA!J27</f>
        <v>27.1702996262886</v>
      </c>
      <c r="I23" s="20">
        <f>VLOOKUP(B23,RMS!B:D,3,FALSE)</f>
        <v>209144.185329809</v>
      </c>
      <c r="J23" s="21">
        <f>VLOOKUP(B23,RMS!B:E,4,FALSE)</f>
        <v>152319.22212165999</v>
      </c>
      <c r="K23" s="22">
        <f t="shared" si="1"/>
        <v>0.1567701910098549</v>
      </c>
      <c r="L23" s="22">
        <f t="shared" si="2"/>
        <v>-2.4421659967629239E-2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1065035.7127</v>
      </c>
      <c r="F24" s="25">
        <f>VLOOKUP(C24,RA!B28:I58,8,0)</f>
        <v>40836.125599999999</v>
      </c>
      <c r="G24" s="16">
        <f t="shared" si="0"/>
        <v>1024199.5871</v>
      </c>
      <c r="H24" s="27">
        <f>RA!J28</f>
        <v>3.8342494165266299</v>
      </c>
      <c r="I24" s="20">
        <f>VLOOKUP(B24,RMS!B:D,3,FALSE)</f>
        <v>1065035.71234513</v>
      </c>
      <c r="J24" s="21">
        <f>VLOOKUP(B24,RMS!B:E,4,FALSE)</f>
        <v>1024199.57860354</v>
      </c>
      <c r="K24" s="22">
        <f t="shared" si="1"/>
        <v>3.5486998967826366E-4</v>
      </c>
      <c r="L24" s="22">
        <f t="shared" si="2"/>
        <v>8.4964600391685963E-3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643376.44709999999</v>
      </c>
      <c r="F25" s="25">
        <f>VLOOKUP(C25,RA!B29:I59,8,0)</f>
        <v>112095.3894</v>
      </c>
      <c r="G25" s="16">
        <f t="shared" si="0"/>
        <v>531281.0577</v>
      </c>
      <c r="H25" s="27">
        <f>RA!J29</f>
        <v>17.422986170113401</v>
      </c>
      <c r="I25" s="20">
        <f>VLOOKUP(B25,RMS!B:D,3,FALSE)</f>
        <v>643376.555044248</v>
      </c>
      <c r="J25" s="21">
        <f>VLOOKUP(B25,RMS!B:E,4,FALSE)</f>
        <v>531281.02762778802</v>
      </c>
      <c r="K25" s="22">
        <f t="shared" si="1"/>
        <v>-0.10794424801133573</v>
      </c>
      <c r="L25" s="22">
        <f t="shared" si="2"/>
        <v>3.0072211986407638E-2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609289.36369999999</v>
      </c>
      <c r="F26" s="25">
        <f>VLOOKUP(C26,RA!B30:I60,8,0)</f>
        <v>82238.668600000005</v>
      </c>
      <c r="G26" s="16">
        <f t="shared" si="0"/>
        <v>527050.69510000001</v>
      </c>
      <c r="H26" s="27">
        <f>RA!J30</f>
        <v>13.497473203962301</v>
      </c>
      <c r="I26" s="20">
        <f>VLOOKUP(B26,RMS!B:D,3,FALSE)</f>
        <v>609289.36550449301</v>
      </c>
      <c r="J26" s="21">
        <f>VLOOKUP(B26,RMS!B:E,4,FALSE)</f>
        <v>527050.67198635498</v>
      </c>
      <c r="K26" s="22">
        <f t="shared" si="1"/>
        <v>-1.8044930184260011E-3</v>
      </c>
      <c r="L26" s="22">
        <f t="shared" si="2"/>
        <v>2.3113645031116903E-2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587859.81680000003</v>
      </c>
      <c r="F27" s="25">
        <f>VLOOKUP(C27,RA!B31:I61,8,0)</f>
        <v>32837.617200000001</v>
      </c>
      <c r="G27" s="16">
        <f t="shared" si="0"/>
        <v>555022.19960000005</v>
      </c>
      <c r="H27" s="27">
        <f>RA!J31</f>
        <v>5.5859605064946898</v>
      </c>
      <c r="I27" s="20">
        <f>VLOOKUP(B27,RMS!B:D,3,FALSE)</f>
        <v>587859.74937522097</v>
      </c>
      <c r="J27" s="21">
        <f>VLOOKUP(B27,RMS!B:E,4,FALSE)</f>
        <v>555022.16041504405</v>
      </c>
      <c r="K27" s="22">
        <f t="shared" si="1"/>
        <v>6.7424779059365392E-2</v>
      </c>
      <c r="L27" s="22">
        <f t="shared" si="2"/>
        <v>3.9184955996461213E-2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96569.965500000006</v>
      </c>
      <c r="F28" s="25">
        <f>VLOOKUP(C28,RA!B32:I62,8,0)</f>
        <v>25952.179100000001</v>
      </c>
      <c r="G28" s="16">
        <f t="shared" si="0"/>
        <v>70617.786400000012</v>
      </c>
      <c r="H28" s="27">
        <f>RA!J32</f>
        <v>26.873965384196001</v>
      </c>
      <c r="I28" s="20">
        <f>VLOOKUP(B28,RMS!B:D,3,FALSE)</f>
        <v>96569.965473232005</v>
      </c>
      <c r="J28" s="21">
        <f>VLOOKUP(B28,RMS!B:E,4,FALSE)</f>
        <v>70617.773450431996</v>
      </c>
      <c r="K28" s="22">
        <f t="shared" si="1"/>
        <v>2.6768000680021942E-5</v>
      </c>
      <c r="L28" s="22">
        <f t="shared" si="2"/>
        <v>1.2949568015756086E-2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2.2124000000000001</v>
      </c>
      <c r="F29" s="25">
        <f>VLOOKUP(C29,RA!B33:I63,8,0)</f>
        <v>0</v>
      </c>
      <c r="G29" s="16">
        <f t="shared" si="0"/>
        <v>2.2124000000000001</v>
      </c>
      <c r="H29" s="27">
        <f>RA!J33</f>
        <v>0</v>
      </c>
      <c r="I29" s="20">
        <f>VLOOKUP(B29,RMS!B:D,3,FALSE)</f>
        <v>2.2124000000000001</v>
      </c>
      <c r="J29" s="21">
        <f>VLOOKUP(B29,RMS!B:E,4,FALSE)</f>
        <v>2.2124000000000001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162906.42129999999</v>
      </c>
      <c r="F30" s="25">
        <f>VLOOKUP(C30,RA!B34:I65,8,0)</f>
        <v>24541.817500000001</v>
      </c>
      <c r="G30" s="16">
        <f t="shared" si="0"/>
        <v>138364.60379999998</v>
      </c>
      <c r="H30" s="27">
        <f>RA!J34</f>
        <v>0</v>
      </c>
      <c r="I30" s="20">
        <f>VLOOKUP(B30,RMS!B:D,3,FALSE)</f>
        <v>162906.42060000001</v>
      </c>
      <c r="J30" s="21">
        <f>VLOOKUP(B30,RMS!B:E,4,FALSE)</f>
        <v>138364.60149999999</v>
      </c>
      <c r="K30" s="22">
        <f t="shared" si="1"/>
        <v>6.99999975040555E-4</v>
      </c>
      <c r="L30" s="22">
        <f t="shared" si="2"/>
        <v>2.2999999928288162E-3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70709.440000000002</v>
      </c>
      <c r="F31" s="25">
        <f>VLOOKUP(C31,RA!B35:I66,8,0)</f>
        <v>367.79</v>
      </c>
      <c r="G31" s="16">
        <f t="shared" si="0"/>
        <v>70341.650000000009</v>
      </c>
      <c r="H31" s="27">
        <f>RA!J35</f>
        <v>15.0649785957823</v>
      </c>
      <c r="I31" s="20">
        <f>VLOOKUP(B31,RMS!B:D,3,FALSE)</f>
        <v>70709.440000000002</v>
      </c>
      <c r="J31" s="21">
        <f>VLOOKUP(B31,RMS!B:E,4,FALSE)</f>
        <v>70341.649999999994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423062.49</v>
      </c>
      <c r="F32" s="25">
        <f>VLOOKUP(C32,RA!B34:I66,8,0)</f>
        <v>-44089.81</v>
      </c>
      <c r="G32" s="16">
        <f t="shared" si="0"/>
        <v>467152.3</v>
      </c>
      <c r="H32" s="27">
        <f>RA!J35</f>
        <v>15.0649785957823</v>
      </c>
      <c r="I32" s="20">
        <f>VLOOKUP(B32,RMS!B:D,3,FALSE)</f>
        <v>423062.49</v>
      </c>
      <c r="J32" s="21">
        <f>VLOOKUP(B32,RMS!B:E,4,FALSE)</f>
        <v>467152.3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177323.09</v>
      </c>
      <c r="F33" s="25">
        <f>VLOOKUP(C33,RA!B34:I67,8,0)</f>
        <v>-5582.17</v>
      </c>
      <c r="G33" s="16">
        <f t="shared" si="0"/>
        <v>182905.26</v>
      </c>
      <c r="H33" s="27">
        <f>RA!J34</f>
        <v>0</v>
      </c>
      <c r="I33" s="20">
        <f>VLOOKUP(B33,RMS!B:D,3,FALSE)</f>
        <v>177323.09</v>
      </c>
      <c r="J33" s="21">
        <f>VLOOKUP(B33,RMS!B:E,4,FALSE)</f>
        <v>182905.26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212376.98</v>
      </c>
      <c r="F34" s="25">
        <f>VLOOKUP(C34,RA!B35:I68,8,0)</f>
        <v>-33965.89</v>
      </c>
      <c r="G34" s="16">
        <f t="shared" si="0"/>
        <v>246342.87</v>
      </c>
      <c r="H34" s="27">
        <f>RA!J35</f>
        <v>15.0649785957823</v>
      </c>
      <c r="I34" s="20">
        <f>VLOOKUP(B34,RMS!B:D,3,FALSE)</f>
        <v>212376.98</v>
      </c>
      <c r="J34" s="21">
        <f>VLOOKUP(B34,RMS!B:E,4,FALSE)</f>
        <v>246342.87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1.79</v>
      </c>
      <c r="F35" s="25">
        <f>VLOOKUP(C35,RA!B36:I69,8,0)</f>
        <v>-164.89</v>
      </c>
      <c r="G35" s="16">
        <f t="shared" si="0"/>
        <v>166.67999999999998</v>
      </c>
      <c r="H35" s="27">
        <f>RA!J36</f>
        <v>0.52014271361787101</v>
      </c>
      <c r="I35" s="20">
        <f>VLOOKUP(B35,RMS!B:D,3,FALSE)</f>
        <v>1.79</v>
      </c>
      <c r="J35" s="21">
        <f>VLOOKUP(B35,RMS!B:E,4,FALSE)</f>
        <v>166.68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56442.307999999997</v>
      </c>
      <c r="F36" s="25">
        <f>VLOOKUP(C36,RA!B8:I69,8,0)</f>
        <v>2802.3519000000001</v>
      </c>
      <c r="G36" s="16">
        <f t="shared" si="0"/>
        <v>53639.956099999996</v>
      </c>
      <c r="H36" s="27">
        <f>RA!J36</f>
        <v>0.52014271361787101</v>
      </c>
      <c r="I36" s="20">
        <f>VLOOKUP(B36,RMS!B:D,3,FALSE)</f>
        <v>56442.307692307702</v>
      </c>
      <c r="J36" s="21">
        <f>VLOOKUP(B36,RMS!B:E,4,FALSE)</f>
        <v>53639.955128205103</v>
      </c>
      <c r="K36" s="22">
        <f t="shared" si="1"/>
        <v>3.0769229488214478E-4</v>
      </c>
      <c r="L36" s="22">
        <f t="shared" si="2"/>
        <v>9.7179489239351824E-4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431542.24160000001</v>
      </c>
      <c r="F37" s="25">
        <f>VLOOKUP(C37,RA!B8:I70,8,0)</f>
        <v>9094.7206000000006</v>
      </c>
      <c r="G37" s="16">
        <f t="shared" si="0"/>
        <v>422447.52100000001</v>
      </c>
      <c r="H37" s="27">
        <f>RA!J37</f>
        <v>-10.421583345760601</v>
      </c>
      <c r="I37" s="20">
        <f>VLOOKUP(B37,RMS!B:D,3,FALSE)</f>
        <v>431542.23553247901</v>
      </c>
      <c r="J37" s="21">
        <f>VLOOKUP(B37,RMS!B:E,4,FALSE)</f>
        <v>422447.51983247901</v>
      </c>
      <c r="K37" s="22">
        <f t="shared" si="1"/>
        <v>6.0675209970213473E-3</v>
      </c>
      <c r="L37" s="22">
        <f t="shared" si="2"/>
        <v>1.1675209971144795E-3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202785.53</v>
      </c>
      <c r="F38" s="25">
        <f>VLOOKUP(C38,RA!B9:I71,8,0)</f>
        <v>-21452.99</v>
      </c>
      <c r="G38" s="16">
        <f t="shared" si="0"/>
        <v>224238.52</v>
      </c>
      <c r="H38" s="27">
        <f>RA!J38</f>
        <v>-3.1480220652595201</v>
      </c>
      <c r="I38" s="20">
        <f>VLOOKUP(B38,RMS!B:D,3,FALSE)</f>
        <v>202785.53</v>
      </c>
      <c r="J38" s="21">
        <f>VLOOKUP(B38,RMS!B:E,4,FALSE)</f>
        <v>224238.52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112025.66</v>
      </c>
      <c r="F39" s="25">
        <f>VLOOKUP(C39,RA!B10:I72,8,0)</f>
        <v>9532.33</v>
      </c>
      <c r="G39" s="16">
        <f t="shared" si="0"/>
        <v>102493.33</v>
      </c>
      <c r="H39" s="27">
        <f>RA!J39</f>
        <v>-15.993206985050801</v>
      </c>
      <c r="I39" s="20">
        <f>VLOOKUP(B39,RMS!B:D,3,FALSE)</f>
        <v>112025.66</v>
      </c>
      <c r="J39" s="21">
        <f>VLOOKUP(B39,RMS!B:E,4,FALSE)</f>
        <v>102493.33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47998.164199999999</v>
      </c>
      <c r="F40" s="25">
        <f>VLOOKUP(C40,RA!B8:I73,8,0)</f>
        <v>7917.6129000000001</v>
      </c>
      <c r="G40" s="16">
        <f t="shared" si="0"/>
        <v>40080.551299999999</v>
      </c>
      <c r="H40" s="27">
        <f>RA!J40</f>
        <v>-9211.7318435754205</v>
      </c>
      <c r="I40" s="20">
        <f>VLOOKUP(B40,RMS!B:D,3,FALSE)</f>
        <v>47998.164284093502</v>
      </c>
      <c r="J40" s="21">
        <f>VLOOKUP(B40,RMS!B:E,4,FALSE)</f>
        <v>40080.550952272897</v>
      </c>
      <c r="K40" s="22">
        <f t="shared" si="1"/>
        <v>-8.4093502664472908E-5</v>
      </c>
      <c r="L40" s="22">
        <f t="shared" si="2"/>
        <v>3.4772710205288604E-4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13772514.2378</v>
      </c>
      <c r="E7" s="48">
        <v>18330899.980999999</v>
      </c>
      <c r="F7" s="49">
        <v>75.132777179926904</v>
      </c>
      <c r="G7" s="48">
        <v>15709092.7478</v>
      </c>
      <c r="H7" s="49">
        <v>-12.327755275817699</v>
      </c>
      <c r="I7" s="48">
        <v>1464733.4080000001</v>
      </c>
      <c r="J7" s="49">
        <v>10.635192548793301</v>
      </c>
      <c r="K7" s="48">
        <v>1433228.9091</v>
      </c>
      <c r="L7" s="49">
        <v>9.1235625895755099</v>
      </c>
      <c r="M7" s="49">
        <v>2.1981484395108001E-2</v>
      </c>
      <c r="N7" s="48">
        <v>494369671.8581</v>
      </c>
      <c r="O7" s="48">
        <v>7790848738.9517002</v>
      </c>
      <c r="P7" s="48">
        <v>707583</v>
      </c>
      <c r="Q7" s="48">
        <v>703491</v>
      </c>
      <c r="R7" s="49">
        <v>0.58167055442073201</v>
      </c>
      <c r="S7" s="48">
        <v>19.464167790633699</v>
      </c>
      <c r="T7" s="48">
        <v>19.726277796872999</v>
      </c>
      <c r="U7" s="50">
        <v>-1.34662837403921</v>
      </c>
    </row>
    <row r="8" spans="1:23" ht="12" thickBot="1">
      <c r="A8" s="74">
        <v>42367</v>
      </c>
      <c r="B8" s="64" t="s">
        <v>6</v>
      </c>
      <c r="C8" s="65"/>
      <c r="D8" s="51">
        <v>534195.94700000004</v>
      </c>
      <c r="E8" s="51">
        <v>715051.33810000005</v>
      </c>
      <c r="F8" s="52">
        <v>74.707355757062103</v>
      </c>
      <c r="G8" s="51">
        <v>610775.33759999997</v>
      </c>
      <c r="H8" s="52">
        <v>-12.5380620148995</v>
      </c>
      <c r="I8" s="51">
        <v>139294.6692</v>
      </c>
      <c r="J8" s="52">
        <v>26.0755758223677</v>
      </c>
      <c r="K8" s="51">
        <v>142525.01850000001</v>
      </c>
      <c r="L8" s="52">
        <v>23.335097166831002</v>
      </c>
      <c r="M8" s="52">
        <v>-2.2665138612138001E-2</v>
      </c>
      <c r="N8" s="51">
        <v>17469933.7676</v>
      </c>
      <c r="O8" s="51">
        <v>278085388.05110002</v>
      </c>
      <c r="P8" s="51">
        <v>18329</v>
      </c>
      <c r="Q8" s="51">
        <v>18606</v>
      </c>
      <c r="R8" s="52">
        <v>-1.4887670643878299</v>
      </c>
      <c r="S8" s="51">
        <v>29.144849528070299</v>
      </c>
      <c r="T8" s="51">
        <v>28.3749112168118</v>
      </c>
      <c r="U8" s="53">
        <v>2.6417645783929902</v>
      </c>
    </row>
    <row r="9" spans="1:23" ht="12" thickBot="1">
      <c r="A9" s="75"/>
      <c r="B9" s="64" t="s">
        <v>7</v>
      </c>
      <c r="C9" s="65"/>
      <c r="D9" s="51">
        <v>55812.866800000003</v>
      </c>
      <c r="E9" s="51">
        <v>78403.1872</v>
      </c>
      <c r="F9" s="52">
        <v>71.186987153501804</v>
      </c>
      <c r="G9" s="51">
        <v>60782.641499999998</v>
      </c>
      <c r="H9" s="52">
        <v>-8.1763058948334795</v>
      </c>
      <c r="I9" s="51">
        <v>13640.0322</v>
      </c>
      <c r="J9" s="52">
        <v>24.4388668456643</v>
      </c>
      <c r="K9" s="51">
        <v>14165.7135</v>
      </c>
      <c r="L9" s="52">
        <v>23.305524653778001</v>
      </c>
      <c r="M9" s="52">
        <v>-3.7109412102679998E-2</v>
      </c>
      <c r="N9" s="51">
        <v>2759544.182</v>
      </c>
      <c r="O9" s="51">
        <v>44182576.026600003</v>
      </c>
      <c r="P9" s="51">
        <v>3310</v>
      </c>
      <c r="Q9" s="51">
        <v>3117</v>
      </c>
      <c r="R9" s="52">
        <v>6.1918511389156299</v>
      </c>
      <c r="S9" s="51">
        <v>16.861893293051399</v>
      </c>
      <c r="T9" s="51">
        <v>16.624589092075698</v>
      </c>
      <c r="U9" s="53">
        <v>1.4073401892149</v>
      </c>
    </row>
    <row r="10" spans="1:23" ht="12" thickBot="1">
      <c r="A10" s="75"/>
      <c r="B10" s="64" t="s">
        <v>8</v>
      </c>
      <c r="C10" s="65"/>
      <c r="D10" s="51">
        <v>88815.073199999999</v>
      </c>
      <c r="E10" s="51">
        <v>118594.4486</v>
      </c>
      <c r="F10" s="52">
        <v>74.889739147537099</v>
      </c>
      <c r="G10" s="51">
        <v>109131.8711</v>
      </c>
      <c r="H10" s="52">
        <v>-18.616741099750101</v>
      </c>
      <c r="I10" s="51">
        <v>24997.436300000001</v>
      </c>
      <c r="J10" s="52">
        <v>28.145488597086501</v>
      </c>
      <c r="K10" s="51">
        <v>31843.207399999999</v>
      </c>
      <c r="L10" s="52">
        <v>29.178650635267999</v>
      </c>
      <c r="M10" s="52">
        <v>-0.21498371737515401</v>
      </c>
      <c r="N10" s="51">
        <v>3426108.2448999998</v>
      </c>
      <c r="O10" s="51">
        <v>66552570.679399997</v>
      </c>
      <c r="P10" s="51">
        <v>63257</v>
      </c>
      <c r="Q10" s="51">
        <v>62139</v>
      </c>
      <c r="R10" s="52">
        <v>1.7991921337646299</v>
      </c>
      <c r="S10" s="51">
        <v>1.40403549330509</v>
      </c>
      <c r="T10" s="51">
        <v>1.32592921675598</v>
      </c>
      <c r="U10" s="53">
        <v>5.5629844773542398</v>
      </c>
    </row>
    <row r="11" spans="1:23" ht="12" thickBot="1">
      <c r="A11" s="75"/>
      <c r="B11" s="64" t="s">
        <v>9</v>
      </c>
      <c r="C11" s="65"/>
      <c r="D11" s="51">
        <v>62768.775099999999</v>
      </c>
      <c r="E11" s="51">
        <v>68680.134399999995</v>
      </c>
      <c r="F11" s="52">
        <v>91.392912446018698</v>
      </c>
      <c r="G11" s="51">
        <v>67845.143899999995</v>
      </c>
      <c r="H11" s="52">
        <v>-7.4822876158716598</v>
      </c>
      <c r="I11" s="51">
        <v>13931.337299999999</v>
      </c>
      <c r="J11" s="52">
        <v>22.194693584199001</v>
      </c>
      <c r="K11" s="51">
        <v>14327.81</v>
      </c>
      <c r="L11" s="52">
        <v>21.118401666475101</v>
      </c>
      <c r="M11" s="52">
        <v>-2.7671549245837E-2</v>
      </c>
      <c r="N11" s="51">
        <v>2364940.5438000001</v>
      </c>
      <c r="O11" s="51">
        <v>24451896.3222</v>
      </c>
      <c r="P11" s="51">
        <v>2746</v>
      </c>
      <c r="Q11" s="51">
        <v>2711</v>
      </c>
      <c r="R11" s="52">
        <v>1.29103651789009</v>
      </c>
      <c r="S11" s="51">
        <v>22.858257501820798</v>
      </c>
      <c r="T11" s="51">
        <v>21.9033804131317</v>
      </c>
      <c r="U11" s="53">
        <v>4.17738354996255</v>
      </c>
    </row>
    <row r="12" spans="1:23" ht="12" thickBot="1">
      <c r="A12" s="75"/>
      <c r="B12" s="64" t="s">
        <v>10</v>
      </c>
      <c r="C12" s="65"/>
      <c r="D12" s="51">
        <v>187033.16310000001</v>
      </c>
      <c r="E12" s="51">
        <v>301478.6875</v>
      </c>
      <c r="F12" s="52">
        <v>62.038602015606799</v>
      </c>
      <c r="G12" s="51">
        <v>195590.3921</v>
      </c>
      <c r="H12" s="52">
        <v>-4.3750763563196502</v>
      </c>
      <c r="I12" s="51">
        <v>25967.021700000001</v>
      </c>
      <c r="J12" s="52">
        <v>13.8836456966278</v>
      </c>
      <c r="K12" s="51">
        <v>26826.169900000001</v>
      </c>
      <c r="L12" s="52">
        <v>13.7154844938828</v>
      </c>
      <c r="M12" s="52">
        <v>-3.2026495142715002E-2</v>
      </c>
      <c r="N12" s="51">
        <v>7065362.9331</v>
      </c>
      <c r="O12" s="51">
        <v>94587501.757100001</v>
      </c>
      <c r="P12" s="51">
        <v>1364</v>
      </c>
      <c r="Q12" s="51">
        <v>1320</v>
      </c>
      <c r="R12" s="52">
        <v>3.3333333333333401</v>
      </c>
      <c r="S12" s="51">
        <v>137.121087316716</v>
      </c>
      <c r="T12" s="51">
        <v>129.720082727273</v>
      </c>
      <c r="U12" s="53">
        <v>5.3974226242447498</v>
      </c>
    </row>
    <row r="13" spans="1:23" ht="12" thickBot="1">
      <c r="A13" s="75"/>
      <c r="B13" s="64" t="s">
        <v>11</v>
      </c>
      <c r="C13" s="65"/>
      <c r="D13" s="51">
        <v>240377.48490000001</v>
      </c>
      <c r="E13" s="51">
        <v>424790.75</v>
      </c>
      <c r="F13" s="52">
        <v>56.587269120149202</v>
      </c>
      <c r="G13" s="51">
        <v>293239.84129999997</v>
      </c>
      <c r="H13" s="52">
        <v>-18.027003481398999</v>
      </c>
      <c r="I13" s="51">
        <v>60143.972300000001</v>
      </c>
      <c r="J13" s="52">
        <v>25.020634659282099</v>
      </c>
      <c r="K13" s="51">
        <v>58323.834199999998</v>
      </c>
      <c r="L13" s="52">
        <v>19.889464522091199</v>
      </c>
      <c r="M13" s="52">
        <v>3.1207449320950001E-2</v>
      </c>
      <c r="N13" s="51">
        <v>9613877.5061000008</v>
      </c>
      <c r="O13" s="51">
        <v>135615375.1119</v>
      </c>
      <c r="P13" s="51">
        <v>6730</v>
      </c>
      <c r="Q13" s="51">
        <v>6827</v>
      </c>
      <c r="R13" s="52">
        <v>-1.4208290610809999</v>
      </c>
      <c r="S13" s="51">
        <v>35.7173083060921</v>
      </c>
      <c r="T13" s="51">
        <v>35.095635872271899</v>
      </c>
      <c r="U13" s="53">
        <v>1.7405355087024601</v>
      </c>
    </row>
    <row r="14" spans="1:23" ht="12" thickBot="1">
      <c r="A14" s="75"/>
      <c r="B14" s="64" t="s">
        <v>12</v>
      </c>
      <c r="C14" s="65"/>
      <c r="D14" s="51">
        <v>155180.65830000001</v>
      </c>
      <c r="E14" s="51">
        <v>232931.69089999999</v>
      </c>
      <c r="F14" s="52">
        <v>66.620672223867004</v>
      </c>
      <c r="G14" s="51">
        <v>190380.9112</v>
      </c>
      <c r="H14" s="52">
        <v>-18.489381460634601</v>
      </c>
      <c r="I14" s="51">
        <v>29300.276000000002</v>
      </c>
      <c r="J14" s="52">
        <v>18.881396896355302</v>
      </c>
      <c r="K14" s="51">
        <v>33830.643900000003</v>
      </c>
      <c r="L14" s="52">
        <v>17.769976877807899</v>
      </c>
      <c r="M14" s="52">
        <v>-0.13391314434899099</v>
      </c>
      <c r="N14" s="51">
        <v>5645528.7662000004</v>
      </c>
      <c r="O14" s="51">
        <v>67555046.949200004</v>
      </c>
      <c r="P14" s="51">
        <v>2164</v>
      </c>
      <c r="Q14" s="51">
        <v>2158</v>
      </c>
      <c r="R14" s="52">
        <v>0.27803521779425899</v>
      </c>
      <c r="S14" s="51">
        <v>71.710100878003701</v>
      </c>
      <c r="T14" s="51">
        <v>70.892303151065803</v>
      </c>
      <c r="U14" s="53">
        <v>1.1404219446423201</v>
      </c>
    </row>
    <row r="15" spans="1:23" ht="12" thickBot="1">
      <c r="A15" s="75"/>
      <c r="B15" s="64" t="s">
        <v>13</v>
      </c>
      <c r="C15" s="65"/>
      <c r="D15" s="51">
        <v>76212.250100000005</v>
      </c>
      <c r="E15" s="51">
        <v>170476.85250000001</v>
      </c>
      <c r="F15" s="52">
        <v>44.705336227391903</v>
      </c>
      <c r="G15" s="51">
        <v>105098.427</v>
      </c>
      <c r="H15" s="52">
        <v>-27.484880339836099</v>
      </c>
      <c r="I15" s="51">
        <v>18770.0272</v>
      </c>
      <c r="J15" s="52">
        <v>24.6286222692171</v>
      </c>
      <c r="K15" s="51">
        <v>7496.7232999999997</v>
      </c>
      <c r="L15" s="52">
        <v>7.1330499551625097</v>
      </c>
      <c r="M15" s="52">
        <v>1.5037641712079699</v>
      </c>
      <c r="N15" s="51">
        <v>3343302.2453000001</v>
      </c>
      <c r="O15" s="51">
        <v>53089951.289800003</v>
      </c>
      <c r="P15" s="51">
        <v>2417</v>
      </c>
      <c r="Q15" s="51">
        <v>2706</v>
      </c>
      <c r="R15" s="52">
        <v>-10.679970436068</v>
      </c>
      <c r="S15" s="51">
        <v>31.531754282167999</v>
      </c>
      <c r="T15" s="51">
        <v>29.998638322246901</v>
      </c>
      <c r="U15" s="53">
        <v>4.8621334106619498</v>
      </c>
    </row>
    <row r="16" spans="1:23" ht="12" thickBot="1">
      <c r="A16" s="75"/>
      <c r="B16" s="64" t="s">
        <v>14</v>
      </c>
      <c r="C16" s="65"/>
      <c r="D16" s="51">
        <v>413720.04810000001</v>
      </c>
      <c r="E16" s="51">
        <v>746271.66319999995</v>
      </c>
      <c r="F16" s="52">
        <v>55.438263101934702</v>
      </c>
      <c r="G16" s="51">
        <v>506672.0698</v>
      </c>
      <c r="H16" s="52">
        <v>-18.345598117672299</v>
      </c>
      <c r="I16" s="51">
        <v>21834.785899999999</v>
      </c>
      <c r="J16" s="52">
        <v>5.2776717010151604</v>
      </c>
      <c r="K16" s="51">
        <v>38719.039299999997</v>
      </c>
      <c r="L16" s="52">
        <v>7.6418341581930296</v>
      </c>
      <c r="M16" s="52">
        <v>-0.436071082993012</v>
      </c>
      <c r="N16" s="51">
        <v>16577982.694800001</v>
      </c>
      <c r="O16" s="51">
        <v>376232957.97860003</v>
      </c>
      <c r="P16" s="51">
        <v>21840</v>
      </c>
      <c r="Q16" s="51">
        <v>21691</v>
      </c>
      <c r="R16" s="52">
        <v>0.68692084274584198</v>
      </c>
      <c r="S16" s="51">
        <v>18.9432256456044</v>
      </c>
      <c r="T16" s="51">
        <v>18.9527569406666</v>
      </c>
      <c r="U16" s="53">
        <v>-5.0315058483473001E-2</v>
      </c>
    </row>
    <row r="17" spans="1:21" ht="12" thickBot="1">
      <c r="A17" s="75"/>
      <c r="B17" s="64" t="s">
        <v>15</v>
      </c>
      <c r="C17" s="65"/>
      <c r="D17" s="51">
        <v>439088.61379999999</v>
      </c>
      <c r="E17" s="51">
        <v>607335.02419999999</v>
      </c>
      <c r="F17" s="52">
        <v>72.297594623063404</v>
      </c>
      <c r="G17" s="51">
        <v>612917.55110000004</v>
      </c>
      <c r="H17" s="52">
        <v>-28.360900579210099</v>
      </c>
      <c r="I17" s="51">
        <v>42768.480799999998</v>
      </c>
      <c r="J17" s="52">
        <v>9.7402846386448498</v>
      </c>
      <c r="K17" s="51">
        <v>45238.225400000003</v>
      </c>
      <c r="L17" s="52">
        <v>7.3808011075569899</v>
      </c>
      <c r="M17" s="52">
        <v>-5.4594197233917001E-2</v>
      </c>
      <c r="N17" s="51">
        <v>15043287.169</v>
      </c>
      <c r="O17" s="51">
        <v>355096089.5395</v>
      </c>
      <c r="P17" s="51">
        <v>8022</v>
      </c>
      <c r="Q17" s="51">
        <v>8089</v>
      </c>
      <c r="R17" s="52">
        <v>-0.82828532575102098</v>
      </c>
      <c r="S17" s="51">
        <v>54.735553951633001</v>
      </c>
      <c r="T17" s="51">
        <v>48.959587526270198</v>
      </c>
      <c r="U17" s="53">
        <v>10.5524946919633</v>
      </c>
    </row>
    <row r="18" spans="1:21" ht="12" customHeight="1" thickBot="1">
      <c r="A18" s="75"/>
      <c r="B18" s="64" t="s">
        <v>16</v>
      </c>
      <c r="C18" s="65"/>
      <c r="D18" s="51">
        <v>1157805.8385999999</v>
      </c>
      <c r="E18" s="51">
        <v>1737609.132</v>
      </c>
      <c r="F18" s="52">
        <v>66.632122108345399</v>
      </c>
      <c r="G18" s="51">
        <v>1286995.3615000001</v>
      </c>
      <c r="H18" s="52">
        <v>-10.0380721457635</v>
      </c>
      <c r="I18" s="51">
        <v>184119.5901</v>
      </c>
      <c r="J18" s="52">
        <v>15.9024582500495</v>
      </c>
      <c r="K18" s="51">
        <v>198442.23540000001</v>
      </c>
      <c r="L18" s="52">
        <v>15.419032681571901</v>
      </c>
      <c r="M18" s="52">
        <v>-7.2175387820691994E-2</v>
      </c>
      <c r="N18" s="51">
        <v>45502093.187899999</v>
      </c>
      <c r="O18" s="51">
        <v>788216384.73459995</v>
      </c>
      <c r="P18" s="51">
        <v>52305</v>
      </c>
      <c r="Q18" s="51">
        <v>52301</v>
      </c>
      <c r="R18" s="52">
        <v>7.6480373224269999E-3</v>
      </c>
      <c r="S18" s="51">
        <v>22.135662720581202</v>
      </c>
      <c r="T18" s="51">
        <v>21.6523589223915</v>
      </c>
      <c r="U18" s="53">
        <v>2.1833717123829302</v>
      </c>
    </row>
    <row r="19" spans="1:21" ht="12" customHeight="1" thickBot="1">
      <c r="A19" s="75"/>
      <c r="B19" s="64" t="s">
        <v>17</v>
      </c>
      <c r="C19" s="65"/>
      <c r="D19" s="51">
        <v>408407.02750000003</v>
      </c>
      <c r="E19" s="51">
        <v>657581.84409999999</v>
      </c>
      <c r="F19" s="52">
        <v>62.107406274114297</v>
      </c>
      <c r="G19" s="51">
        <v>481101.05129999999</v>
      </c>
      <c r="H19" s="52">
        <v>-15.109928278803601</v>
      </c>
      <c r="I19" s="51">
        <v>36157.606099999997</v>
      </c>
      <c r="J19" s="52">
        <v>8.8533261343060499</v>
      </c>
      <c r="K19" s="51">
        <v>38467.130799999999</v>
      </c>
      <c r="L19" s="52">
        <v>7.99564471872523</v>
      </c>
      <c r="M19" s="52">
        <v>-6.0038912494092003E-2</v>
      </c>
      <c r="N19" s="51">
        <v>16577693.3806</v>
      </c>
      <c r="O19" s="51">
        <v>252743690.75</v>
      </c>
      <c r="P19" s="51">
        <v>10345</v>
      </c>
      <c r="Q19" s="51">
        <v>10663</v>
      </c>
      <c r="R19" s="52">
        <v>-2.9822751570852502</v>
      </c>
      <c r="S19" s="51">
        <v>39.478688013533102</v>
      </c>
      <c r="T19" s="51">
        <v>38.256514217387199</v>
      </c>
      <c r="U19" s="53">
        <v>3.0957811863629598</v>
      </c>
    </row>
    <row r="20" spans="1:21" ht="12" thickBot="1">
      <c r="A20" s="75"/>
      <c r="B20" s="64" t="s">
        <v>18</v>
      </c>
      <c r="C20" s="65"/>
      <c r="D20" s="51">
        <v>897652.51800000004</v>
      </c>
      <c r="E20" s="51">
        <v>1348336.1296999999</v>
      </c>
      <c r="F20" s="52">
        <v>66.574832360216007</v>
      </c>
      <c r="G20" s="51">
        <v>976439.50190000003</v>
      </c>
      <c r="H20" s="52">
        <v>-8.0688034175893808</v>
      </c>
      <c r="I20" s="51">
        <v>72205.312399999995</v>
      </c>
      <c r="J20" s="52">
        <v>8.04379322200041</v>
      </c>
      <c r="K20" s="51">
        <v>78052.539499999999</v>
      </c>
      <c r="L20" s="52">
        <v>7.9935868374970402</v>
      </c>
      <c r="M20" s="52">
        <v>-7.4913989185451002E-2</v>
      </c>
      <c r="N20" s="51">
        <v>29856428.933499999</v>
      </c>
      <c r="O20" s="51">
        <v>442224852.55500001</v>
      </c>
      <c r="P20" s="51">
        <v>33573</v>
      </c>
      <c r="Q20" s="51">
        <v>34288</v>
      </c>
      <c r="R20" s="52">
        <v>-2.0852776481567901</v>
      </c>
      <c r="S20" s="51">
        <v>26.7373341077652</v>
      </c>
      <c r="T20" s="51">
        <v>25.5068356976202</v>
      </c>
      <c r="U20" s="53">
        <v>4.6021731455554598</v>
      </c>
    </row>
    <row r="21" spans="1:21" ht="12" customHeight="1" thickBot="1">
      <c r="A21" s="75"/>
      <c r="B21" s="64" t="s">
        <v>19</v>
      </c>
      <c r="C21" s="65"/>
      <c r="D21" s="51">
        <v>266389.64039999997</v>
      </c>
      <c r="E21" s="51">
        <v>412131.45299999998</v>
      </c>
      <c r="F21" s="52">
        <v>64.637056565541997</v>
      </c>
      <c r="G21" s="51">
        <v>311910.33409999998</v>
      </c>
      <c r="H21" s="52">
        <v>-14.594160155465</v>
      </c>
      <c r="I21" s="51">
        <v>41085.813900000001</v>
      </c>
      <c r="J21" s="52">
        <v>15.4232025833689</v>
      </c>
      <c r="K21" s="51">
        <v>36216.1567</v>
      </c>
      <c r="L21" s="52">
        <v>11.611079448361201</v>
      </c>
      <c r="M21" s="52">
        <v>0.134460904848029</v>
      </c>
      <c r="N21" s="51">
        <v>9549170.0958999991</v>
      </c>
      <c r="O21" s="51">
        <v>154917043.22729999</v>
      </c>
      <c r="P21" s="51">
        <v>21193</v>
      </c>
      <c r="Q21" s="51">
        <v>21634</v>
      </c>
      <c r="R21" s="52">
        <v>-2.0384579828048399</v>
      </c>
      <c r="S21" s="51">
        <v>12.569699447930899</v>
      </c>
      <c r="T21" s="51">
        <v>12.403725806600701</v>
      </c>
      <c r="U21" s="53">
        <v>1.32042649084598</v>
      </c>
    </row>
    <row r="22" spans="1:21" ht="12" customHeight="1" thickBot="1">
      <c r="A22" s="75"/>
      <c r="B22" s="64" t="s">
        <v>20</v>
      </c>
      <c r="C22" s="65"/>
      <c r="D22" s="51">
        <v>819892.87560000003</v>
      </c>
      <c r="E22" s="51">
        <v>1044106.4395</v>
      </c>
      <c r="F22" s="52">
        <v>78.525794361792194</v>
      </c>
      <c r="G22" s="51">
        <v>875630.25230000005</v>
      </c>
      <c r="H22" s="52">
        <v>-6.3654009844447197</v>
      </c>
      <c r="I22" s="51">
        <v>92184.284100000004</v>
      </c>
      <c r="J22" s="52">
        <v>11.2434547052917</v>
      </c>
      <c r="K22" s="51">
        <v>82433.193299999999</v>
      </c>
      <c r="L22" s="52">
        <v>9.4141554706994697</v>
      </c>
      <c r="M22" s="52">
        <v>0.118290829332703</v>
      </c>
      <c r="N22" s="51">
        <v>30119668.621300001</v>
      </c>
      <c r="O22" s="51">
        <v>501638318.49540001</v>
      </c>
      <c r="P22" s="51">
        <v>48621</v>
      </c>
      <c r="Q22" s="51">
        <v>48035</v>
      </c>
      <c r="R22" s="52">
        <v>1.21994379098573</v>
      </c>
      <c r="S22" s="51">
        <v>16.862937323378802</v>
      </c>
      <c r="T22" s="51">
        <v>16.7861808389716</v>
      </c>
      <c r="U22" s="53">
        <v>0.455178614112422</v>
      </c>
    </row>
    <row r="23" spans="1:21" ht="12" thickBot="1">
      <c r="A23" s="75"/>
      <c r="B23" s="64" t="s">
        <v>21</v>
      </c>
      <c r="C23" s="65"/>
      <c r="D23" s="51">
        <v>1807590.8748999999</v>
      </c>
      <c r="E23" s="51">
        <v>2605727.3494000002</v>
      </c>
      <c r="F23" s="52">
        <v>69.369916054963298</v>
      </c>
      <c r="G23" s="51">
        <v>2157658.52</v>
      </c>
      <c r="H23" s="52">
        <v>-16.224422996276498</v>
      </c>
      <c r="I23" s="51">
        <v>180125.24160000001</v>
      </c>
      <c r="J23" s="52">
        <v>9.9649342172058102</v>
      </c>
      <c r="K23" s="51">
        <v>209764.83530000001</v>
      </c>
      <c r="L23" s="52">
        <v>9.7218736586732906</v>
      </c>
      <c r="M23" s="52">
        <v>-0.14129915368136101</v>
      </c>
      <c r="N23" s="51">
        <v>68154542.725199997</v>
      </c>
      <c r="O23" s="51">
        <v>1127933976.7456999</v>
      </c>
      <c r="P23" s="51">
        <v>59200</v>
      </c>
      <c r="Q23" s="51">
        <v>60415</v>
      </c>
      <c r="R23" s="52">
        <v>-2.0110899611023698</v>
      </c>
      <c r="S23" s="51">
        <v>30.533629643581101</v>
      </c>
      <c r="T23" s="51">
        <v>30.088094766200399</v>
      </c>
      <c r="U23" s="53">
        <v>1.45916120219365</v>
      </c>
    </row>
    <row r="24" spans="1:21" ht="12" thickBot="1">
      <c r="A24" s="75"/>
      <c r="B24" s="64" t="s">
        <v>22</v>
      </c>
      <c r="C24" s="65"/>
      <c r="D24" s="51">
        <v>209918.66459999999</v>
      </c>
      <c r="E24" s="51">
        <v>280994.65899999999</v>
      </c>
      <c r="F24" s="52">
        <v>74.705571040764895</v>
      </c>
      <c r="G24" s="51">
        <v>216823.94039999999</v>
      </c>
      <c r="H24" s="52">
        <v>-3.1847386350700102</v>
      </c>
      <c r="I24" s="51">
        <v>35787.840199999999</v>
      </c>
      <c r="J24" s="52">
        <v>17.048431719110699</v>
      </c>
      <c r="K24" s="51">
        <v>37061.1054</v>
      </c>
      <c r="L24" s="52">
        <v>17.0927183278881</v>
      </c>
      <c r="M24" s="52">
        <v>-3.4355834405305999E-2</v>
      </c>
      <c r="N24" s="51">
        <v>7692809.2955999998</v>
      </c>
      <c r="O24" s="51">
        <v>105503075.4649</v>
      </c>
      <c r="P24" s="51">
        <v>21271</v>
      </c>
      <c r="Q24" s="51">
        <v>21195</v>
      </c>
      <c r="R24" s="52">
        <v>0.358575135645189</v>
      </c>
      <c r="S24" s="51">
        <v>9.8687727234262592</v>
      </c>
      <c r="T24" s="51">
        <v>10.5482302476999</v>
      </c>
      <c r="U24" s="53">
        <v>-6.8849242283266401</v>
      </c>
    </row>
    <row r="25" spans="1:21" ht="12" thickBot="1">
      <c r="A25" s="75"/>
      <c r="B25" s="64" t="s">
        <v>23</v>
      </c>
      <c r="C25" s="65"/>
      <c r="D25" s="51">
        <v>309876.24099999998</v>
      </c>
      <c r="E25" s="51">
        <v>361640.44809999998</v>
      </c>
      <c r="F25" s="52">
        <v>85.686278354105397</v>
      </c>
      <c r="G25" s="51">
        <v>274801.74109999998</v>
      </c>
      <c r="H25" s="52">
        <v>12.763565383392701</v>
      </c>
      <c r="I25" s="51">
        <v>25617.047900000001</v>
      </c>
      <c r="J25" s="52">
        <v>8.2668641575525008</v>
      </c>
      <c r="K25" s="51">
        <v>27352.6738</v>
      </c>
      <c r="L25" s="52">
        <v>9.9536028012451307</v>
      </c>
      <c r="M25" s="52">
        <v>-6.3453610154923998E-2</v>
      </c>
      <c r="N25" s="51">
        <v>11435832.2028</v>
      </c>
      <c r="O25" s="51">
        <v>122368591.55589999</v>
      </c>
      <c r="P25" s="51">
        <v>15868</v>
      </c>
      <c r="Q25" s="51">
        <v>15362</v>
      </c>
      <c r="R25" s="52">
        <v>3.2938419476630698</v>
      </c>
      <c r="S25" s="51">
        <v>19.528374149231201</v>
      </c>
      <c r="T25" s="51">
        <v>18.890434539773501</v>
      </c>
      <c r="U25" s="53">
        <v>3.2667318056419399</v>
      </c>
    </row>
    <row r="26" spans="1:21" ht="12" thickBot="1">
      <c r="A26" s="75"/>
      <c r="B26" s="64" t="s">
        <v>24</v>
      </c>
      <c r="C26" s="65"/>
      <c r="D26" s="51">
        <v>536695.58169999998</v>
      </c>
      <c r="E26" s="51">
        <v>550422.32140000002</v>
      </c>
      <c r="F26" s="52">
        <v>97.506144070413796</v>
      </c>
      <c r="G26" s="51">
        <v>516968.72850000003</v>
      </c>
      <c r="H26" s="52">
        <v>3.8158697252806699</v>
      </c>
      <c r="I26" s="51">
        <v>110388.51579999999</v>
      </c>
      <c r="J26" s="52">
        <v>20.568180466539498</v>
      </c>
      <c r="K26" s="51">
        <v>120074.7849</v>
      </c>
      <c r="L26" s="52">
        <v>23.226701786856701</v>
      </c>
      <c r="M26" s="52">
        <v>-8.0668635867779004E-2</v>
      </c>
      <c r="N26" s="51">
        <v>17857253.204799999</v>
      </c>
      <c r="O26" s="51">
        <v>236492112.39489999</v>
      </c>
      <c r="P26" s="51">
        <v>40298</v>
      </c>
      <c r="Q26" s="51">
        <v>38197</v>
      </c>
      <c r="R26" s="52">
        <v>5.5004319710971998</v>
      </c>
      <c r="S26" s="51">
        <v>13.318169182093399</v>
      </c>
      <c r="T26" s="51">
        <v>13.270635445191999</v>
      </c>
      <c r="U26" s="53">
        <v>0.35690894334998802</v>
      </c>
    </row>
    <row r="27" spans="1:21" ht="12" thickBot="1">
      <c r="A27" s="75"/>
      <c r="B27" s="64" t="s">
        <v>25</v>
      </c>
      <c r="C27" s="65"/>
      <c r="D27" s="51">
        <v>209144.34210000001</v>
      </c>
      <c r="E27" s="51">
        <v>268946.49829999998</v>
      </c>
      <c r="F27" s="52">
        <v>77.764292683486502</v>
      </c>
      <c r="G27" s="51">
        <v>230188.85560000001</v>
      </c>
      <c r="H27" s="52">
        <v>-9.1422816474526094</v>
      </c>
      <c r="I27" s="51">
        <v>56825.144399999997</v>
      </c>
      <c r="J27" s="52">
        <v>27.1702996262886</v>
      </c>
      <c r="K27" s="51">
        <v>62759.008300000001</v>
      </c>
      <c r="L27" s="52">
        <v>27.264138455536902</v>
      </c>
      <c r="M27" s="52">
        <v>-9.4549994665865E-2</v>
      </c>
      <c r="N27" s="51">
        <v>7273106.9883000003</v>
      </c>
      <c r="O27" s="51">
        <v>96477781.331400007</v>
      </c>
      <c r="P27" s="51">
        <v>26206</v>
      </c>
      <c r="Q27" s="51">
        <v>26473</v>
      </c>
      <c r="R27" s="52">
        <v>-1.00857477429834</v>
      </c>
      <c r="S27" s="51">
        <v>7.9807808173700696</v>
      </c>
      <c r="T27" s="51">
        <v>7.8078533486949002</v>
      </c>
      <c r="U27" s="53">
        <v>2.1667988713434698</v>
      </c>
    </row>
    <row r="28" spans="1:21" ht="12" thickBot="1">
      <c r="A28" s="75"/>
      <c r="B28" s="64" t="s">
        <v>26</v>
      </c>
      <c r="C28" s="65"/>
      <c r="D28" s="51">
        <v>1065035.7127</v>
      </c>
      <c r="E28" s="51">
        <v>1234601.9071</v>
      </c>
      <c r="F28" s="52">
        <v>86.265516566526301</v>
      </c>
      <c r="G28" s="51">
        <v>1024379.6996000001</v>
      </c>
      <c r="H28" s="52">
        <v>3.96884213108433</v>
      </c>
      <c r="I28" s="51">
        <v>40836.125599999999</v>
      </c>
      <c r="J28" s="52">
        <v>3.8342494165266299</v>
      </c>
      <c r="K28" s="51">
        <v>52016.263700000003</v>
      </c>
      <c r="L28" s="52">
        <v>5.07783039046081</v>
      </c>
      <c r="M28" s="52">
        <v>-0.21493543181956801</v>
      </c>
      <c r="N28" s="51">
        <v>37459418.290299997</v>
      </c>
      <c r="O28" s="51">
        <v>373287121.458</v>
      </c>
      <c r="P28" s="51">
        <v>40681</v>
      </c>
      <c r="Q28" s="51">
        <v>40091</v>
      </c>
      <c r="R28" s="52">
        <v>1.47165199171884</v>
      </c>
      <c r="S28" s="51">
        <v>26.180175332464799</v>
      </c>
      <c r="T28" s="51">
        <v>27.888951215983599</v>
      </c>
      <c r="U28" s="53">
        <v>-6.5269841084672899</v>
      </c>
    </row>
    <row r="29" spans="1:21" ht="12" thickBot="1">
      <c r="A29" s="75"/>
      <c r="B29" s="64" t="s">
        <v>27</v>
      </c>
      <c r="C29" s="65"/>
      <c r="D29" s="51">
        <v>643376.44709999999</v>
      </c>
      <c r="E29" s="51">
        <v>681571.59530000004</v>
      </c>
      <c r="F29" s="52">
        <v>94.396018193336204</v>
      </c>
      <c r="G29" s="51">
        <v>607406.39229999995</v>
      </c>
      <c r="H29" s="52">
        <v>5.9219091626276699</v>
      </c>
      <c r="I29" s="51">
        <v>112095.3894</v>
      </c>
      <c r="J29" s="52">
        <v>17.422986170113401</v>
      </c>
      <c r="K29" s="51">
        <v>88336.282300000006</v>
      </c>
      <c r="L29" s="52">
        <v>14.543192732217801</v>
      </c>
      <c r="M29" s="52">
        <v>0.26896204460259499</v>
      </c>
      <c r="N29" s="51">
        <v>20661636.408100002</v>
      </c>
      <c r="O29" s="51">
        <v>256701959.6943</v>
      </c>
      <c r="P29" s="51">
        <v>98657</v>
      </c>
      <c r="Q29" s="51">
        <v>97176</v>
      </c>
      <c r="R29" s="52">
        <v>1.52403885733103</v>
      </c>
      <c r="S29" s="51">
        <v>6.5213461497917002</v>
      </c>
      <c r="T29" s="51">
        <v>6.5440186311434898</v>
      </c>
      <c r="U29" s="53">
        <v>-0.34766566336174098</v>
      </c>
    </row>
    <row r="30" spans="1:21" ht="12" thickBot="1">
      <c r="A30" s="75"/>
      <c r="B30" s="64" t="s">
        <v>28</v>
      </c>
      <c r="C30" s="65"/>
      <c r="D30" s="51">
        <v>609289.36369999999</v>
      </c>
      <c r="E30" s="51">
        <v>846957.53319999995</v>
      </c>
      <c r="F30" s="52">
        <v>71.938596661153099</v>
      </c>
      <c r="G30" s="51">
        <v>683344.65500000003</v>
      </c>
      <c r="H30" s="52">
        <v>-10.8371801488665</v>
      </c>
      <c r="I30" s="51">
        <v>82238.668600000005</v>
      </c>
      <c r="J30" s="52">
        <v>13.497473203962301</v>
      </c>
      <c r="K30" s="51">
        <v>93179.754799999995</v>
      </c>
      <c r="L30" s="52">
        <v>13.635835755531</v>
      </c>
      <c r="M30" s="52">
        <v>-0.11741913491277001</v>
      </c>
      <c r="N30" s="51">
        <v>23318319.995299999</v>
      </c>
      <c r="O30" s="51">
        <v>433417782.98610002</v>
      </c>
      <c r="P30" s="51">
        <v>52495</v>
      </c>
      <c r="Q30" s="51">
        <v>49399</v>
      </c>
      <c r="R30" s="52">
        <v>6.2673333468288703</v>
      </c>
      <c r="S30" s="51">
        <v>11.6066170816268</v>
      </c>
      <c r="T30" s="51">
        <v>11.4030956031499</v>
      </c>
      <c r="U30" s="53">
        <v>1.75349524366694</v>
      </c>
    </row>
    <row r="31" spans="1:21" ht="12" thickBot="1">
      <c r="A31" s="75"/>
      <c r="B31" s="64" t="s">
        <v>29</v>
      </c>
      <c r="C31" s="65"/>
      <c r="D31" s="51">
        <v>587859.81680000003</v>
      </c>
      <c r="E31" s="51">
        <v>1366791.2727000001</v>
      </c>
      <c r="F31" s="52">
        <v>43.010211474259997</v>
      </c>
      <c r="G31" s="51">
        <v>543958.55839999998</v>
      </c>
      <c r="H31" s="52">
        <v>8.0706990858147307</v>
      </c>
      <c r="I31" s="51">
        <v>32837.617200000001</v>
      </c>
      <c r="J31" s="52">
        <v>5.5859605064946898</v>
      </c>
      <c r="K31" s="51">
        <v>27639.456900000001</v>
      </c>
      <c r="L31" s="52">
        <v>5.08116959889347</v>
      </c>
      <c r="M31" s="52">
        <v>0.188070276445989</v>
      </c>
      <c r="N31" s="51">
        <v>22196787.045000002</v>
      </c>
      <c r="O31" s="51">
        <v>438352412.48720002</v>
      </c>
      <c r="P31" s="51">
        <v>23575</v>
      </c>
      <c r="Q31" s="51">
        <v>25579</v>
      </c>
      <c r="R31" s="52">
        <v>-7.8345517807576499</v>
      </c>
      <c r="S31" s="51">
        <v>24.935729238600199</v>
      </c>
      <c r="T31" s="51">
        <v>26.495799308026101</v>
      </c>
      <c r="U31" s="53">
        <v>-6.2563643296661002</v>
      </c>
    </row>
    <row r="32" spans="1:21" ht="12" thickBot="1">
      <c r="A32" s="75"/>
      <c r="B32" s="64" t="s">
        <v>30</v>
      </c>
      <c r="C32" s="65"/>
      <c r="D32" s="51">
        <v>96569.965500000006</v>
      </c>
      <c r="E32" s="51">
        <v>129881.6018</v>
      </c>
      <c r="F32" s="52">
        <v>74.352305608845697</v>
      </c>
      <c r="G32" s="51">
        <v>111052.0698</v>
      </c>
      <c r="H32" s="52">
        <v>-13.040823395801301</v>
      </c>
      <c r="I32" s="51">
        <v>25952.179100000001</v>
      </c>
      <c r="J32" s="52">
        <v>26.873965384196001</v>
      </c>
      <c r="K32" s="51">
        <v>32151.441500000001</v>
      </c>
      <c r="L32" s="52">
        <v>28.951681457088899</v>
      </c>
      <c r="M32" s="52">
        <v>-0.19281444659332</v>
      </c>
      <c r="N32" s="51">
        <v>3170889.3653000002</v>
      </c>
      <c r="O32" s="51">
        <v>44809677.047200002</v>
      </c>
      <c r="P32" s="51">
        <v>20913</v>
      </c>
      <c r="Q32" s="51">
        <v>20790</v>
      </c>
      <c r="R32" s="52">
        <v>0.59163059163058795</v>
      </c>
      <c r="S32" s="51">
        <v>4.6177002582125901</v>
      </c>
      <c r="T32" s="51">
        <v>4.5549138047138102</v>
      </c>
      <c r="U32" s="53">
        <v>1.35969097143375</v>
      </c>
    </row>
    <row r="33" spans="1:21" ht="12" thickBot="1">
      <c r="A33" s="75"/>
      <c r="B33" s="64" t="s">
        <v>31</v>
      </c>
      <c r="C33" s="65"/>
      <c r="D33" s="51">
        <v>2.2124000000000001</v>
      </c>
      <c r="E33" s="54"/>
      <c r="F33" s="54"/>
      <c r="G33" s="54"/>
      <c r="H33" s="54"/>
      <c r="I33" s="51">
        <v>0</v>
      </c>
      <c r="J33" s="52">
        <v>0</v>
      </c>
      <c r="K33" s="54"/>
      <c r="L33" s="54"/>
      <c r="M33" s="54"/>
      <c r="N33" s="51">
        <v>44.999899999999997</v>
      </c>
      <c r="O33" s="51">
        <v>359.43400000000003</v>
      </c>
      <c r="P33" s="51">
        <v>1</v>
      </c>
      <c r="Q33" s="51">
        <v>1</v>
      </c>
      <c r="R33" s="52">
        <v>0</v>
      </c>
      <c r="S33" s="51">
        <v>2.2124000000000001</v>
      </c>
      <c r="T33" s="51">
        <v>7.2565999999999997</v>
      </c>
      <c r="U33" s="53">
        <v>-227.99674561562099</v>
      </c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162906.42129999999</v>
      </c>
      <c r="E35" s="51">
        <v>228941.08059999999</v>
      </c>
      <c r="F35" s="52">
        <v>71.156483088601306</v>
      </c>
      <c r="G35" s="51">
        <v>211752.49950000001</v>
      </c>
      <c r="H35" s="52">
        <v>-23.067533235894601</v>
      </c>
      <c r="I35" s="51">
        <v>24541.817500000001</v>
      </c>
      <c r="J35" s="52">
        <v>15.0649785957823</v>
      </c>
      <c r="K35" s="51">
        <v>17345.0573</v>
      </c>
      <c r="L35" s="52">
        <v>8.1911936534189493</v>
      </c>
      <c r="M35" s="52">
        <v>0.41491706112726401</v>
      </c>
      <c r="N35" s="51">
        <v>7177710.6304000001</v>
      </c>
      <c r="O35" s="51">
        <v>73982523.236900002</v>
      </c>
      <c r="P35" s="51">
        <v>9499</v>
      </c>
      <c r="Q35" s="51">
        <v>9687</v>
      </c>
      <c r="R35" s="52">
        <v>-1.94074532879116</v>
      </c>
      <c r="S35" s="51">
        <v>17.149849594694199</v>
      </c>
      <c r="T35" s="51">
        <v>17.084802074945799</v>
      </c>
      <c r="U35" s="53">
        <v>0.37928915579821598</v>
      </c>
    </row>
    <row r="36" spans="1:21" ht="12" customHeight="1" thickBot="1">
      <c r="A36" s="75"/>
      <c r="B36" s="64" t="s">
        <v>69</v>
      </c>
      <c r="C36" s="65"/>
      <c r="D36" s="51">
        <v>70709.440000000002</v>
      </c>
      <c r="E36" s="54"/>
      <c r="F36" s="54"/>
      <c r="G36" s="51">
        <v>8023.93</v>
      </c>
      <c r="H36" s="52">
        <v>781.23201473592098</v>
      </c>
      <c r="I36" s="51">
        <v>367.79</v>
      </c>
      <c r="J36" s="52">
        <v>0.52014271361787101</v>
      </c>
      <c r="K36" s="51">
        <v>288.89</v>
      </c>
      <c r="L36" s="52">
        <v>3.6003554367996702</v>
      </c>
      <c r="M36" s="52">
        <v>0.27311433417563802</v>
      </c>
      <c r="N36" s="51">
        <v>4351756.5999999996</v>
      </c>
      <c r="O36" s="51">
        <v>37042605.990000002</v>
      </c>
      <c r="P36" s="51">
        <v>36</v>
      </c>
      <c r="Q36" s="51">
        <v>78</v>
      </c>
      <c r="R36" s="52">
        <v>-53.846153846153904</v>
      </c>
      <c r="S36" s="51">
        <v>1964.1511111111099</v>
      </c>
      <c r="T36" s="51">
        <v>1949.82141025641</v>
      </c>
      <c r="U36" s="53">
        <v>0.729562036934856</v>
      </c>
    </row>
    <row r="37" spans="1:21" ht="12" thickBot="1">
      <c r="A37" s="75"/>
      <c r="B37" s="64" t="s">
        <v>36</v>
      </c>
      <c r="C37" s="65"/>
      <c r="D37" s="51">
        <v>423062.49</v>
      </c>
      <c r="E37" s="51">
        <v>262207.6605</v>
      </c>
      <c r="F37" s="52">
        <v>161.34635013838599</v>
      </c>
      <c r="G37" s="51">
        <v>679809.48</v>
      </c>
      <c r="H37" s="52">
        <v>-37.767491856688999</v>
      </c>
      <c r="I37" s="51">
        <v>-44089.81</v>
      </c>
      <c r="J37" s="52">
        <v>-10.421583345760601</v>
      </c>
      <c r="K37" s="51">
        <v>-91427.8</v>
      </c>
      <c r="L37" s="52">
        <v>-13.4490328084274</v>
      </c>
      <c r="M37" s="52">
        <v>-0.51776363425566396</v>
      </c>
      <c r="N37" s="51">
        <v>11888022.33</v>
      </c>
      <c r="O37" s="51">
        <v>175433040.00999999</v>
      </c>
      <c r="P37" s="51">
        <v>158</v>
      </c>
      <c r="Q37" s="51">
        <v>188</v>
      </c>
      <c r="R37" s="52">
        <v>-15.9574468085106</v>
      </c>
      <c r="S37" s="51">
        <v>2677.6106962025301</v>
      </c>
      <c r="T37" s="51">
        <v>2608.6657446808499</v>
      </c>
      <c r="U37" s="53">
        <v>2.5748683936563301</v>
      </c>
    </row>
    <row r="38" spans="1:21" ht="12" thickBot="1">
      <c r="A38" s="75"/>
      <c r="B38" s="64" t="s">
        <v>37</v>
      </c>
      <c r="C38" s="65"/>
      <c r="D38" s="51">
        <v>177323.09</v>
      </c>
      <c r="E38" s="51">
        <v>138777.9314</v>
      </c>
      <c r="F38" s="52">
        <v>127.77470323354299</v>
      </c>
      <c r="G38" s="51">
        <v>374417.1</v>
      </c>
      <c r="H38" s="52">
        <v>-52.640226634948</v>
      </c>
      <c r="I38" s="51">
        <v>-5582.17</v>
      </c>
      <c r="J38" s="52">
        <v>-3.1480220652595201</v>
      </c>
      <c r="K38" s="51">
        <v>-33053.760000000002</v>
      </c>
      <c r="L38" s="52">
        <v>-8.8280583338741803</v>
      </c>
      <c r="M38" s="52">
        <v>-0.83111845672020401</v>
      </c>
      <c r="N38" s="51">
        <v>5189706.07</v>
      </c>
      <c r="O38" s="51">
        <v>147782587.28999999</v>
      </c>
      <c r="P38" s="51">
        <v>58</v>
      </c>
      <c r="Q38" s="51">
        <v>65</v>
      </c>
      <c r="R38" s="52">
        <v>-10.7692307692308</v>
      </c>
      <c r="S38" s="51">
        <v>3057.2946551724099</v>
      </c>
      <c r="T38" s="51">
        <v>3187.4169230769198</v>
      </c>
      <c r="U38" s="53">
        <v>-4.2561245342958696</v>
      </c>
    </row>
    <row r="39" spans="1:21" ht="12" thickBot="1">
      <c r="A39" s="75"/>
      <c r="B39" s="64" t="s">
        <v>38</v>
      </c>
      <c r="C39" s="65"/>
      <c r="D39" s="51">
        <v>212376.98</v>
      </c>
      <c r="E39" s="51">
        <v>151796.1416</v>
      </c>
      <c r="F39" s="52">
        <v>139.90934009353001</v>
      </c>
      <c r="G39" s="51">
        <v>285137.75</v>
      </c>
      <c r="H39" s="52">
        <v>-25.5177611522852</v>
      </c>
      <c r="I39" s="51">
        <v>-33965.89</v>
      </c>
      <c r="J39" s="52">
        <v>-15.993206985050801</v>
      </c>
      <c r="K39" s="51">
        <v>-59839.44</v>
      </c>
      <c r="L39" s="52">
        <v>-20.986151430317499</v>
      </c>
      <c r="M39" s="52">
        <v>-0.43238288994683099</v>
      </c>
      <c r="N39" s="51">
        <v>5435885.5800000001</v>
      </c>
      <c r="O39" s="51">
        <v>113346147.98</v>
      </c>
      <c r="P39" s="51">
        <v>107</v>
      </c>
      <c r="Q39" s="51">
        <v>96</v>
      </c>
      <c r="R39" s="52">
        <v>11.4583333333333</v>
      </c>
      <c r="S39" s="51">
        <v>1984.8315887850499</v>
      </c>
      <c r="T39" s="51">
        <v>2366.9703125000001</v>
      </c>
      <c r="U39" s="53">
        <v>-19.2529545516186</v>
      </c>
    </row>
    <row r="40" spans="1:21" ht="12" thickBot="1">
      <c r="A40" s="75"/>
      <c r="B40" s="64" t="s">
        <v>72</v>
      </c>
      <c r="C40" s="65"/>
      <c r="D40" s="51">
        <v>1.79</v>
      </c>
      <c r="E40" s="54"/>
      <c r="F40" s="54"/>
      <c r="G40" s="51">
        <v>30.6</v>
      </c>
      <c r="H40" s="52">
        <v>-94.150326797385603</v>
      </c>
      <c r="I40" s="51">
        <v>-164.89</v>
      </c>
      <c r="J40" s="52">
        <v>-9211.7318435754205</v>
      </c>
      <c r="K40" s="51">
        <v>-3417.8</v>
      </c>
      <c r="L40" s="52">
        <v>-11169.281045751601</v>
      </c>
      <c r="M40" s="52">
        <v>-0.95175551524372404</v>
      </c>
      <c r="N40" s="51">
        <v>390.55</v>
      </c>
      <c r="O40" s="51">
        <v>5017.47</v>
      </c>
      <c r="P40" s="51">
        <v>3</v>
      </c>
      <c r="Q40" s="51">
        <v>3</v>
      </c>
      <c r="R40" s="52">
        <v>0</v>
      </c>
      <c r="S40" s="51">
        <v>0.59666666666666701</v>
      </c>
      <c r="T40" s="51">
        <v>0.85</v>
      </c>
      <c r="U40" s="53">
        <v>-42.458100558659197</v>
      </c>
    </row>
    <row r="41" spans="1:21" ht="12" customHeight="1" thickBot="1">
      <c r="A41" s="75"/>
      <c r="B41" s="64" t="s">
        <v>33</v>
      </c>
      <c r="C41" s="65"/>
      <c r="D41" s="51">
        <v>56442.307999999997</v>
      </c>
      <c r="E41" s="51">
        <v>102602.5625</v>
      </c>
      <c r="F41" s="52">
        <v>55.010622176224899</v>
      </c>
      <c r="G41" s="51">
        <v>184837.1801</v>
      </c>
      <c r="H41" s="52">
        <v>-69.463769156473901</v>
      </c>
      <c r="I41" s="51">
        <v>2802.3519000000001</v>
      </c>
      <c r="J41" s="52">
        <v>4.9649845998501698</v>
      </c>
      <c r="K41" s="51">
        <v>8041.1760999999997</v>
      </c>
      <c r="L41" s="52">
        <v>4.3504105048830501</v>
      </c>
      <c r="M41" s="52">
        <v>-0.65149974765507301</v>
      </c>
      <c r="N41" s="51">
        <v>2690836.6354</v>
      </c>
      <c r="O41" s="51">
        <v>66656892.882100001</v>
      </c>
      <c r="P41" s="51">
        <v>131</v>
      </c>
      <c r="Q41" s="51">
        <v>147</v>
      </c>
      <c r="R41" s="52">
        <v>-10.8843537414966</v>
      </c>
      <c r="S41" s="51">
        <v>430.85731297709901</v>
      </c>
      <c r="T41" s="51">
        <v>377.95220340136098</v>
      </c>
      <c r="U41" s="53">
        <v>12.279032520112001</v>
      </c>
    </row>
    <row r="42" spans="1:21" ht="12" thickBot="1">
      <c r="A42" s="75"/>
      <c r="B42" s="64" t="s">
        <v>34</v>
      </c>
      <c r="C42" s="65"/>
      <c r="D42" s="51">
        <v>431542.24160000001</v>
      </c>
      <c r="E42" s="51">
        <v>318442.5674</v>
      </c>
      <c r="F42" s="52">
        <v>135.51650620186501</v>
      </c>
      <c r="G42" s="51">
        <v>468263.34480000002</v>
      </c>
      <c r="H42" s="52">
        <v>-7.84197687215595</v>
      </c>
      <c r="I42" s="51">
        <v>9094.7206000000006</v>
      </c>
      <c r="J42" s="52">
        <v>2.10749255189483</v>
      </c>
      <c r="K42" s="51">
        <v>29312.5671</v>
      </c>
      <c r="L42" s="52">
        <v>6.2598466067250502</v>
      </c>
      <c r="M42" s="52">
        <v>-0.68973305650872196</v>
      </c>
      <c r="N42" s="51">
        <v>13184372.1032</v>
      </c>
      <c r="O42" s="51">
        <v>177546248.94659999</v>
      </c>
      <c r="P42" s="51">
        <v>1970</v>
      </c>
      <c r="Q42" s="51">
        <v>2024</v>
      </c>
      <c r="R42" s="52">
        <v>-2.6679841897233199</v>
      </c>
      <c r="S42" s="51">
        <v>219.05697543147201</v>
      </c>
      <c r="T42" s="51">
        <v>215.065497579051</v>
      </c>
      <c r="U42" s="53">
        <v>1.82211858104897</v>
      </c>
    </row>
    <row r="43" spans="1:21" ht="12" thickBot="1">
      <c r="A43" s="75"/>
      <c r="B43" s="64" t="s">
        <v>39</v>
      </c>
      <c r="C43" s="65"/>
      <c r="D43" s="51">
        <v>202785.53</v>
      </c>
      <c r="E43" s="51">
        <v>112921.4474</v>
      </c>
      <c r="F43" s="52">
        <v>179.58105804442599</v>
      </c>
      <c r="G43" s="51">
        <v>321150.45</v>
      </c>
      <c r="H43" s="52">
        <v>-36.856532506804797</v>
      </c>
      <c r="I43" s="51">
        <v>-21452.99</v>
      </c>
      <c r="J43" s="52">
        <v>-10.579152269888301</v>
      </c>
      <c r="K43" s="51">
        <v>-48083.95</v>
      </c>
      <c r="L43" s="52">
        <v>-14.972406235146201</v>
      </c>
      <c r="M43" s="52">
        <v>-0.55384301830444504</v>
      </c>
      <c r="N43" s="51">
        <v>6202673.5599999996</v>
      </c>
      <c r="O43" s="51">
        <v>84327700.900000006</v>
      </c>
      <c r="P43" s="51">
        <v>155</v>
      </c>
      <c r="Q43" s="51">
        <v>139</v>
      </c>
      <c r="R43" s="52">
        <v>11.510791366906499</v>
      </c>
      <c r="S43" s="51">
        <v>1308.2937419354801</v>
      </c>
      <c r="T43" s="51">
        <v>1485.2308633093501</v>
      </c>
      <c r="U43" s="53">
        <v>-13.5242656677474</v>
      </c>
    </row>
    <row r="44" spans="1:21" ht="12" thickBot="1">
      <c r="A44" s="75"/>
      <c r="B44" s="64" t="s">
        <v>40</v>
      </c>
      <c r="C44" s="65"/>
      <c r="D44" s="51">
        <v>112025.66</v>
      </c>
      <c r="E44" s="51">
        <v>23896.628400000001</v>
      </c>
      <c r="F44" s="52">
        <v>468.792744000656</v>
      </c>
      <c r="G44" s="51">
        <v>117708.62</v>
      </c>
      <c r="H44" s="52">
        <v>-4.8279896578517301</v>
      </c>
      <c r="I44" s="51">
        <v>9532.33</v>
      </c>
      <c r="J44" s="52">
        <v>8.5090594422742107</v>
      </c>
      <c r="K44" s="51">
        <v>15965.08</v>
      </c>
      <c r="L44" s="52">
        <v>13.5632207734659</v>
      </c>
      <c r="M44" s="52">
        <v>-0.40292626156586803</v>
      </c>
      <c r="N44" s="51">
        <v>3262124.43</v>
      </c>
      <c r="O44" s="51">
        <v>34601774.130000003</v>
      </c>
      <c r="P44" s="51">
        <v>66</v>
      </c>
      <c r="Q44" s="51">
        <v>80</v>
      </c>
      <c r="R44" s="52">
        <v>-17.5</v>
      </c>
      <c r="S44" s="51">
        <v>1697.35848484849</v>
      </c>
      <c r="T44" s="51">
        <v>1444.840625</v>
      </c>
      <c r="U44" s="53">
        <v>14.877108289297301</v>
      </c>
    </row>
    <row r="45" spans="1:21" ht="12" thickBot="1">
      <c r="A45" s="75"/>
      <c r="B45" s="64" t="s">
        <v>75</v>
      </c>
      <c r="C45" s="65"/>
      <c r="D45" s="51">
        <v>-3371.8802999999998</v>
      </c>
      <c r="E45" s="54"/>
      <c r="F45" s="54"/>
      <c r="G45" s="54"/>
      <c r="H45" s="54"/>
      <c r="I45" s="51">
        <v>-3371.8802000000001</v>
      </c>
      <c r="J45" s="52">
        <v>99.999997034295703</v>
      </c>
      <c r="K45" s="54"/>
      <c r="L45" s="54"/>
      <c r="M45" s="54"/>
      <c r="N45" s="51">
        <v>-3799.2307000000001</v>
      </c>
      <c r="O45" s="51">
        <v>-3807.7777000000001</v>
      </c>
      <c r="P45" s="51">
        <v>1</v>
      </c>
      <c r="Q45" s="51">
        <v>1</v>
      </c>
      <c r="R45" s="52">
        <v>0</v>
      </c>
      <c r="S45" s="51">
        <v>-3371.8802999999998</v>
      </c>
      <c r="T45" s="54"/>
      <c r="U45" s="55"/>
    </row>
    <row r="46" spans="1:21" ht="12" thickBot="1">
      <c r="A46" s="76"/>
      <c r="B46" s="64" t="s">
        <v>35</v>
      </c>
      <c r="C46" s="65"/>
      <c r="D46" s="56">
        <v>47998.164199999999</v>
      </c>
      <c r="E46" s="57"/>
      <c r="F46" s="57"/>
      <c r="G46" s="56">
        <v>6867.9449999999997</v>
      </c>
      <c r="H46" s="58">
        <v>598.87228566914905</v>
      </c>
      <c r="I46" s="56">
        <v>7917.6129000000001</v>
      </c>
      <c r="J46" s="58">
        <v>16.495657765177601</v>
      </c>
      <c r="K46" s="56">
        <v>855.64059999999995</v>
      </c>
      <c r="L46" s="58">
        <v>12.458466105945799</v>
      </c>
      <c r="M46" s="58">
        <v>8.2534329249921008</v>
      </c>
      <c r="N46" s="56">
        <v>854429.80720000004</v>
      </c>
      <c r="O46" s="56">
        <v>9593512.8265000004</v>
      </c>
      <c r="P46" s="56">
        <v>18</v>
      </c>
      <c r="Q46" s="56">
        <v>20</v>
      </c>
      <c r="R46" s="58">
        <v>-10</v>
      </c>
      <c r="S46" s="56">
        <v>2666.5646777777802</v>
      </c>
      <c r="T46" s="56">
        <v>1188.7401150000001</v>
      </c>
      <c r="U46" s="59">
        <v>55.420540708929899</v>
      </c>
    </row>
  </sheetData>
  <mergeCells count="44">
    <mergeCell ref="B46:C46"/>
    <mergeCell ref="B37:C37"/>
    <mergeCell ref="B38:C38"/>
    <mergeCell ref="B39:C39"/>
    <mergeCell ref="B40:C40"/>
    <mergeCell ref="B41:C41"/>
    <mergeCell ref="B42:C42"/>
    <mergeCell ref="B29:C29"/>
    <mergeCell ref="B30:C30"/>
    <mergeCell ref="B43:C43"/>
    <mergeCell ref="B44:C44"/>
    <mergeCell ref="B45:C45"/>
    <mergeCell ref="B31:C31"/>
    <mergeCell ref="B32:C32"/>
    <mergeCell ref="B33:C33"/>
    <mergeCell ref="B34:C34"/>
    <mergeCell ref="B35:C35"/>
    <mergeCell ref="B16:C16"/>
    <mergeCell ref="B25:C25"/>
    <mergeCell ref="B26:C26"/>
    <mergeCell ref="B27:C27"/>
    <mergeCell ref="B28:C28"/>
    <mergeCell ref="B24:C24"/>
    <mergeCell ref="B19:C19"/>
    <mergeCell ref="B20:C20"/>
    <mergeCell ref="B21:C21"/>
    <mergeCell ref="B22:C22"/>
    <mergeCell ref="B23:C23"/>
    <mergeCell ref="B17:C17"/>
    <mergeCell ref="B36:C36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49568</v>
      </c>
      <c r="D2" s="37">
        <v>534196.57801538496</v>
      </c>
      <c r="E2" s="37">
        <v>394901.28872735001</v>
      </c>
      <c r="F2" s="37">
        <v>139295.28928803399</v>
      </c>
      <c r="G2" s="37">
        <v>394901.28872735001</v>
      </c>
      <c r="H2" s="37">
        <v>0.26075661099428199</v>
      </c>
    </row>
    <row r="3" spans="1:8">
      <c r="A3" s="37">
        <v>2</v>
      </c>
      <c r="B3" s="37">
        <v>13</v>
      </c>
      <c r="C3" s="37">
        <v>6083</v>
      </c>
      <c r="D3" s="37">
        <v>55812.902876068401</v>
      </c>
      <c r="E3" s="37">
        <v>42172.843723931597</v>
      </c>
      <c r="F3" s="37">
        <v>13640.059152136801</v>
      </c>
      <c r="G3" s="37">
        <v>42172.843723931597</v>
      </c>
      <c r="H3" s="37">
        <v>0.24438899339144299</v>
      </c>
    </row>
    <row r="4" spans="1:8">
      <c r="A4" s="37">
        <v>3</v>
      </c>
      <c r="B4" s="37">
        <v>14</v>
      </c>
      <c r="C4" s="37">
        <v>76153</v>
      </c>
      <c r="D4" s="37">
        <v>88816.596546191693</v>
      </c>
      <c r="E4" s="37">
        <v>63817.636984620003</v>
      </c>
      <c r="F4" s="37">
        <v>24998.959561571701</v>
      </c>
      <c r="G4" s="37">
        <v>63817.636984620003</v>
      </c>
      <c r="H4" s="37">
        <v>0.28146720921207802</v>
      </c>
    </row>
    <row r="5" spans="1:8">
      <c r="A5" s="37">
        <v>4</v>
      </c>
      <c r="B5" s="37">
        <v>15</v>
      </c>
      <c r="C5" s="37">
        <v>3548</v>
      </c>
      <c r="D5" s="37">
        <v>62768.811113758398</v>
      </c>
      <c r="E5" s="37">
        <v>48837.437715793101</v>
      </c>
      <c r="F5" s="37">
        <v>13931.373397965401</v>
      </c>
      <c r="G5" s="37">
        <v>48837.437715793101</v>
      </c>
      <c r="H5" s="37">
        <v>0.22194738359337399</v>
      </c>
    </row>
    <row r="6" spans="1:8">
      <c r="A6" s="37">
        <v>5</v>
      </c>
      <c r="B6" s="37">
        <v>16</v>
      </c>
      <c r="C6" s="37">
        <v>3585</v>
      </c>
      <c r="D6" s="37">
        <v>187033.152400855</v>
      </c>
      <c r="E6" s="37">
        <v>161066.14078546999</v>
      </c>
      <c r="F6" s="37">
        <v>25967.011615384599</v>
      </c>
      <c r="G6" s="37">
        <v>161066.14078546999</v>
      </c>
      <c r="H6" s="37">
        <v>0.13883641098948801</v>
      </c>
    </row>
    <row r="7" spans="1:8">
      <c r="A7" s="37">
        <v>6</v>
      </c>
      <c r="B7" s="37">
        <v>17</v>
      </c>
      <c r="C7" s="37">
        <v>13523</v>
      </c>
      <c r="D7" s="37">
        <v>240377.616729915</v>
      </c>
      <c r="E7" s="37">
        <v>180233.51240683801</v>
      </c>
      <c r="F7" s="37">
        <v>60144.104323076899</v>
      </c>
      <c r="G7" s="37">
        <v>180233.51240683801</v>
      </c>
      <c r="H7" s="37">
        <v>0.250206758604542</v>
      </c>
    </row>
    <row r="8" spans="1:8">
      <c r="A8" s="37">
        <v>7</v>
      </c>
      <c r="B8" s="37">
        <v>18</v>
      </c>
      <c r="C8" s="37">
        <v>102056</v>
      </c>
      <c r="D8" s="37">
        <v>155180.656444444</v>
      </c>
      <c r="E8" s="37">
        <v>125880.389751282</v>
      </c>
      <c r="F8" s="37">
        <v>29300.266693162401</v>
      </c>
      <c r="G8" s="37">
        <v>125880.389751282</v>
      </c>
      <c r="H8" s="37">
        <v>0.18881391124706401</v>
      </c>
    </row>
    <row r="9" spans="1:8">
      <c r="A9" s="37">
        <v>8</v>
      </c>
      <c r="B9" s="37">
        <v>19</v>
      </c>
      <c r="C9" s="37">
        <v>8399</v>
      </c>
      <c r="D9" s="37">
        <v>76212.314521367502</v>
      </c>
      <c r="E9" s="37">
        <v>57442.223796581202</v>
      </c>
      <c r="F9" s="37">
        <v>18770.0907247863</v>
      </c>
      <c r="G9" s="37">
        <v>57442.223796581202</v>
      </c>
      <c r="H9" s="37">
        <v>0.24628684803324999</v>
      </c>
    </row>
    <row r="10" spans="1:8">
      <c r="A10" s="37">
        <v>9</v>
      </c>
      <c r="B10" s="37">
        <v>21</v>
      </c>
      <c r="C10" s="37">
        <v>93429</v>
      </c>
      <c r="D10" s="37">
        <v>413719.68914017099</v>
      </c>
      <c r="E10" s="37">
        <v>391885.26254273503</v>
      </c>
      <c r="F10" s="37">
        <v>21834.4265974359</v>
      </c>
      <c r="G10" s="37">
        <v>391885.26254273503</v>
      </c>
      <c r="H10" s="37">
        <v>5.2775894332740499E-2</v>
      </c>
    </row>
    <row r="11" spans="1:8">
      <c r="A11" s="37">
        <v>10</v>
      </c>
      <c r="B11" s="37">
        <v>22</v>
      </c>
      <c r="C11" s="37">
        <v>27623</v>
      </c>
      <c r="D11" s="37">
        <v>439088.59593846102</v>
      </c>
      <c r="E11" s="37">
        <v>396320.13473076897</v>
      </c>
      <c r="F11" s="37">
        <v>42768.4612076923</v>
      </c>
      <c r="G11" s="37">
        <v>396320.13473076897</v>
      </c>
      <c r="H11" s="37">
        <v>9.7402805728268801E-2</v>
      </c>
    </row>
    <row r="12" spans="1:8">
      <c r="A12" s="37">
        <v>11</v>
      </c>
      <c r="B12" s="37">
        <v>23</v>
      </c>
      <c r="C12" s="37">
        <v>111136.399</v>
      </c>
      <c r="D12" s="37">
        <v>1157805.8749555601</v>
      </c>
      <c r="E12" s="37">
        <v>973686.24547692295</v>
      </c>
      <c r="F12" s="37">
        <v>184119.62947863201</v>
      </c>
      <c r="G12" s="37">
        <v>973686.24547692295</v>
      </c>
      <c r="H12" s="37">
        <v>0.15902461151849001</v>
      </c>
    </row>
    <row r="13" spans="1:8">
      <c r="A13" s="37">
        <v>12</v>
      </c>
      <c r="B13" s="37">
        <v>24</v>
      </c>
      <c r="C13" s="37">
        <v>18915</v>
      </c>
      <c r="D13" s="37">
        <v>408407.04074358998</v>
      </c>
      <c r="E13" s="37">
        <v>372249.42062136799</v>
      </c>
      <c r="F13" s="37">
        <v>36157.620122222201</v>
      </c>
      <c r="G13" s="37">
        <v>372249.42062136799</v>
      </c>
      <c r="H13" s="37">
        <v>8.8533292806093095E-2</v>
      </c>
    </row>
    <row r="14" spans="1:8">
      <c r="A14" s="37">
        <v>13</v>
      </c>
      <c r="B14" s="37">
        <v>25</v>
      </c>
      <c r="C14" s="37">
        <v>75276</v>
      </c>
      <c r="D14" s="37">
        <v>897652.451</v>
      </c>
      <c r="E14" s="37">
        <v>825447.20559999999</v>
      </c>
      <c r="F14" s="37">
        <v>72205.2454</v>
      </c>
      <c r="G14" s="37">
        <v>825447.20559999999</v>
      </c>
      <c r="H14" s="37">
        <v>8.0437863584689295E-2</v>
      </c>
    </row>
    <row r="15" spans="1:8">
      <c r="A15" s="37">
        <v>14</v>
      </c>
      <c r="B15" s="37">
        <v>26</v>
      </c>
      <c r="C15" s="37">
        <v>42535</v>
      </c>
      <c r="D15" s="37">
        <v>266389.69435635</v>
      </c>
      <c r="E15" s="37">
        <v>225303.82629226201</v>
      </c>
      <c r="F15" s="37">
        <v>41085.868064087401</v>
      </c>
      <c r="G15" s="37">
        <v>225303.82629226201</v>
      </c>
      <c r="H15" s="37">
        <v>0.154232197921016</v>
      </c>
    </row>
    <row r="16" spans="1:8">
      <c r="A16" s="37">
        <v>15</v>
      </c>
      <c r="B16" s="37">
        <v>27</v>
      </c>
      <c r="C16" s="37">
        <v>96213.769</v>
      </c>
      <c r="D16" s="37">
        <v>819893.91119999997</v>
      </c>
      <c r="E16" s="37">
        <v>727708.59640000004</v>
      </c>
      <c r="F16" s="37">
        <v>92185.314799999993</v>
      </c>
      <c r="G16" s="37">
        <v>727708.59640000004</v>
      </c>
      <c r="H16" s="37">
        <v>0.112435662151799</v>
      </c>
    </row>
    <row r="17" spans="1:8">
      <c r="A17" s="37">
        <v>16</v>
      </c>
      <c r="B17" s="37">
        <v>29</v>
      </c>
      <c r="C17" s="37">
        <v>137788</v>
      </c>
      <c r="D17" s="37">
        <v>1807592.1865803399</v>
      </c>
      <c r="E17" s="37">
        <v>1627465.6496487199</v>
      </c>
      <c r="F17" s="37">
        <v>180126.536931624</v>
      </c>
      <c r="G17" s="37">
        <v>1627465.6496487199</v>
      </c>
      <c r="H17" s="37">
        <v>9.9649986467574198E-2</v>
      </c>
    </row>
    <row r="18" spans="1:8">
      <c r="A18" s="37">
        <v>17</v>
      </c>
      <c r="B18" s="37">
        <v>31</v>
      </c>
      <c r="C18" s="37">
        <v>21613.702000000001</v>
      </c>
      <c r="D18" s="37">
        <v>209918.71771611099</v>
      </c>
      <c r="E18" s="37">
        <v>174130.83210757299</v>
      </c>
      <c r="F18" s="37">
        <v>35787.885608537799</v>
      </c>
      <c r="G18" s="37">
        <v>174130.83210757299</v>
      </c>
      <c r="H18" s="37">
        <v>0.170484490368012</v>
      </c>
    </row>
    <row r="19" spans="1:8">
      <c r="A19" s="37">
        <v>18</v>
      </c>
      <c r="B19" s="37">
        <v>32</v>
      </c>
      <c r="C19" s="37">
        <v>23610.100999999999</v>
      </c>
      <c r="D19" s="37">
        <v>309876.23905051802</v>
      </c>
      <c r="E19" s="37">
        <v>284259.184347059</v>
      </c>
      <c r="F19" s="37">
        <v>25617.054703459198</v>
      </c>
      <c r="G19" s="37">
        <v>284259.184347059</v>
      </c>
      <c r="H19" s="37">
        <v>8.2668664051014695E-2</v>
      </c>
    </row>
    <row r="20" spans="1:8">
      <c r="A20" s="37">
        <v>19</v>
      </c>
      <c r="B20" s="37">
        <v>33</v>
      </c>
      <c r="C20" s="37">
        <v>30208.673999999999</v>
      </c>
      <c r="D20" s="37">
        <v>536695.55236957897</v>
      </c>
      <c r="E20" s="37">
        <v>426307.035201828</v>
      </c>
      <c r="F20" s="37">
        <v>110388.51716775099</v>
      </c>
      <c r="G20" s="37">
        <v>426307.035201828</v>
      </c>
      <c r="H20" s="37">
        <v>0.205681818454376</v>
      </c>
    </row>
    <row r="21" spans="1:8">
      <c r="A21" s="37">
        <v>20</v>
      </c>
      <c r="B21" s="37">
        <v>34</v>
      </c>
      <c r="C21" s="37">
        <v>30191.528999999999</v>
      </c>
      <c r="D21" s="37">
        <v>209144.185329809</v>
      </c>
      <c r="E21" s="37">
        <v>152319.22212165999</v>
      </c>
      <c r="F21" s="37">
        <v>56824.963208148503</v>
      </c>
      <c r="G21" s="37">
        <v>152319.22212165999</v>
      </c>
      <c r="H21" s="37">
        <v>0.27170233357689899</v>
      </c>
    </row>
    <row r="22" spans="1:8">
      <c r="A22" s="37">
        <v>21</v>
      </c>
      <c r="B22" s="37">
        <v>35</v>
      </c>
      <c r="C22" s="37">
        <v>38750.633999999998</v>
      </c>
      <c r="D22" s="37">
        <v>1065035.71234513</v>
      </c>
      <c r="E22" s="37">
        <v>1024199.57860354</v>
      </c>
      <c r="F22" s="37">
        <v>40836.133741592901</v>
      </c>
      <c r="G22" s="37">
        <v>1024199.57860354</v>
      </c>
      <c r="H22" s="37">
        <v>3.8342501822473798E-2</v>
      </c>
    </row>
    <row r="23" spans="1:8">
      <c r="A23" s="37">
        <v>22</v>
      </c>
      <c r="B23" s="37">
        <v>36</v>
      </c>
      <c r="C23" s="37">
        <v>133847.76699999999</v>
      </c>
      <c r="D23" s="37">
        <v>643376.555044248</v>
      </c>
      <c r="E23" s="37">
        <v>531281.02762778802</v>
      </c>
      <c r="F23" s="37">
        <v>112095.52741645899</v>
      </c>
      <c r="G23" s="37">
        <v>531281.02762778802</v>
      </c>
      <c r="H23" s="37">
        <v>0.17423004698819</v>
      </c>
    </row>
    <row r="24" spans="1:8">
      <c r="A24" s="37">
        <v>23</v>
      </c>
      <c r="B24" s="37">
        <v>37</v>
      </c>
      <c r="C24" s="37">
        <v>84298.803</v>
      </c>
      <c r="D24" s="37">
        <v>609289.36550449301</v>
      </c>
      <c r="E24" s="37">
        <v>527050.67198635498</v>
      </c>
      <c r="F24" s="37">
        <v>82238.693518137399</v>
      </c>
      <c r="G24" s="37">
        <v>527050.67198635498</v>
      </c>
      <c r="H24" s="37">
        <v>0.134974772536927</v>
      </c>
    </row>
    <row r="25" spans="1:8">
      <c r="A25" s="37">
        <v>24</v>
      </c>
      <c r="B25" s="37">
        <v>38</v>
      </c>
      <c r="C25" s="37">
        <v>119602.76</v>
      </c>
      <c r="D25" s="37">
        <v>587859.74937522097</v>
      </c>
      <c r="E25" s="37">
        <v>555022.16041504405</v>
      </c>
      <c r="F25" s="37">
        <v>32837.588960177003</v>
      </c>
      <c r="G25" s="37">
        <v>555022.16041504405</v>
      </c>
      <c r="H25" s="37">
        <v>5.5859563433415603E-2</v>
      </c>
    </row>
    <row r="26" spans="1:8">
      <c r="A26" s="37">
        <v>25</v>
      </c>
      <c r="B26" s="37">
        <v>39</v>
      </c>
      <c r="C26" s="37">
        <v>68419.153999999995</v>
      </c>
      <c r="D26" s="37">
        <v>96569.965473232005</v>
      </c>
      <c r="E26" s="37">
        <v>70617.773450431996</v>
      </c>
      <c r="F26" s="37">
        <v>25952.192022800002</v>
      </c>
      <c r="G26" s="37">
        <v>70617.773450431996</v>
      </c>
      <c r="H26" s="37">
        <v>0.268739787734455</v>
      </c>
    </row>
    <row r="27" spans="1:8">
      <c r="A27" s="37">
        <v>26</v>
      </c>
      <c r="B27" s="37">
        <v>40</v>
      </c>
      <c r="C27" s="37">
        <v>1</v>
      </c>
      <c r="D27" s="37">
        <v>2.2124000000000001</v>
      </c>
      <c r="E27" s="37">
        <v>2.2124000000000001</v>
      </c>
      <c r="F27" s="37">
        <v>0</v>
      </c>
      <c r="G27" s="37">
        <v>2.2124000000000001</v>
      </c>
      <c r="H27" s="37">
        <v>0</v>
      </c>
    </row>
    <row r="28" spans="1:8">
      <c r="A28" s="37">
        <v>27</v>
      </c>
      <c r="B28" s="37">
        <v>42</v>
      </c>
      <c r="C28" s="37">
        <v>9085.3340000000007</v>
      </c>
      <c r="D28" s="37">
        <v>162906.42060000001</v>
      </c>
      <c r="E28" s="37">
        <v>138364.60149999999</v>
      </c>
      <c r="F28" s="37">
        <v>24541.819100000001</v>
      </c>
      <c r="G28" s="37">
        <v>138364.60149999999</v>
      </c>
      <c r="H28" s="37">
        <v>0.150649796426747</v>
      </c>
    </row>
    <row r="29" spans="1:8">
      <c r="A29" s="37">
        <v>28</v>
      </c>
      <c r="B29" s="37">
        <v>75</v>
      </c>
      <c r="C29" s="37">
        <v>147</v>
      </c>
      <c r="D29" s="37">
        <v>56442.307692307702</v>
      </c>
      <c r="E29" s="37">
        <v>53639.955128205103</v>
      </c>
      <c r="F29" s="37">
        <v>2802.3525641025599</v>
      </c>
      <c r="G29" s="37">
        <v>53639.955128205103</v>
      </c>
      <c r="H29" s="37">
        <v>4.96498580352073E-2</v>
      </c>
    </row>
    <row r="30" spans="1:8">
      <c r="A30" s="37">
        <v>29</v>
      </c>
      <c r="B30" s="37">
        <v>76</v>
      </c>
      <c r="C30" s="37">
        <v>2337</v>
      </c>
      <c r="D30" s="37">
        <v>431542.23553247901</v>
      </c>
      <c r="E30" s="37">
        <v>422447.51983247901</v>
      </c>
      <c r="F30" s="37">
        <v>9094.7157000000007</v>
      </c>
      <c r="G30" s="37">
        <v>422447.51983247901</v>
      </c>
      <c r="H30" s="37">
        <v>2.1074914460639201E-2</v>
      </c>
    </row>
    <row r="31" spans="1:8">
      <c r="A31" s="30">
        <v>30</v>
      </c>
      <c r="B31" s="31">
        <v>99</v>
      </c>
      <c r="C31" s="30">
        <v>19</v>
      </c>
      <c r="D31" s="30">
        <v>47998.164284093502</v>
      </c>
      <c r="E31" s="30">
        <v>40080.550952272897</v>
      </c>
      <c r="F31" s="30">
        <v>7917.6133318205902</v>
      </c>
      <c r="G31" s="30">
        <v>40080.550952272897</v>
      </c>
      <c r="H31" s="30">
        <v>0.16495658635937599</v>
      </c>
    </row>
    <row r="32" spans="1:8">
      <c r="A32" s="30">
        <v>31</v>
      </c>
      <c r="B32" s="33">
        <v>9101</v>
      </c>
      <c r="C32" s="34">
        <v>-1</v>
      </c>
      <c r="D32" s="34">
        <v>-3371.8802999999998</v>
      </c>
      <c r="E32" s="34">
        <v>-1E-4</v>
      </c>
      <c r="F32" s="30">
        <v>-3371.8802000000001</v>
      </c>
      <c r="G32" s="30">
        <v>-1E-4</v>
      </c>
      <c r="H32" s="30">
        <v>0.99999997034295696</v>
      </c>
    </row>
    <row r="33" spans="1:8">
      <c r="A33" s="30"/>
      <c r="B33" s="33">
        <v>70</v>
      </c>
      <c r="C33" s="34">
        <v>39</v>
      </c>
      <c r="D33" s="34">
        <v>70709.440000000002</v>
      </c>
      <c r="E33" s="34">
        <v>70341.649999999994</v>
      </c>
      <c r="F33" s="30"/>
      <c r="G33" s="30"/>
      <c r="H33" s="30"/>
    </row>
    <row r="34" spans="1:8">
      <c r="A34" s="30"/>
      <c r="B34" s="33">
        <v>71</v>
      </c>
      <c r="C34" s="34">
        <v>145</v>
      </c>
      <c r="D34" s="34">
        <v>423062.49</v>
      </c>
      <c r="E34" s="34">
        <v>467152.3</v>
      </c>
      <c r="F34" s="30"/>
      <c r="G34" s="30"/>
      <c r="H34" s="30"/>
    </row>
    <row r="35" spans="1:8">
      <c r="A35" s="30"/>
      <c r="B35" s="33">
        <v>72</v>
      </c>
      <c r="C35" s="34">
        <v>55</v>
      </c>
      <c r="D35" s="34">
        <v>177323.09</v>
      </c>
      <c r="E35" s="34">
        <v>182905.26</v>
      </c>
      <c r="F35" s="30"/>
      <c r="G35" s="30"/>
      <c r="H35" s="30"/>
    </row>
    <row r="36" spans="1:8">
      <c r="A36" s="30"/>
      <c r="B36" s="33">
        <v>73</v>
      </c>
      <c r="C36" s="34">
        <v>93</v>
      </c>
      <c r="D36" s="34">
        <v>212376.98</v>
      </c>
      <c r="E36" s="34">
        <v>246342.87</v>
      </c>
      <c r="F36" s="30"/>
      <c r="G36" s="30"/>
      <c r="H36" s="30"/>
    </row>
    <row r="37" spans="1:8">
      <c r="A37" s="30"/>
      <c r="B37" s="33">
        <v>74</v>
      </c>
      <c r="C37" s="34">
        <v>3</v>
      </c>
      <c r="D37" s="34">
        <v>1.79</v>
      </c>
      <c r="E37" s="34">
        <v>166.68</v>
      </c>
      <c r="F37" s="30"/>
      <c r="G37" s="30"/>
      <c r="H37" s="30"/>
    </row>
    <row r="38" spans="1:8">
      <c r="A38" s="30"/>
      <c r="B38" s="33">
        <v>77</v>
      </c>
      <c r="C38" s="34">
        <v>127</v>
      </c>
      <c r="D38" s="34">
        <v>202785.53</v>
      </c>
      <c r="E38" s="34">
        <v>224238.52</v>
      </c>
      <c r="F38" s="34"/>
      <c r="G38" s="30"/>
      <c r="H38" s="30"/>
    </row>
    <row r="39" spans="1:8">
      <c r="A39" s="30"/>
      <c r="B39" s="31">
        <v>78</v>
      </c>
      <c r="C39" s="30">
        <v>60</v>
      </c>
      <c r="D39" s="30">
        <v>112025.66</v>
      </c>
      <c r="E39" s="30">
        <v>102493.33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2015-12-30T00:29:43Z</dcterms:modified>
</cp:coreProperties>
</file>