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9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29" i="2"/>
  <c r="F30"/>
  <c r="F31"/>
  <c r="E30"/>
  <c r="E31"/>
  <c r="E4" l="1"/>
  <c r="J35" l="1"/>
  <c r="I35"/>
  <c r="H35"/>
  <c r="F35"/>
  <c r="E35"/>
  <c r="J31"/>
  <c r="I31"/>
  <c r="H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<sst xmlns="http://schemas.openxmlformats.org/spreadsheetml/2006/main" count="117" uniqueCount="76">
  <si>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</si>
  <si>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</si>
  <si>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</si>
  <si>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</si>
  <si>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</si>
  <si>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</si>
  <si>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</si>
  <si>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</si>
  <si>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</si>
  <si>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</si>
  <si>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</si>
  <si>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</si>
  <si>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</si>
  <si>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</si>
  <si>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</si>
  <si>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</si>
  <si>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</si>
  <si>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</si>
  <si>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</si>
  <si>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</si>
  <si>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</si>
  <si>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</si>
  <si>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</si>
  <si>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</si>
  <si>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</si>
  <si>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</si>
  <si>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</si>
  <si>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</si>
  <si>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</si>
  <si>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</si>
  <si>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</si>
  <si>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</si>
  <si>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</si>
  <si>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</si>
  <si>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</si>
  <si>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</si>
  <si>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</si>
  <si>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</si>
  <si>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</si>
  <si>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</si>
  <si>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5" type="noConversion"/>
  </si>
  <si>
    <t>COST</t>
    <phoneticPr fontId="15" type="noConversion"/>
  </si>
  <si>
    <t>成本</t>
    <phoneticPr fontId="15" type="noConversion"/>
  </si>
  <si>
    <t>销售金额差异</t>
    <phoneticPr fontId="15" type="noConversion"/>
  </si>
  <si>
    <t>销售成本差异</t>
    <phoneticPr fontId="1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</si>
  <si>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</si>
  <si>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</si>
  <si>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</si>
  <si>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</si>
  <si>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</si>
  <si>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</si>
  <si>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</si>
  <si>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</si>
  <si>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</si>
  <si>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</si>
  <si>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</si>
  <si>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</si>
  <si>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</si>
  <si>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</si>
  <si>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</si>
  <si>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</si>
  <si>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</si>
  <si>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</si>
  <si>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</si>
  <si>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</si>
  <si>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</si>
  <si>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</si>
  <si>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</si>
  <si>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</si>
  <si>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</si>
  <si>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</si>
  <si>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5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</si>
  <si>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</si>
  <si>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</si>
  <si>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5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</si>
  <si>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5" type="noConversion"/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</si>
</sst>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5">
    <xf numFmtId="0" fontId="0" fillId="0" borderId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11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9" fillId="38" borderId="21">
      <alignment vertical="center"/>
    </xf>
    <xf numFmtId="0" fontId="48" fillId="0" borderId="0"/>
    <xf numFmtId="18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12" fillId="0" borderId="0" xfId="0" applyFont="1"/>
    <xf numFmtId="177" fontId="12" fillId="0" borderId="0" xfId="0" applyNumberFormat="1" applyFont="1"/>
    <xf numFmtId="0" fontId="0" fillId="0" borderId="0" xfId="0" applyAlignment="1"/>
    <xf numFmtId="0" fontId="12" fillId="0" borderId="0" xfId="0" applyNumberFormat="1" applyFont="1"/>
    <xf numFmtId="0" fontId="13" fillId="0" borderId="18" xfId="0" applyFont="1" applyBorder="1" applyAlignment="1">
      <alignment wrapText="1"/>
    </xf>
    <xf numFmtId="0" fontId="13" fillId="0" borderId="18" xfId="0" applyNumberFormat="1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8" xfId="0" applyFont="1" applyBorder="1" applyAlignment="1">
      <alignment horizontal="right" vertical="center" wrapText="1"/>
    </xf>
    <xf numFmtId="49" fontId="13" fillId="36" borderId="18" xfId="0" applyNumberFormat="1" applyFont="1" applyFill="1" applyBorder="1" applyAlignment="1">
      <alignment vertical="center" wrapText="1"/>
    </xf>
    <xf numFmtId="49" fontId="16" fillId="37" borderId="18" xfId="0" applyNumberFormat="1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vertical="center" wrapText="1"/>
    </xf>
    <xf numFmtId="0" fontId="13" fillId="33" borderId="18" xfId="0" applyNumberFormat="1" applyFont="1" applyFill="1" applyBorder="1" applyAlignment="1">
      <alignment vertical="center" wrapText="1"/>
    </xf>
    <xf numFmtId="0" fontId="13" fillId="36" borderId="18" xfId="0" applyFont="1" applyFill="1" applyBorder="1" applyAlignment="1">
      <alignment vertical="center" wrapText="1"/>
    </xf>
    <xf numFmtId="0" fontId="13" fillId="37" borderId="18" xfId="0" applyFont="1" applyFill="1" applyBorder="1" applyAlignment="1">
      <alignment vertical="center" wrapText="1"/>
    </xf>
    <xf numFmtId="4" fontId="13" fillId="36" borderId="18" xfId="0" applyNumberFormat="1" applyFont="1" applyFill="1" applyBorder="1" applyAlignment="1">
      <alignment horizontal="right" vertical="top" wrapText="1"/>
    </xf>
    <xf numFmtId="4" fontId="13" fillId="37" borderId="18" xfId="0" applyNumberFormat="1" applyFont="1" applyFill="1" applyBorder="1" applyAlignment="1">
      <alignment horizontal="right" vertical="top" wrapText="1"/>
    </xf>
    <xf numFmtId="177" fontId="12" fillId="36" borderId="18" xfId="0" applyNumberFormat="1" applyFont="1" applyFill="1" applyBorder="1" applyAlignment="1">
      <alignment horizontal="center" vertical="center"/>
    </xf>
    <xf numFmtId="177" fontId="12" fillId="37" borderId="18" xfId="0" applyNumberFormat="1" applyFont="1" applyFill="1" applyBorder="1" applyAlignment="1">
      <alignment horizontal="center" vertical="center"/>
    </xf>
    <xf numFmtId="177" fontId="17" fillId="0" borderId="18" xfId="0" applyNumberFormat="1" applyFont="1" applyBorder="1"/>
    <xf numFmtId="177" fontId="12" fillId="36" borderId="18" xfId="0" applyNumberFormat="1" applyFont="1" applyFill="1" applyBorder="1"/>
    <xf numFmtId="177" fontId="12" fillId="37" borderId="18" xfId="0" applyNumberFormat="1" applyFont="1" applyFill="1" applyBorder="1"/>
    <xf numFmtId="177" fontId="12" fillId="0" borderId="18" xfId="0" applyNumberFormat="1" applyFont="1" applyBorder="1"/>
    <xf numFmtId="49" fontId="13" fillId="0" borderId="18" xfId="0" applyNumberFormat="1" applyFont="1" applyFill="1" applyBorder="1" applyAlignment="1">
      <alignment vertical="center" wrapText="1"/>
    </xf>
    <xf numFmtId="0" fontId="13" fillId="0" borderId="18" xfId="0" applyFont="1" applyFill="1" applyBorder="1" applyAlignment="1">
      <alignment vertical="center" wrapText="1"/>
    </xf>
    <xf numFmtId="4" fontId="13" fillId="0" borderId="18" xfId="0" applyNumberFormat="1" applyFont="1" applyFill="1" applyBorder="1" applyAlignment="1">
      <alignment horizontal="right" vertical="top" wrapText="1"/>
    </xf>
    <xf numFmtId="0" fontId="12" fillId="0" borderId="0" xfId="0" applyFont="1" applyFill="1"/>
    <xf numFmtId="176" fontId="1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3" fillId="0" borderId="0" xfId="0" applyNumberFormat="1" applyFont="1" applyAlignment="1"/>
    <xf numFmtId="1" fontId="23" fillId="0" borderId="0" xfId="0" applyNumberFormat="1" applyFont="1" applyAlignment="1"/>
    <xf numFmtId="0" fontId="12" fillId="0" borderId="0" xfId="0" applyFont="1"/>
    <xf numFmtId="1" fontId="47" fillId="0" borderId="0" xfId="0" applyNumberFormat="1" applyFont="1" applyAlignment="1"/>
    <xf numFmtId="0" fontId="47" fillId="0" borderId="0" xfId="0" applyNumberFormat="1" applyFont="1" applyAlignment="1"/>
    <xf numFmtId="0" fontId="12" fillId="0" borderId="0" xfId="0" applyFont="1"/>
    <xf numFmtId="0" fontId="12" fillId="0" borderId="0" xfId="0" applyFont="1"/>
    <xf numFmtId="0" fontId="48" fillId="0" borderId="0" xfId="110"/>
    <xf numFmtId="0" fontId="49" fillId="0" borderId="0" xfId="110" applyNumberFormat="1" applyFont="1"/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49" fontId="13" fillId="33" borderId="18" xfId="0" applyNumberFormat="1" applyFont="1" applyFill="1" applyBorder="1" applyAlignment="1">
      <alignment horizontal="left" vertical="top" wrapText="1"/>
    </xf>
    <xf numFmtId="0" fontId="13" fillId="33" borderId="18" xfId="0" applyFont="1" applyFill="1" applyBorder="1" applyAlignment="1">
      <alignment vertical="center" wrapText="1"/>
    </xf>
    <xf numFmtId="49" fontId="14" fillId="33" borderId="18" xfId="0" applyNumberFormat="1" applyFont="1" applyFill="1" applyBorder="1" applyAlignment="1">
      <alignment horizontal="left" vertical="top" wrapText="1"/>
    </xf>
    <xf numFmtId="14" fontId="13" fillId="33" borderId="18" xfId="0" applyNumberFormat="1" applyFont="1" applyFill="1" applyBorder="1" applyAlignment="1">
      <alignment vertical="center" wrapText="1"/>
    </xf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right" vertical="center" wrapText="1"/>
    </xf>
    <xf numFmtId="0" fontId="24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vertical="center" wrapText="1"/>
    </xf>
    <xf numFmtId="49" fontId="13" fillId="33" borderId="10" xfId="0" applyNumberFormat="1" applyFont="1" applyFill="1" applyBorder="1" applyAlignment="1">
      <alignment vertical="center" wrapText="1"/>
    </xf>
    <xf numFmtId="49" fontId="13" fillId="33" borderId="12" xfId="0" applyNumberFormat="1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0" fontId="13" fillId="33" borderId="13" xfId="0" applyFont="1" applyFill="1" applyBorder="1" applyAlignment="1">
      <alignment vertical="center" wrapText="1"/>
    </xf>
    <xf numFmtId="0" fontId="13" fillId="33" borderId="15" xfId="0" applyFont="1" applyFill="1" applyBorder="1" applyAlignment="1">
      <alignment vertical="center" wrapText="1"/>
    </xf>
    <xf numFmtId="0" fontId="13" fillId="33" borderId="12" xfId="0" applyFont="1" applyFill="1" applyBorder="1" applyAlignment="1">
      <alignment vertical="center" wrapText="1"/>
    </xf>
    <xf numFmtId="49" fontId="14" fillId="33" borderId="13" xfId="0" applyNumberFormat="1" applyFont="1" applyFill="1" applyBorder="1" applyAlignment="1">
      <alignment horizontal="left" vertical="top" wrapText="1"/>
    </xf>
    <xf numFmtId="49" fontId="14" fillId="33" borderId="14" xfId="0" applyNumberFormat="1" applyFont="1" applyFill="1" applyBorder="1" applyAlignment="1">
      <alignment horizontal="left" vertical="top" wrapText="1"/>
    </xf>
    <xf numFmtId="49" fontId="14" fillId="33" borderId="15" xfId="0" applyNumberFormat="1" applyFont="1" applyFill="1" applyBorder="1" applyAlignment="1">
      <alignment horizontal="left" vertical="top" wrapText="1"/>
    </xf>
    <xf numFmtId="4" fontId="14" fillId="34" borderId="10" xfId="0" applyNumberFormat="1" applyFont="1" applyFill="1" applyBorder="1" applyAlignment="1">
      <alignment horizontal="right" vertical="top" wrapText="1"/>
    </xf>
    <xf numFmtId="0" fontId="14" fillId="34" borderId="10" xfId="0" applyFont="1" applyFill="1" applyBorder="1" applyAlignment="1">
      <alignment horizontal="right" vertical="top" wrapText="1"/>
    </xf>
    <xf numFmtId="176" fontId="14" fillId="34" borderId="10" xfId="0" applyNumberFormat="1" applyFont="1" applyFill="1" applyBorder="1" applyAlignment="1">
      <alignment horizontal="right" vertical="top" wrapText="1"/>
    </xf>
    <xf numFmtId="176" fontId="14" fillId="34" borderId="12" xfId="0" applyNumberFormat="1" applyFont="1" applyFill="1" applyBorder="1" applyAlignment="1">
      <alignment horizontal="right" vertical="top" wrapText="1"/>
    </xf>
    <xf numFmtId="14" fontId="13" fillId="33" borderId="12" xfId="0" applyNumberFormat="1" applyFont="1" applyFill="1" applyBorder="1" applyAlignment="1">
      <alignment vertical="center" wrapText="1"/>
    </xf>
    <xf numFmtId="4" fontId="13" fillId="35" borderId="10" xfId="0" applyNumberFormat="1" applyFont="1" applyFill="1" applyBorder="1" applyAlignment="1">
      <alignment horizontal="right" vertical="top" wrapText="1"/>
    </xf>
    <xf numFmtId="0" fontId="13" fillId="35" borderId="10" xfId="0" applyFont="1" applyFill="1" applyBorder="1" applyAlignment="1">
      <alignment horizontal="right" vertical="top" wrapText="1"/>
    </xf>
    <xf numFmtId="176" fontId="13" fillId="35" borderId="10" xfId="0" applyNumberFormat="1" applyFont="1" applyFill="1" applyBorder="1" applyAlignment="1">
      <alignment horizontal="right" vertical="top" wrapText="1"/>
    </xf>
    <xf numFmtId="176" fontId="13" fillId="35" borderId="12" xfId="0" applyNumberFormat="1" applyFont="1" applyFill="1" applyBorder="1" applyAlignment="1">
      <alignment horizontal="right" vertical="top" wrapText="1"/>
    </xf>
    <xf numFmtId="14" fontId="13" fillId="33" borderId="16" xfId="0" applyNumberFormat="1" applyFont="1" applyFill="1" applyBorder="1" applyAlignment="1">
      <alignment vertical="center" wrapText="1"/>
    </xf>
    <xf numFmtId="0" fontId="13" fillId="35" borderId="12" xfId="0" applyFont="1" applyFill="1" applyBorder="1" applyAlignment="1">
      <alignment horizontal="right" vertical="top" wrapText="1"/>
    </xf>
    <xf numFmtId="14" fontId="13" fillId="33" borderId="17" xfId="0" applyNumberFormat="1" applyFont="1" applyFill="1" applyBorder="1" applyAlignment="1">
      <alignment vertical="center" wrapText="1"/>
    </xf>
    <xf numFmtId="4" fontId="13" fillId="35" borderId="13" xfId="0" applyNumberFormat="1" applyFont="1" applyFill="1" applyBorder="1" applyAlignment="1">
      <alignment horizontal="right" vertical="top" wrapText="1"/>
    </xf>
    <xf numFmtId="0" fontId="13" fillId="35" borderId="13" xfId="0" applyFont="1" applyFill="1" applyBorder="1" applyAlignment="1">
      <alignment horizontal="right" vertical="top" wrapText="1"/>
    </xf>
    <xf numFmtId="176" fontId="13" fillId="35" borderId="13" xfId="0" applyNumberFormat="1" applyFont="1" applyFill="1" applyBorder="1" applyAlignment="1">
      <alignment horizontal="right" vertical="top" wrapText="1"/>
    </xf>
    <xf numFmtId="176" fontId="13" fillId="35" borderId="20" xfId="0" applyNumberFormat="1" applyFont="1" applyFill="1" applyBorder="1" applyAlignment="1">
      <alignment horizontal="right" vertical="top" wrapText="1"/>
    </xf>
  </cellXfs>
  <cellStyles count="12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d68498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d684c7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d684c7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16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8" sqref="F28:F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3" t="s">
        <v>5</v>
      </c>
      <c r="B3" s="43"/>
      <c r="C3" s="43"/>
      <c r="D3" s="43"/>
      <c r="E3" s="15">
        <f>SUM(E4:E40)</f>
        <v>50765501.995899998</v>
      </c>
      <c r="F3" s="25">
        <f>RA!I7</f>
        <v>345095.83860000002</v>
      </c>
      <c r="G3" s="16">
        <f>SUM(G4:G40)</f>
        <v>50420406.157299995</v>
      </c>
      <c r="H3" s="27">
        <f>RA!J7</f>
        <v>0.67978415465658404</v>
      </c>
      <c r="I3" s="20">
        <f>SUM(I4:I40)</f>
        <v>50765509.368864298</v>
      </c>
      <c r="J3" s="21">
        <f>SUM(J4:J40)</f>
        <v>50420406.777216822</v>
      </c>
      <c r="K3" s="22">
        <f>E3-I3</f>
        <v>-7.3729643002152443</v>
      </c>
      <c r="L3" s="22">
        <f>G3-J3</f>
        <v>-0.61991682648658752</v>
      </c>
    </row>
    <row r="4" spans="1:13">
      <c r="A4" s="44">
        <f>RA!A8</f>
        <v>42371</v>
      </c>
      <c r="B4" s="12">
        <v>12</v>
      </c>
      <c r="C4" s="41" t="s">
        <v>6</v>
      </c>
      <c r="D4" s="41"/>
      <c r="E4" s="15">
        <f>VLOOKUP(C4,RA!B8:D38,3,0)</f>
        <v>1732723.5678999999</v>
      </c>
      <c r="F4" s="25">
        <f>VLOOKUP(C4,RA!B8:I41,8,0)</f>
        <v>132922.31539999999</v>
      </c>
      <c r="G4" s="16">
        <f t="shared" ref="G4:G40" si="0">E4-F4</f>
        <v>1599801.2524999999</v>
      </c>
      <c r="H4" s="27">
        <f>RA!J8</f>
        <v>7.6712937864114803</v>
      </c>
      <c r="I4" s="20">
        <f>VLOOKUP(B4,RMS!B:D,3,FALSE)</f>
        <v>1732724.8009017101</v>
      </c>
      <c r="J4" s="21">
        <f>VLOOKUP(B4,RMS!B:E,4,FALSE)</f>
        <v>1599801.27362051</v>
      </c>
      <c r="K4" s="22">
        <f t="shared" ref="K4:K40" si="1">E4-I4</f>
        <v>-1.2330017101485282</v>
      </c>
      <c r="L4" s="22">
        <f t="shared" ref="L4:L40" si="2">G4-J4</f>
        <v>-2.1120510064065456E-2</v>
      </c>
    </row>
    <row r="5" spans="1:13">
      <c r="A5" s="44"/>
      <c r="B5" s="12">
        <v>13</v>
      </c>
      <c r="C5" s="41" t="s">
        <v>7</v>
      </c>
      <c r="D5" s="41"/>
      <c r="E5" s="15">
        <f>VLOOKUP(C5,RA!B8:D39,3,0)</f>
        <v>131834.58970000001</v>
      </c>
      <c r="F5" s="25">
        <f>VLOOKUP(C5,RA!B9:I42,8,0)</f>
        <v>31125.871299999999</v>
      </c>
      <c r="G5" s="16">
        <f t="shared" si="0"/>
        <v>100708.71840000001</v>
      </c>
      <c r="H5" s="27">
        <f>RA!J9</f>
        <v>23.609791156349299</v>
      </c>
      <c r="I5" s="20">
        <f>VLOOKUP(B5,RMS!B:D,3,FALSE)</f>
        <v>131834.673810256</v>
      </c>
      <c r="J5" s="21">
        <f>VLOOKUP(B5,RMS!B:E,4,FALSE)</f>
        <v>100708.701069231</v>
      </c>
      <c r="K5" s="22">
        <f t="shared" si="1"/>
        <v>-8.4110255993437022E-2</v>
      </c>
      <c r="L5" s="22">
        <f t="shared" si="2"/>
        <v>1.7330769012914971E-2</v>
      </c>
      <c r="M5" s="32"/>
    </row>
    <row r="6" spans="1:13">
      <c r="A6" s="44"/>
      <c r="B6" s="12">
        <v>14</v>
      </c>
      <c r="C6" s="41" t="s">
        <v>8</v>
      </c>
      <c r="D6" s="41"/>
      <c r="E6" s="15">
        <f>VLOOKUP(C6,RA!B10:D40,3,0)</f>
        <v>431694.31530000002</v>
      </c>
      <c r="F6" s="25">
        <f>VLOOKUP(C6,RA!B10:I43,8,0)</f>
        <v>116705.755</v>
      </c>
      <c r="G6" s="16">
        <f t="shared" si="0"/>
        <v>314988.56030000001</v>
      </c>
      <c r="H6" s="27">
        <f>RA!J10</f>
        <v>27.034350665214799</v>
      </c>
      <c r="I6" s="20">
        <f>VLOOKUP(B6,RMS!B:D,3,FALSE)</f>
        <v>431696.57334039803</v>
      </c>
      <c r="J6" s="21">
        <f>VLOOKUP(B6,RMS!B:E,4,FALSE)</f>
        <v>314988.557893953</v>
      </c>
      <c r="K6" s="22">
        <f>E6-I6</f>
        <v>-2.2580403980100527</v>
      </c>
      <c r="L6" s="22">
        <f t="shared" si="2"/>
        <v>2.4060470168478787E-3</v>
      </c>
      <c r="M6" s="32"/>
    </row>
    <row r="7" spans="1:13">
      <c r="A7" s="44"/>
      <c r="B7" s="12">
        <v>15</v>
      </c>
      <c r="C7" s="41" t="s">
        <v>9</v>
      </c>
      <c r="D7" s="41"/>
      <c r="E7" s="15">
        <f>VLOOKUP(C7,RA!B10:D41,3,0)</f>
        <v>94163.304699999993</v>
      </c>
      <c r="F7" s="25">
        <f>VLOOKUP(C7,RA!B11:I44,8,0)</f>
        <v>9313.2016999999996</v>
      </c>
      <c r="G7" s="16">
        <f t="shared" si="0"/>
        <v>84850.102999999988</v>
      </c>
      <c r="H7" s="27">
        <f>RA!J11</f>
        <v>9.8904788119654903</v>
      </c>
      <c r="I7" s="20">
        <f>VLOOKUP(B7,RMS!B:D,3,FALSE)</f>
        <v>94163.389543196405</v>
      </c>
      <c r="J7" s="21">
        <f>VLOOKUP(B7,RMS!B:E,4,FALSE)</f>
        <v>84850.102918659701</v>
      </c>
      <c r="K7" s="22">
        <f t="shared" si="1"/>
        <v>-8.484319641138427E-2</v>
      </c>
      <c r="L7" s="22">
        <f t="shared" si="2"/>
        <v>8.1340287579223514E-5</v>
      </c>
      <c r="M7" s="32"/>
    </row>
    <row r="8" spans="1:13">
      <c r="A8" s="44"/>
      <c r="B8" s="12">
        <v>16</v>
      </c>
      <c r="C8" s="41" t="s">
        <v>10</v>
      </c>
      <c r="D8" s="41"/>
      <c r="E8" s="15">
        <f>VLOOKUP(C8,RA!B12:D41,3,0)</f>
        <v>430445.26289999997</v>
      </c>
      <c r="F8" s="25">
        <f>VLOOKUP(C8,RA!B12:I45,8,0)</f>
        <v>25857.893899999999</v>
      </c>
      <c r="G8" s="16">
        <f t="shared" si="0"/>
        <v>404587.36899999995</v>
      </c>
      <c r="H8" s="27">
        <f>RA!J12</f>
        <v>6.0072432266509201</v>
      </c>
      <c r="I8" s="20">
        <f>VLOOKUP(B8,RMS!B:D,3,FALSE)</f>
        <v>430445.30520598299</v>
      </c>
      <c r="J8" s="21">
        <f>VLOOKUP(B8,RMS!B:E,4,FALSE)</f>
        <v>404587.36776324798</v>
      </c>
      <c r="K8" s="22">
        <f t="shared" si="1"/>
        <v>-4.2305983020924032E-2</v>
      </c>
      <c r="L8" s="22">
        <f t="shared" si="2"/>
        <v>1.2367519666440785E-3</v>
      </c>
      <c r="M8" s="32"/>
    </row>
    <row r="9" spans="1:13">
      <c r="A9" s="44"/>
      <c r="B9" s="12">
        <v>17</v>
      </c>
      <c r="C9" s="41" t="s">
        <v>11</v>
      </c>
      <c r="D9" s="41"/>
      <c r="E9" s="15">
        <f>VLOOKUP(C9,RA!B12:D42,3,0)</f>
        <v>627289.47239999997</v>
      </c>
      <c r="F9" s="25">
        <f>VLOOKUP(C9,RA!B13:I46,8,0)</f>
        <v>-8525.2070999999996</v>
      </c>
      <c r="G9" s="16">
        <f t="shared" si="0"/>
        <v>635814.67949999997</v>
      </c>
      <c r="H9" s="27">
        <f>RA!J13</f>
        <v>-1.3590547068138601</v>
      </c>
      <c r="I9" s="20">
        <f>VLOOKUP(B9,RMS!B:D,3,FALSE)</f>
        <v>627289.71579230798</v>
      </c>
      <c r="J9" s="21">
        <f>VLOOKUP(B9,RMS!B:E,4,FALSE)</f>
        <v>635814.67653076898</v>
      </c>
      <c r="K9" s="22">
        <f t="shared" si="1"/>
        <v>-0.24339230800978839</v>
      </c>
      <c r="L9" s="22">
        <f t="shared" si="2"/>
        <v>2.9692309908568859E-3</v>
      </c>
      <c r="M9" s="32"/>
    </row>
    <row r="10" spans="1:13">
      <c r="A10" s="44"/>
      <c r="B10" s="12">
        <v>18</v>
      </c>
      <c r="C10" s="41" t="s">
        <v>12</v>
      </c>
      <c r="D10" s="41"/>
      <c r="E10" s="15">
        <f>VLOOKUP(C10,RA!B14:D43,3,0)</f>
        <v>506394.53340000001</v>
      </c>
      <c r="F10" s="25">
        <f>VLOOKUP(C10,RA!B14:I46,8,0)</f>
        <v>50410.235999999997</v>
      </c>
      <c r="G10" s="16">
        <f t="shared" si="0"/>
        <v>455984.29740000004</v>
      </c>
      <c r="H10" s="27">
        <f>RA!J14</f>
        <v>9.9547354236900993</v>
      </c>
      <c r="I10" s="20">
        <f>VLOOKUP(B10,RMS!B:D,3,FALSE)</f>
        <v>506394.54051965801</v>
      </c>
      <c r="J10" s="21">
        <f>VLOOKUP(B10,RMS!B:E,4,FALSE)</f>
        <v>455984.30438717903</v>
      </c>
      <c r="K10" s="22">
        <f t="shared" si="1"/>
        <v>-7.1196579956449568E-3</v>
      </c>
      <c r="L10" s="22">
        <f t="shared" si="2"/>
        <v>-6.9871789892204106E-3</v>
      </c>
      <c r="M10" s="32"/>
    </row>
    <row r="11" spans="1:13">
      <c r="A11" s="44"/>
      <c r="B11" s="12">
        <v>19</v>
      </c>
      <c r="C11" s="41" t="s">
        <v>13</v>
      </c>
      <c r="D11" s="41"/>
      <c r="E11" s="15">
        <f>VLOOKUP(C11,RA!B14:D44,3,0)</f>
        <v>235505.5723</v>
      </c>
      <c r="F11" s="25">
        <f>VLOOKUP(C11,RA!B15:I47,8,0)</f>
        <v>-14308.73</v>
      </c>
      <c r="G11" s="16">
        <f t="shared" si="0"/>
        <v>249814.30230000001</v>
      </c>
      <c r="H11" s="27">
        <f>RA!J15</f>
        <v>-6.0757500810947898</v>
      </c>
      <c r="I11" s="20">
        <f>VLOOKUP(B11,RMS!B:D,3,FALSE)</f>
        <v>235505.698707692</v>
      </c>
      <c r="J11" s="21">
        <f>VLOOKUP(B11,RMS!B:E,4,FALSE)</f>
        <v>249814.303465812</v>
      </c>
      <c r="K11" s="22">
        <f t="shared" si="1"/>
        <v>-0.12640769200515933</v>
      </c>
      <c r="L11" s="22">
        <f t="shared" si="2"/>
        <v>-1.1658119910862297E-3</v>
      </c>
      <c r="M11" s="32"/>
    </row>
    <row r="12" spans="1:13">
      <c r="A12" s="44"/>
      <c r="B12" s="12">
        <v>21</v>
      </c>
      <c r="C12" s="41" t="s">
        <v>14</v>
      </c>
      <c r="D12" s="41"/>
      <c r="E12" s="15">
        <f>VLOOKUP(C12,RA!B16:D45,3,0)</f>
        <v>1665845.9539999999</v>
      </c>
      <c r="F12" s="25">
        <f>VLOOKUP(C12,RA!B16:I48,8,0)</f>
        <v>-130014.7739</v>
      </c>
      <c r="G12" s="16">
        <f t="shared" si="0"/>
        <v>1795860.7278999998</v>
      </c>
      <c r="H12" s="27">
        <f>RA!J16</f>
        <v>-7.8047296983139898</v>
      </c>
      <c r="I12" s="20">
        <f>VLOOKUP(B12,RMS!B:D,3,FALSE)</f>
        <v>1665845.66408718</v>
      </c>
      <c r="J12" s="21">
        <f>VLOOKUP(B12,RMS!B:E,4,FALSE)</f>
        <v>1795860.7283948699</v>
      </c>
      <c r="K12" s="22">
        <f t="shared" si="1"/>
        <v>0.28991281986236572</v>
      </c>
      <c r="L12" s="22">
        <f t="shared" si="2"/>
        <v>-4.9487012438476086E-4</v>
      </c>
      <c r="M12" s="32"/>
    </row>
    <row r="13" spans="1:13">
      <c r="A13" s="44"/>
      <c r="B13" s="12">
        <v>22</v>
      </c>
      <c r="C13" s="41" t="s">
        <v>15</v>
      </c>
      <c r="D13" s="41"/>
      <c r="E13" s="15">
        <f>VLOOKUP(C13,RA!B16:D46,3,0)</f>
        <v>2193677.5347000002</v>
      </c>
      <c r="F13" s="25">
        <f>VLOOKUP(C13,RA!B17:I49,8,0)</f>
        <v>-2834.5922</v>
      </c>
      <c r="G13" s="16">
        <f t="shared" si="0"/>
        <v>2196512.1269</v>
      </c>
      <c r="H13" s="27">
        <f>RA!J17</f>
        <v>-0.129216448414222</v>
      </c>
      <c r="I13" s="20">
        <f>VLOOKUP(B13,RMS!B:D,3,FALSE)</f>
        <v>2193677.4600196602</v>
      </c>
      <c r="J13" s="21">
        <f>VLOOKUP(B13,RMS!B:E,4,FALSE)</f>
        <v>2196512.1266512801</v>
      </c>
      <c r="K13" s="22">
        <f t="shared" si="1"/>
        <v>7.4680340010672808E-2</v>
      </c>
      <c r="L13" s="22">
        <f t="shared" si="2"/>
        <v>2.4871993809938431E-4</v>
      </c>
      <c r="M13" s="32"/>
    </row>
    <row r="14" spans="1:13">
      <c r="A14" s="44"/>
      <c r="B14" s="12">
        <v>23</v>
      </c>
      <c r="C14" s="41" t="s">
        <v>16</v>
      </c>
      <c r="D14" s="41"/>
      <c r="E14" s="15">
        <f>VLOOKUP(C14,RA!B18:D46,3,0)</f>
        <v>3790418.8561</v>
      </c>
      <c r="F14" s="25">
        <f>VLOOKUP(C14,RA!B18:I50,8,0)</f>
        <v>454511.42180000001</v>
      </c>
      <c r="G14" s="16">
        <f t="shared" si="0"/>
        <v>3335907.4342999998</v>
      </c>
      <c r="H14" s="27">
        <f>RA!J18</f>
        <v>11.991060593964299</v>
      </c>
      <c r="I14" s="20">
        <f>VLOOKUP(B14,RMS!B:D,3,FALSE)</f>
        <v>3790419.3368299101</v>
      </c>
      <c r="J14" s="21">
        <f>VLOOKUP(B14,RMS!B:E,4,FALSE)</f>
        <v>3335907.4201384601</v>
      </c>
      <c r="K14" s="22">
        <f t="shared" si="1"/>
        <v>-0.48072991007938981</v>
      </c>
      <c r="L14" s="22">
        <f t="shared" si="2"/>
        <v>1.4161539729684591E-2</v>
      </c>
      <c r="M14" s="32"/>
    </row>
    <row r="15" spans="1:13">
      <c r="A15" s="44"/>
      <c r="B15" s="12">
        <v>24</v>
      </c>
      <c r="C15" s="41" t="s">
        <v>17</v>
      </c>
      <c r="D15" s="41"/>
      <c r="E15" s="15">
        <f>VLOOKUP(C15,RA!B18:D47,3,0)</f>
        <v>1335219.2411</v>
      </c>
      <c r="F15" s="25">
        <f>VLOOKUP(C15,RA!B19:I51,8,0)</f>
        <v>-82742.388099999996</v>
      </c>
      <c r="G15" s="16">
        <f t="shared" si="0"/>
        <v>1417961.6292000001</v>
      </c>
      <c r="H15" s="27">
        <f>RA!J19</f>
        <v>-6.1969140013166601</v>
      </c>
      <c r="I15" s="20">
        <f>VLOOKUP(B15,RMS!B:D,3,FALSE)</f>
        <v>1335219.09936667</v>
      </c>
      <c r="J15" s="21">
        <f>VLOOKUP(B15,RMS!B:E,4,FALSE)</f>
        <v>1417961.6291837599</v>
      </c>
      <c r="K15" s="22">
        <f t="shared" si="1"/>
        <v>0.14173332997597754</v>
      </c>
      <c r="L15" s="22">
        <f t="shared" si="2"/>
        <v>1.624017022550106E-5</v>
      </c>
      <c r="M15" s="32"/>
    </row>
    <row r="16" spans="1:13">
      <c r="A16" s="44"/>
      <c r="B16" s="12">
        <v>25</v>
      </c>
      <c r="C16" s="41" t="s">
        <v>18</v>
      </c>
      <c r="D16" s="41"/>
      <c r="E16" s="15">
        <f>VLOOKUP(C16,RA!B20:D48,3,0)</f>
        <v>2390193.5416999999</v>
      </c>
      <c r="F16" s="25">
        <f>VLOOKUP(C16,RA!B20:I52,8,0)</f>
        <v>144907.43429999999</v>
      </c>
      <c r="G16" s="16">
        <f t="shared" si="0"/>
        <v>2245286.1074000001</v>
      </c>
      <c r="H16" s="27">
        <f>RA!J20</f>
        <v>6.0625816182624304</v>
      </c>
      <c r="I16" s="20">
        <f>VLOOKUP(B16,RMS!B:D,3,FALSE)</f>
        <v>2390193.3242000001</v>
      </c>
      <c r="J16" s="21">
        <f>VLOOKUP(B16,RMS!B:E,4,FALSE)</f>
        <v>2245286.1074000001</v>
      </c>
      <c r="K16" s="22">
        <f t="shared" si="1"/>
        <v>0.21749999979510903</v>
      </c>
      <c r="L16" s="22">
        <f t="shared" si="2"/>
        <v>0</v>
      </c>
      <c r="M16" s="32"/>
    </row>
    <row r="17" spans="1:13">
      <c r="A17" s="44"/>
      <c r="B17" s="12">
        <v>26</v>
      </c>
      <c r="C17" s="41" t="s">
        <v>19</v>
      </c>
      <c r="D17" s="41"/>
      <c r="E17" s="15">
        <f>VLOOKUP(C17,RA!B20:D49,3,0)</f>
        <v>518943.84759999998</v>
      </c>
      <c r="F17" s="25">
        <f>VLOOKUP(C17,RA!B21:I53,8,0)</f>
        <v>66220.263000000006</v>
      </c>
      <c r="G17" s="16">
        <f t="shared" si="0"/>
        <v>452723.58459999994</v>
      </c>
      <c r="H17" s="27">
        <f>RA!J21</f>
        <v>12.760583501713</v>
      </c>
      <c r="I17" s="20">
        <f>VLOOKUP(B17,RMS!B:D,3,FALSE)</f>
        <v>518943.28582123102</v>
      </c>
      <c r="J17" s="21">
        <f>VLOOKUP(B17,RMS!B:E,4,FALSE)</f>
        <v>452723.58409092302</v>
      </c>
      <c r="K17" s="22">
        <f t="shared" si="1"/>
        <v>0.56177876895526424</v>
      </c>
      <c r="L17" s="22">
        <f t="shared" si="2"/>
        <v>5.0907692639157176E-4</v>
      </c>
      <c r="M17" s="32"/>
    </row>
    <row r="18" spans="1:13">
      <c r="A18" s="44"/>
      <c r="B18" s="12">
        <v>27</v>
      </c>
      <c r="C18" s="41" t="s">
        <v>20</v>
      </c>
      <c r="D18" s="41"/>
      <c r="E18" s="15">
        <f>VLOOKUP(C18,RA!B22:D50,3,0)</f>
        <v>1836314.4258999999</v>
      </c>
      <c r="F18" s="25">
        <f>VLOOKUP(C18,RA!B22:I54,8,0)</f>
        <v>187738.473</v>
      </c>
      <c r="G18" s="16">
        <f t="shared" si="0"/>
        <v>1648575.9528999999</v>
      </c>
      <c r="H18" s="27">
        <f>RA!J22</f>
        <v>10.2236561643297</v>
      </c>
      <c r="I18" s="20">
        <f>VLOOKUP(B18,RMS!B:D,3,FALSE)</f>
        <v>1836316.5630999999</v>
      </c>
      <c r="J18" s="21">
        <f>VLOOKUP(B18,RMS!B:E,4,FALSE)</f>
        <v>1648575.9461999999</v>
      </c>
      <c r="K18" s="22">
        <f t="shared" si="1"/>
        <v>-2.1371999999973923</v>
      </c>
      <c r="L18" s="22">
        <f t="shared" si="2"/>
        <v>6.7000000271946192E-3</v>
      </c>
      <c r="M18" s="32"/>
    </row>
    <row r="19" spans="1:13">
      <c r="A19" s="44"/>
      <c r="B19" s="12">
        <v>29</v>
      </c>
      <c r="C19" s="41" t="s">
        <v>21</v>
      </c>
      <c r="D19" s="41"/>
      <c r="E19" s="15">
        <f>VLOOKUP(C19,RA!B22:D51,3,0)</f>
        <v>6229315.3530999999</v>
      </c>
      <c r="F19" s="25">
        <f>VLOOKUP(C19,RA!B23:I55,8,0)</f>
        <v>141491.728</v>
      </c>
      <c r="G19" s="16">
        <f t="shared" si="0"/>
        <v>6087823.6250999998</v>
      </c>
      <c r="H19" s="27">
        <f>RA!J23</f>
        <v>2.27138489512474</v>
      </c>
      <c r="I19" s="20">
        <f>VLOOKUP(B19,RMS!B:D,3,FALSE)</f>
        <v>6229317.4949034201</v>
      </c>
      <c r="J19" s="21">
        <f>VLOOKUP(B19,RMS!B:E,4,FALSE)</f>
        <v>6087823.6568205096</v>
      </c>
      <c r="K19" s="22">
        <f t="shared" si="1"/>
        <v>-2.1418034201487899</v>
      </c>
      <c r="L19" s="22">
        <f t="shared" si="2"/>
        <v>-3.1720509752631187E-2</v>
      </c>
      <c r="M19" s="32"/>
    </row>
    <row r="20" spans="1:13">
      <c r="A20" s="44"/>
      <c r="B20" s="12">
        <v>31</v>
      </c>
      <c r="C20" s="41" t="s">
        <v>22</v>
      </c>
      <c r="D20" s="41"/>
      <c r="E20" s="15">
        <f>VLOOKUP(C20,RA!B24:D52,3,0)</f>
        <v>445054.56969999999</v>
      </c>
      <c r="F20" s="25">
        <f>VLOOKUP(C20,RA!B24:I56,8,0)</f>
        <v>51769.084499999997</v>
      </c>
      <c r="G20" s="16">
        <f t="shared" si="0"/>
        <v>393285.4852</v>
      </c>
      <c r="H20" s="27">
        <f>RA!J24</f>
        <v>11.6320757103778</v>
      </c>
      <c r="I20" s="20">
        <f>VLOOKUP(B20,RMS!B:D,3,FALSE)</f>
        <v>445054.63479019701</v>
      </c>
      <c r="J20" s="21">
        <f>VLOOKUP(B20,RMS!B:E,4,FALSE)</f>
        <v>393285.48789559503</v>
      </c>
      <c r="K20" s="22">
        <f t="shared" si="1"/>
        <v>-6.5090197022072971E-2</v>
      </c>
      <c r="L20" s="22">
        <f t="shared" si="2"/>
        <v>-2.6955950306728482E-3</v>
      </c>
      <c r="M20" s="32"/>
    </row>
    <row r="21" spans="1:13">
      <c r="A21" s="44"/>
      <c r="B21" s="12">
        <v>32</v>
      </c>
      <c r="C21" s="41" t="s">
        <v>23</v>
      </c>
      <c r="D21" s="41"/>
      <c r="E21" s="15">
        <f>VLOOKUP(C21,RA!B24:D53,3,0)</f>
        <v>1862183.6777999999</v>
      </c>
      <c r="F21" s="25">
        <f>VLOOKUP(C21,RA!B25:I57,8,0)</f>
        <v>-72399.022800000006</v>
      </c>
      <c r="G21" s="16">
        <f t="shared" si="0"/>
        <v>1934582.7005999999</v>
      </c>
      <c r="H21" s="27">
        <f>RA!J25</f>
        <v>-3.8878561585038098</v>
      </c>
      <c r="I21" s="20">
        <f>VLOOKUP(B21,RMS!B:D,3,FALSE)</f>
        <v>1862183.6580545399</v>
      </c>
      <c r="J21" s="21">
        <f>VLOOKUP(B21,RMS!B:E,4,FALSE)</f>
        <v>1934582.72511421</v>
      </c>
      <c r="K21" s="22">
        <f t="shared" si="1"/>
        <v>1.9745460012927651E-2</v>
      </c>
      <c r="L21" s="22">
        <f t="shared" si="2"/>
        <v>-2.4514210177585483E-2</v>
      </c>
      <c r="M21" s="32"/>
    </row>
    <row r="22" spans="1:13">
      <c r="A22" s="44"/>
      <c r="B22" s="12">
        <v>33</v>
      </c>
      <c r="C22" s="41" t="s">
        <v>24</v>
      </c>
      <c r="D22" s="41"/>
      <c r="E22" s="15">
        <f>VLOOKUP(C22,RA!B26:D54,3,0)</f>
        <v>884139.47580000001</v>
      </c>
      <c r="F22" s="25">
        <f>VLOOKUP(C22,RA!B26:I58,8,0)</f>
        <v>167671.5178</v>
      </c>
      <c r="G22" s="16">
        <f t="shared" si="0"/>
        <v>716467.95799999998</v>
      </c>
      <c r="H22" s="27">
        <f>RA!J26</f>
        <v>18.964374104921099</v>
      </c>
      <c r="I22" s="20">
        <f>VLOOKUP(B22,RMS!B:D,3,FALSE)</f>
        <v>884139.38045116095</v>
      </c>
      <c r="J22" s="21">
        <f>VLOOKUP(B22,RMS!B:E,4,FALSE)</f>
        <v>716467.93362809496</v>
      </c>
      <c r="K22" s="22">
        <f t="shared" si="1"/>
        <v>9.5348839065991342E-2</v>
      </c>
      <c r="L22" s="22">
        <f t="shared" si="2"/>
        <v>2.4371905019506812E-2</v>
      </c>
      <c r="M22" s="32"/>
    </row>
    <row r="23" spans="1:13">
      <c r="A23" s="44"/>
      <c r="B23" s="12">
        <v>34</v>
      </c>
      <c r="C23" s="41" t="s">
        <v>25</v>
      </c>
      <c r="D23" s="41"/>
      <c r="E23" s="15">
        <f>VLOOKUP(C23,RA!B26:D55,3,0)</f>
        <v>332750.43290000001</v>
      </c>
      <c r="F23" s="25">
        <f>VLOOKUP(C23,RA!B27:I59,8,0)</f>
        <v>88204.679499999998</v>
      </c>
      <c r="G23" s="16">
        <f t="shared" si="0"/>
        <v>244545.75340000002</v>
      </c>
      <c r="H23" s="27">
        <f>RA!J27</f>
        <v>26.507758000876201</v>
      </c>
      <c r="I23" s="20">
        <f>VLOOKUP(B23,RMS!B:D,3,FALSE)</f>
        <v>332750.26272240398</v>
      </c>
      <c r="J23" s="21">
        <f>VLOOKUP(B23,RMS!B:E,4,FALSE)</f>
        <v>244545.77524565201</v>
      </c>
      <c r="K23" s="22">
        <f t="shared" si="1"/>
        <v>0.17017759603913873</v>
      </c>
      <c r="L23" s="22">
        <f t="shared" si="2"/>
        <v>-2.18456519942265E-2</v>
      </c>
      <c r="M23" s="32"/>
    </row>
    <row r="24" spans="1:13">
      <c r="A24" s="44"/>
      <c r="B24" s="12">
        <v>35</v>
      </c>
      <c r="C24" s="41" t="s">
        <v>26</v>
      </c>
      <c r="D24" s="41"/>
      <c r="E24" s="15">
        <f>VLOOKUP(C24,RA!B28:D56,3,0)</f>
        <v>3124853.8670999999</v>
      </c>
      <c r="F24" s="25">
        <f>VLOOKUP(C24,RA!B28:I60,8,0)</f>
        <v>-248893.48009999999</v>
      </c>
      <c r="G24" s="16">
        <f t="shared" si="0"/>
        <v>3373747.3471999997</v>
      </c>
      <c r="H24" s="27">
        <f>RA!J28</f>
        <v>-7.9649638250438901</v>
      </c>
      <c r="I24" s="20">
        <f>VLOOKUP(B24,RMS!B:D,3,FALSE)</f>
        <v>3124853.8670999999</v>
      </c>
      <c r="J24" s="21">
        <f>VLOOKUP(B24,RMS!B:E,4,FALSE)</f>
        <v>3373747.3232999998</v>
      </c>
      <c r="K24" s="22">
        <f t="shared" si="1"/>
        <v>0</v>
      </c>
      <c r="L24" s="22">
        <f t="shared" si="2"/>
        <v>2.3899999912828207E-2</v>
      </c>
      <c r="M24" s="32"/>
    </row>
    <row r="25" spans="1:13">
      <c r="A25" s="44"/>
      <c r="B25" s="12">
        <v>36</v>
      </c>
      <c r="C25" s="41" t="s">
        <v>27</v>
      </c>
      <c r="D25" s="41"/>
      <c r="E25" s="15">
        <f>VLOOKUP(C25,RA!B28:D57,3,0)</f>
        <v>1107321.9461999999</v>
      </c>
      <c r="F25" s="25">
        <f>VLOOKUP(C25,RA!B29:I61,8,0)</f>
        <v>128676.0128</v>
      </c>
      <c r="G25" s="16">
        <f t="shared" si="0"/>
        <v>978645.93339999986</v>
      </c>
      <c r="H25" s="27">
        <f>RA!J29</f>
        <v>11.6204698409146</v>
      </c>
      <c r="I25" s="20">
        <f>VLOOKUP(B25,RMS!B:D,3,FALSE)</f>
        <v>1107321.9596407099</v>
      </c>
      <c r="J25" s="21">
        <f>VLOOKUP(B25,RMS!B:E,4,FALSE)</f>
        <v>978645.94057482202</v>
      </c>
      <c r="K25" s="22">
        <f t="shared" si="1"/>
        <v>-1.344071002677083E-2</v>
      </c>
      <c r="L25" s="22">
        <f t="shared" si="2"/>
        <v>-7.1748221525922418E-3</v>
      </c>
      <c r="M25" s="32"/>
    </row>
    <row r="26" spans="1:13">
      <c r="A26" s="44"/>
      <c r="B26" s="12">
        <v>37</v>
      </c>
      <c r="C26" s="41" t="s">
        <v>71</v>
      </c>
      <c r="D26" s="41"/>
      <c r="E26" s="15">
        <f>VLOOKUP(C26,RA!B30:D58,3,0)</f>
        <v>1585970.3407000001</v>
      </c>
      <c r="F26" s="25">
        <f>VLOOKUP(C26,RA!B30:I62,8,0)</f>
        <v>155252.0796</v>
      </c>
      <c r="G26" s="16">
        <f t="shared" si="0"/>
        <v>1430718.2611</v>
      </c>
      <c r="H26" s="27">
        <f>RA!J30</f>
        <v>9.7890909820845895</v>
      </c>
      <c r="I26" s="20">
        <f>VLOOKUP(B26,RMS!B:D,3,FALSE)</f>
        <v>1585970.3375017899</v>
      </c>
      <c r="J26" s="21">
        <f>VLOOKUP(B26,RMS!B:E,4,FALSE)</f>
        <v>1430718.2476491099</v>
      </c>
      <c r="K26" s="22">
        <f t="shared" si="1"/>
        <v>3.1982101500034332E-3</v>
      </c>
      <c r="L26" s="22">
        <f t="shared" si="2"/>
        <v>1.3450890081003308E-2</v>
      </c>
      <c r="M26" s="32"/>
    </row>
    <row r="27" spans="1:13">
      <c r="A27" s="44"/>
      <c r="B27" s="12">
        <v>38</v>
      </c>
      <c r="C27" s="41" t="s">
        <v>29</v>
      </c>
      <c r="D27" s="41"/>
      <c r="E27" s="15">
        <f>VLOOKUP(C27,RA!B30:D59,3,0)</f>
        <v>9397358.1557999998</v>
      </c>
      <c r="F27" s="25">
        <f>VLOOKUP(C27,RA!B31:I63,8,0)</f>
        <v>-483713.18640000001</v>
      </c>
      <c r="G27" s="16">
        <f t="shared" si="0"/>
        <v>9881071.3421999998</v>
      </c>
      <c r="H27" s="27">
        <f>RA!J31</f>
        <v>-5.14733160512196</v>
      </c>
      <c r="I27" s="20">
        <f>VLOOKUP(B27,RMS!B:D,3,FALSE)</f>
        <v>9397358.2379822992</v>
      </c>
      <c r="J27" s="21">
        <f>VLOOKUP(B27,RMS!B:E,4,FALSE)</f>
        <v>9881072.0196495596</v>
      </c>
      <c r="K27" s="22">
        <f t="shared" si="1"/>
        <v>-8.2182299345731735E-2</v>
      </c>
      <c r="L27" s="22">
        <f t="shared" si="2"/>
        <v>-0.67744955979287624</v>
      </c>
      <c r="M27" s="32"/>
    </row>
    <row r="28" spans="1:13">
      <c r="A28" s="44"/>
      <c r="B28" s="12">
        <v>39</v>
      </c>
      <c r="C28" s="41" t="s">
        <v>30</v>
      </c>
      <c r="D28" s="41"/>
      <c r="E28" s="15">
        <f>VLOOKUP(C28,RA!B32:D60,3,0)</f>
        <v>131785.16029999999</v>
      </c>
      <c r="F28" s="25">
        <f>VLOOKUP(C28,RA!B32:I64,8,0)</f>
        <v>32526.716100000001</v>
      </c>
      <c r="G28" s="16">
        <f t="shared" si="0"/>
        <v>99258.444199999984</v>
      </c>
      <c r="H28" s="27">
        <f>RA!J32</f>
        <v>24.681622745653002</v>
      </c>
      <c r="I28" s="20">
        <f>VLOOKUP(B28,RMS!B:D,3,FALSE)</f>
        <v>131785.13900546799</v>
      </c>
      <c r="J28" s="21">
        <f>VLOOKUP(B28,RMS!B:E,4,FALSE)</f>
        <v>99258.4393778698</v>
      </c>
      <c r="K28" s="22">
        <f t="shared" si="1"/>
        <v>2.1294531994499266E-2</v>
      </c>
      <c r="L28" s="22">
        <f t="shared" si="2"/>
        <v>4.8221301840385422E-3</v>
      </c>
      <c r="M28" s="32"/>
    </row>
    <row r="29" spans="1:13">
      <c r="A29" s="44"/>
      <c r="B29" s="12">
        <v>40</v>
      </c>
      <c r="C29" s="41" t="s">
        <v>74</v>
      </c>
      <c r="D29" s="41"/>
      <c r="E29" s="15">
        <f>VLOOKUP(C29,RA!B32:D61,3,0)</f>
        <v>0</v>
      </c>
      <c r="F29" s="25">
        <f>VLOOKUP(C29,RA!B33:I65,8,0)</f>
        <v>0</v>
      </c>
      <c r="G29" s="16">
        <f t="shared" si="0"/>
        <v>0</v>
      </c>
      <c r="H29" s="27">
        <f>RA!J35</f>
        <v>1.47860505836931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4"/>
      <c r="B30" s="12">
        <v>42</v>
      </c>
      <c r="C30" s="41" t="s">
        <v>31</v>
      </c>
      <c r="D30" s="41"/>
      <c r="E30" s="15">
        <f>VLOOKUP(C30,RA!B33:D62,3,0)</f>
        <v>627971.61739999999</v>
      </c>
      <c r="F30" s="25">
        <f>VLOOKUP(C30,RA!B34:I66,8,0)</f>
        <v>9285.2201000000005</v>
      </c>
      <c r="G30" s="16">
        <f t="shared" si="0"/>
        <v>618686.39729999995</v>
      </c>
      <c r="H30" s="27">
        <f>RA!J36</f>
        <v>-4.6911858416935104</v>
      </c>
      <c r="I30" s="20">
        <f>VLOOKUP(B30,RMS!B:D,3,FALSE)</f>
        <v>627971.61679999996</v>
      </c>
      <c r="J30" s="21">
        <f>VLOOKUP(B30,RMS!B:E,4,FALSE)</f>
        <v>618686.33860000002</v>
      </c>
      <c r="K30" s="22">
        <f t="shared" si="1"/>
        <v>6.0000002849847078E-4</v>
      </c>
      <c r="L30" s="22">
        <f t="shared" si="2"/>
        <v>5.8699999935925007E-2</v>
      </c>
      <c r="M30" s="32"/>
    </row>
    <row r="31" spans="1:13" s="35" customFormat="1" ht="12" thickBot="1">
      <c r="A31" s="44"/>
      <c r="B31" s="12">
        <v>70</v>
      </c>
      <c r="C31" s="45" t="s">
        <v>68</v>
      </c>
      <c r="D31" s="46"/>
      <c r="E31" s="15">
        <f>VLOOKUP(C31,RA!B34:D63,3,0)</f>
        <v>429574.54</v>
      </c>
      <c r="F31" s="25">
        <f>VLOOKUP(C31,RA!B35:I67,8,0)</f>
        <v>-20152.14</v>
      </c>
      <c r="G31" s="16">
        <f t="shared" si="0"/>
        <v>449726.68</v>
      </c>
      <c r="H31" s="27">
        <f>RA!J37</f>
        <v>-12.154799113768201</v>
      </c>
      <c r="I31" s="20">
        <f>VLOOKUP(B31,RMS!B:D,3,FALSE)</f>
        <v>429574.54</v>
      </c>
      <c r="J31" s="21">
        <f>VLOOKUP(B31,RMS!B:E,4,FALSE)</f>
        <v>449726.68</v>
      </c>
      <c r="K31" s="22">
        <f t="shared" si="1"/>
        <v>0</v>
      </c>
      <c r="L31" s="22">
        <f t="shared" si="2"/>
        <v>0</v>
      </c>
    </row>
    <row r="32" spans="1:13">
      <c r="A32" s="44"/>
      <c r="B32" s="12">
        <v>71</v>
      </c>
      <c r="C32" s="41" t="s">
        <v>35</v>
      </c>
      <c r="D32" s="41"/>
      <c r="E32" s="15">
        <f>VLOOKUP(C32,RA!B36:D64,3,0)</f>
        <v>2105196.29</v>
      </c>
      <c r="F32" s="25">
        <f>VLOOKUP(C32,RA!B36:I68,8,0)</f>
        <v>-255882.38</v>
      </c>
      <c r="G32" s="16">
        <f t="shared" si="0"/>
        <v>2361078.67</v>
      </c>
      <c r="H32" s="27">
        <f>RA!J37</f>
        <v>-12.154799113768201</v>
      </c>
      <c r="I32" s="20">
        <f>VLOOKUP(B32,RMS!B:D,3,FALSE)</f>
        <v>2105196.29</v>
      </c>
      <c r="J32" s="21">
        <f>VLOOKUP(B32,RMS!B:E,4,FALSE)</f>
        <v>2361078.67</v>
      </c>
      <c r="K32" s="22">
        <f t="shared" si="1"/>
        <v>0</v>
      </c>
      <c r="L32" s="22">
        <f t="shared" si="2"/>
        <v>0</v>
      </c>
      <c r="M32" s="32"/>
    </row>
    <row r="33" spans="1:13">
      <c r="A33" s="44"/>
      <c r="B33" s="12">
        <v>72</v>
      </c>
      <c r="C33" s="41" t="s">
        <v>36</v>
      </c>
      <c r="D33" s="41"/>
      <c r="E33" s="15">
        <f>VLOOKUP(C33,RA!B36:D65,3,0)</f>
        <v>937696.68</v>
      </c>
      <c r="F33" s="25">
        <f>VLOOKUP(C33,RA!B36:I69,8,0)</f>
        <v>-63882.37</v>
      </c>
      <c r="G33" s="16">
        <f t="shared" si="0"/>
        <v>1001579.05</v>
      </c>
      <c r="H33" s="27">
        <f>RA!J36</f>
        <v>-4.6911858416935104</v>
      </c>
      <c r="I33" s="20">
        <f>VLOOKUP(B33,RMS!B:D,3,FALSE)</f>
        <v>937696.68</v>
      </c>
      <c r="J33" s="21">
        <f>VLOOKUP(B33,RMS!B:E,4,FALSE)</f>
        <v>1001579.05</v>
      </c>
      <c r="K33" s="22">
        <f t="shared" si="1"/>
        <v>0</v>
      </c>
      <c r="L33" s="22">
        <f t="shared" si="2"/>
        <v>0</v>
      </c>
      <c r="M33" s="32"/>
    </row>
    <row r="34" spans="1:13">
      <c r="A34" s="44"/>
      <c r="B34" s="12">
        <v>73</v>
      </c>
      <c r="C34" s="41" t="s">
        <v>37</v>
      </c>
      <c r="D34" s="41"/>
      <c r="E34" s="15">
        <f>VLOOKUP(C34,RA!B37:D66,3,0)</f>
        <v>1018497.87</v>
      </c>
      <c r="F34" s="25">
        <f>VLOOKUP(C34,RA!B37:I70,8,0)</f>
        <v>-184063.44</v>
      </c>
      <c r="G34" s="16">
        <f t="shared" si="0"/>
        <v>1202561.31</v>
      </c>
      <c r="H34" s="27">
        <f>RA!J37</f>
        <v>-12.154799113768201</v>
      </c>
      <c r="I34" s="20">
        <f>VLOOKUP(B34,RMS!B:D,3,FALSE)</f>
        <v>1018497.87</v>
      </c>
      <c r="J34" s="21">
        <f>VLOOKUP(B34,RMS!B:E,4,FALSE)</f>
        <v>1202561.31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4"/>
      <c r="B35" s="12">
        <v>74</v>
      </c>
      <c r="C35" s="41" t="s">
        <v>69</v>
      </c>
      <c r="D35" s="41"/>
      <c r="E35" s="15">
        <f>VLOOKUP(C35,RA!B38:D67,3,0)</f>
        <v>0</v>
      </c>
      <c r="F35" s="25">
        <f>VLOOKUP(C35,RA!B38:I71,8,0)</f>
        <v>0</v>
      </c>
      <c r="G35" s="16">
        <f t="shared" si="0"/>
        <v>0</v>
      </c>
      <c r="H35" s="27">
        <f>RA!J38</f>
        <v>-6.8126902187602898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4"/>
      <c r="B36" s="12">
        <v>75</v>
      </c>
      <c r="C36" s="41" t="s">
        <v>32</v>
      </c>
      <c r="D36" s="41"/>
      <c r="E36" s="15">
        <f>VLOOKUP(C36,RA!B8:D67,3,0)</f>
        <v>135125.64000000001</v>
      </c>
      <c r="F36" s="25">
        <f>VLOOKUP(C36,RA!B8:I71,8,0)</f>
        <v>8672.8830999999991</v>
      </c>
      <c r="G36" s="16">
        <f t="shared" si="0"/>
        <v>126452.75690000001</v>
      </c>
      <c r="H36" s="27">
        <f>RA!J38</f>
        <v>-6.8126902187602898</v>
      </c>
      <c r="I36" s="20">
        <f>VLOOKUP(B36,RMS!B:D,3,FALSE)</f>
        <v>135125.641025641</v>
      </c>
      <c r="J36" s="21">
        <f>VLOOKUP(B36,RMS!B:E,4,FALSE)</f>
        <v>126452.756410256</v>
      </c>
      <c r="K36" s="22">
        <f t="shared" si="1"/>
        <v>-1.025640987791121E-3</v>
      </c>
      <c r="L36" s="22">
        <f t="shared" si="2"/>
        <v>4.8974400851875544E-4</v>
      </c>
      <c r="M36" s="32"/>
    </row>
    <row r="37" spans="1:13">
      <c r="A37" s="44"/>
      <c r="B37" s="12">
        <v>76</v>
      </c>
      <c r="C37" s="41" t="s">
        <v>33</v>
      </c>
      <c r="D37" s="41"/>
      <c r="E37" s="15">
        <f>VLOOKUP(C37,RA!B8:D68,3,0)</f>
        <v>1196230.5965</v>
      </c>
      <c r="F37" s="25">
        <f>VLOOKUP(C37,RA!B8:I72,8,0)</f>
        <v>13917.732099999999</v>
      </c>
      <c r="G37" s="16">
        <f t="shared" si="0"/>
        <v>1182312.8644000001</v>
      </c>
      <c r="H37" s="27">
        <f>RA!J39</f>
        <v>-18.072049576304</v>
      </c>
      <c r="I37" s="20">
        <f>VLOOKUP(B37,RMS!B:D,3,FALSE)</f>
        <v>1196230.5647726499</v>
      </c>
      <c r="J37" s="21">
        <f>VLOOKUP(B37,RMS!B:E,4,FALSE)</f>
        <v>1182312.86079487</v>
      </c>
      <c r="K37" s="22">
        <f t="shared" si="1"/>
        <v>3.1727350084111094E-2</v>
      </c>
      <c r="L37" s="22">
        <f t="shared" si="2"/>
        <v>3.6051301285624504E-3</v>
      </c>
      <c r="M37" s="32"/>
    </row>
    <row r="38" spans="1:13">
      <c r="A38" s="44"/>
      <c r="B38" s="12">
        <v>77</v>
      </c>
      <c r="C38" s="41" t="s">
        <v>38</v>
      </c>
      <c r="D38" s="41"/>
      <c r="E38" s="15">
        <f>VLOOKUP(C38,RA!B9:D69,3,0)</f>
        <v>974024.97</v>
      </c>
      <c r="F38" s="25">
        <f>VLOOKUP(C38,RA!B9:I73,8,0)</f>
        <v>-144031.67000000001</v>
      </c>
      <c r="G38" s="16">
        <f t="shared" si="0"/>
        <v>1118056.6399999999</v>
      </c>
      <c r="H38" s="27">
        <f>RA!J40</f>
        <v>0</v>
      </c>
      <c r="I38" s="20">
        <f>VLOOKUP(B38,RMS!B:D,3,FALSE)</f>
        <v>974024.97</v>
      </c>
      <c r="J38" s="21">
        <f>VLOOKUP(B38,RMS!B:E,4,FALSE)</f>
        <v>1118056.6399999999</v>
      </c>
      <c r="K38" s="22">
        <f t="shared" si="1"/>
        <v>0</v>
      </c>
      <c r="L38" s="22">
        <f t="shared" si="2"/>
        <v>0</v>
      </c>
      <c r="M38" s="32"/>
    </row>
    <row r="39" spans="1:13">
      <c r="A39" s="44"/>
      <c r="B39" s="12">
        <v>78</v>
      </c>
      <c r="C39" s="41" t="s">
        <v>39</v>
      </c>
      <c r="D39" s="41"/>
      <c r="E39" s="15">
        <f>VLOOKUP(C39,RA!B10:D70,3,0)</f>
        <v>299640.31</v>
      </c>
      <c r="F39" s="25">
        <f>VLOOKUP(C39,RA!B10:I74,8,0)</f>
        <v>38486.660000000003</v>
      </c>
      <c r="G39" s="16">
        <f t="shared" si="0"/>
        <v>261153.65</v>
      </c>
      <c r="H39" s="27">
        <f>RA!J41</f>
        <v>6.4183844753667803</v>
      </c>
      <c r="I39" s="20">
        <f>VLOOKUP(B39,RMS!B:D,3,FALSE)</f>
        <v>299640.31</v>
      </c>
      <c r="J39" s="21">
        <f>VLOOKUP(B39,RMS!B:E,4,FALSE)</f>
        <v>261153.65</v>
      </c>
      <c r="K39" s="22">
        <f t="shared" si="1"/>
        <v>0</v>
      </c>
      <c r="L39" s="22">
        <f t="shared" si="2"/>
        <v>0</v>
      </c>
      <c r="M39" s="32"/>
    </row>
    <row r="40" spans="1:13">
      <c r="A40" s="44"/>
      <c r="B40" s="12">
        <v>99</v>
      </c>
      <c r="C40" s="41" t="s">
        <v>34</v>
      </c>
      <c r="D40" s="41"/>
      <c r="E40" s="15">
        <f>VLOOKUP(C40,RA!B8:D71,3,0)</f>
        <v>20146.482899999999</v>
      </c>
      <c r="F40" s="25">
        <f>VLOOKUP(C40,RA!B8:I75,8,0)</f>
        <v>872.04020000000003</v>
      </c>
      <c r="G40" s="16">
        <f t="shared" si="0"/>
        <v>19274.4427</v>
      </c>
      <c r="H40" s="27">
        <f>RA!J42</f>
        <v>1.1634656512482899</v>
      </c>
      <c r="I40" s="20">
        <f>VLOOKUP(B40,RMS!B:D,3,FALSE)</f>
        <v>20146.482868164301</v>
      </c>
      <c r="J40" s="21">
        <f>VLOOKUP(B40,RMS!B:E,4,FALSE)</f>
        <v>19274.442447621201</v>
      </c>
      <c r="K40" s="22">
        <f t="shared" si="1"/>
        <v>3.1835697882343084E-5</v>
      </c>
      <c r="L40" s="22">
        <f t="shared" si="2"/>
        <v>2.5237879890482873E-4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topLeftCell="A13" workbookViewId="0">
      <selection activeCell="E19" sqref="E19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28515625" style="36" customWidth="1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">
        <v>45</v>
      </c>
      <c r="W1" s="49"/>
    </row>
    <row r="2" spans="1:23" ht="12.7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  <c r="W2" s="49"/>
    </row>
    <row r="3" spans="1:23" ht="23.2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50" t="s">
        <v>46</v>
      </c>
      <c r="W3" s="49"/>
    </row>
    <row r="4" spans="1:23" ht="12.75" thickTop="1" thickBo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W4" s="49"/>
    </row>
    <row r="5" spans="1:23" ht="22.5" thickTop="1" thickBot="1">
      <c r="A5" s="52"/>
      <c r="B5" s="53"/>
      <c r="C5" s="54"/>
      <c r="D5" s="55" t="s">
        <v>0</v>
      </c>
      <c r="E5" s="55" t="s">
        <v>58</v>
      </c>
      <c r="F5" s="55" t="s">
        <v>59</v>
      </c>
      <c r="G5" s="55" t="s">
        <v>47</v>
      </c>
      <c r="H5" s="55" t="s">
        <v>48</v>
      </c>
      <c r="I5" s="55" t="s">
        <v>1</v>
      </c>
      <c r="J5" s="55" t="s">
        <v>2</v>
      </c>
      <c r="K5" s="55" t="s">
        <v>49</v>
      </c>
      <c r="L5" s="55" t="s">
        <v>50</v>
      </c>
      <c r="M5" s="55" t="s">
        <v>51</v>
      </c>
      <c r="N5" s="55" t="s">
        <v>52</v>
      </c>
      <c r="O5" s="55" t="s">
        <v>53</v>
      </c>
      <c r="P5" s="55" t="s">
        <v>60</v>
      </c>
      <c r="Q5" s="55" t="s">
        <v>61</v>
      </c>
      <c r="R5" s="55" t="s">
        <v>54</v>
      </c>
      <c r="S5" s="55" t="s">
        <v>55</v>
      </c>
      <c r="T5" s="55" t="s">
        <v>56</v>
      </c>
      <c r="U5" s="56" t="s">
        <v>57</v>
      </c>
    </row>
    <row r="6" spans="1:23" ht="12" thickBot="1">
      <c r="A6" s="57" t="s">
        <v>3</v>
      </c>
      <c r="B6" s="58" t="s">
        <v>4</v>
      </c>
      <c r="C6" s="59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60"/>
    </row>
    <row r="7" spans="1:23" ht="12" thickBot="1">
      <c r="A7" s="61" t="s">
        <v>5</v>
      </c>
      <c r="B7" s="62"/>
      <c r="C7" s="63"/>
      <c r="D7" s="64">
        <v>50765501.995899998</v>
      </c>
      <c r="E7" s="65"/>
      <c r="F7" s="65"/>
      <c r="G7" s="64">
        <v>53664107.624600001</v>
      </c>
      <c r="H7" s="66">
        <v>-5.4013860604499397</v>
      </c>
      <c r="I7" s="64">
        <v>345095.83860000002</v>
      </c>
      <c r="J7" s="66">
        <v>0.67978415465658404</v>
      </c>
      <c r="K7" s="64">
        <v>-888937.8064</v>
      </c>
      <c r="L7" s="66">
        <v>-1.65648483828045</v>
      </c>
      <c r="M7" s="66">
        <v>-1.38821145429461</v>
      </c>
      <c r="N7" s="64">
        <v>151114004.01409999</v>
      </c>
      <c r="O7" s="64">
        <v>151114004.01409999</v>
      </c>
      <c r="P7" s="64">
        <v>1320765</v>
      </c>
      <c r="Q7" s="64">
        <v>1908757</v>
      </c>
      <c r="R7" s="66">
        <v>-30.8049688881298</v>
      </c>
      <c r="S7" s="64">
        <v>38.436437970342901</v>
      </c>
      <c r="T7" s="64">
        <v>52.572696272076598</v>
      </c>
      <c r="U7" s="67">
        <v>-36.778273555528102</v>
      </c>
    </row>
    <row r="8" spans="1:23" ht="12" thickBot="1">
      <c r="A8" s="68">
        <v>42371</v>
      </c>
      <c r="B8" s="45" t="s">
        <v>6</v>
      </c>
      <c r="C8" s="46"/>
      <c r="D8" s="69">
        <v>1732723.5678999999</v>
      </c>
      <c r="E8" s="70"/>
      <c r="F8" s="70"/>
      <c r="G8" s="69">
        <v>1723068.4245</v>
      </c>
      <c r="H8" s="71">
        <v>0.56034590749360902</v>
      </c>
      <c r="I8" s="69">
        <v>132922.31539999999</v>
      </c>
      <c r="J8" s="71">
        <v>7.6712937864114803</v>
      </c>
      <c r="K8" s="69">
        <v>14943.757900000001</v>
      </c>
      <c r="L8" s="71">
        <v>0.86727594142620201</v>
      </c>
      <c r="M8" s="71">
        <v>7.89483865366957</v>
      </c>
      <c r="N8" s="69">
        <v>4181462.9394999999</v>
      </c>
      <c r="O8" s="69">
        <v>4181462.9394999999</v>
      </c>
      <c r="P8" s="69">
        <v>42981</v>
      </c>
      <c r="Q8" s="69">
        <v>58634</v>
      </c>
      <c r="R8" s="71">
        <v>-26.696114882150301</v>
      </c>
      <c r="S8" s="69">
        <v>40.313709962541601</v>
      </c>
      <c r="T8" s="69">
        <v>41.763130122454498</v>
      </c>
      <c r="U8" s="72">
        <v>-3.5953529488099898</v>
      </c>
    </row>
    <row r="9" spans="1:23" ht="12" thickBot="1">
      <c r="A9" s="73"/>
      <c r="B9" s="45" t="s">
        <v>7</v>
      </c>
      <c r="C9" s="46"/>
      <c r="D9" s="69">
        <v>131834.58970000001</v>
      </c>
      <c r="E9" s="70"/>
      <c r="F9" s="70"/>
      <c r="G9" s="69">
        <v>155752.9866</v>
      </c>
      <c r="H9" s="71">
        <v>-15.3566216752084</v>
      </c>
      <c r="I9" s="69">
        <v>31125.871299999999</v>
      </c>
      <c r="J9" s="71">
        <v>23.609791156349299</v>
      </c>
      <c r="K9" s="69">
        <v>35614.667800000003</v>
      </c>
      <c r="L9" s="71">
        <v>22.866121913581299</v>
      </c>
      <c r="M9" s="71">
        <v>-0.12603785960345301</v>
      </c>
      <c r="N9" s="69">
        <v>346355.11949999997</v>
      </c>
      <c r="O9" s="69">
        <v>346355.11949999997</v>
      </c>
      <c r="P9" s="69">
        <v>7513</v>
      </c>
      <c r="Q9" s="69">
        <v>11202</v>
      </c>
      <c r="R9" s="71">
        <v>-32.931619353686798</v>
      </c>
      <c r="S9" s="69">
        <v>17.547529575402599</v>
      </c>
      <c r="T9" s="69">
        <v>19.150199053740401</v>
      </c>
      <c r="U9" s="72">
        <v>-9.1333054687328907</v>
      </c>
    </row>
    <row r="10" spans="1:23" ht="12" thickBot="1">
      <c r="A10" s="73"/>
      <c r="B10" s="45" t="s">
        <v>8</v>
      </c>
      <c r="C10" s="46"/>
      <c r="D10" s="69">
        <v>431694.31530000002</v>
      </c>
      <c r="E10" s="70"/>
      <c r="F10" s="70"/>
      <c r="G10" s="69">
        <v>390297.61249999999</v>
      </c>
      <c r="H10" s="71">
        <v>10.606445305888199</v>
      </c>
      <c r="I10" s="69">
        <v>116705.755</v>
      </c>
      <c r="J10" s="71">
        <v>27.034350665214799</v>
      </c>
      <c r="K10" s="69">
        <v>80296.560500000007</v>
      </c>
      <c r="L10" s="71">
        <v>20.573162102035699</v>
      </c>
      <c r="M10" s="71">
        <v>0.453434048398623</v>
      </c>
      <c r="N10" s="69">
        <v>1082732.2035999999</v>
      </c>
      <c r="O10" s="69">
        <v>1082732.2035999999</v>
      </c>
      <c r="P10" s="69">
        <v>114782</v>
      </c>
      <c r="Q10" s="69">
        <v>158639</v>
      </c>
      <c r="R10" s="71">
        <v>-27.645786975459998</v>
      </c>
      <c r="S10" s="69">
        <v>3.7609931461379</v>
      </c>
      <c r="T10" s="69">
        <v>4.1038955635121299</v>
      </c>
      <c r="U10" s="72">
        <v>-9.1173369386846694</v>
      </c>
    </row>
    <row r="11" spans="1:23" ht="12" thickBot="1">
      <c r="A11" s="73"/>
      <c r="B11" s="45" t="s">
        <v>9</v>
      </c>
      <c r="C11" s="46"/>
      <c r="D11" s="69">
        <v>94163.304699999993</v>
      </c>
      <c r="E11" s="70"/>
      <c r="F11" s="70"/>
      <c r="G11" s="69">
        <v>134874.4143</v>
      </c>
      <c r="H11" s="71">
        <v>-30.184457008611499</v>
      </c>
      <c r="I11" s="69">
        <v>9313.2016999999996</v>
      </c>
      <c r="J11" s="71">
        <v>9.8904788119654903</v>
      </c>
      <c r="K11" s="69">
        <v>2969.0900999999999</v>
      </c>
      <c r="L11" s="71">
        <v>2.20137385983073</v>
      </c>
      <c r="M11" s="71">
        <v>2.13671912482548</v>
      </c>
      <c r="N11" s="69">
        <v>221588.92490000001</v>
      </c>
      <c r="O11" s="69">
        <v>221588.92490000001</v>
      </c>
      <c r="P11" s="69">
        <v>4626</v>
      </c>
      <c r="Q11" s="69">
        <v>6309</v>
      </c>
      <c r="R11" s="71">
        <v>-26.676176890156899</v>
      </c>
      <c r="S11" s="69">
        <v>20.355232317336799</v>
      </c>
      <c r="T11" s="69">
        <v>20.197435441432901</v>
      </c>
      <c r="U11" s="72">
        <v>0.77521530309196496</v>
      </c>
    </row>
    <row r="12" spans="1:23" ht="12" thickBot="1">
      <c r="A12" s="73"/>
      <c r="B12" s="45" t="s">
        <v>10</v>
      </c>
      <c r="C12" s="46"/>
      <c r="D12" s="69">
        <v>430445.26289999997</v>
      </c>
      <c r="E12" s="70"/>
      <c r="F12" s="70"/>
      <c r="G12" s="69">
        <v>1431950.0919000001</v>
      </c>
      <c r="H12" s="71">
        <v>-69.939925606704705</v>
      </c>
      <c r="I12" s="69">
        <v>25857.893899999999</v>
      </c>
      <c r="J12" s="71">
        <v>6.0072432266509201</v>
      </c>
      <c r="K12" s="69">
        <v>38296.331200000001</v>
      </c>
      <c r="L12" s="71">
        <v>2.6744180133531099</v>
      </c>
      <c r="M12" s="71">
        <v>-0.324794488407809</v>
      </c>
      <c r="N12" s="69">
        <v>1965365.7644</v>
      </c>
      <c r="O12" s="69">
        <v>1965365.7644</v>
      </c>
      <c r="P12" s="69">
        <v>3591</v>
      </c>
      <c r="Q12" s="69">
        <v>10958</v>
      </c>
      <c r="R12" s="71">
        <v>-67.229421427267795</v>
      </c>
      <c r="S12" s="69">
        <v>119.86779807853</v>
      </c>
      <c r="T12" s="69">
        <v>140.073051788648</v>
      </c>
      <c r="U12" s="72">
        <v>-16.8562816986767</v>
      </c>
    </row>
    <row r="13" spans="1:23" ht="12" thickBot="1">
      <c r="A13" s="73"/>
      <c r="B13" s="45" t="s">
        <v>11</v>
      </c>
      <c r="C13" s="46"/>
      <c r="D13" s="69">
        <v>627289.47239999997</v>
      </c>
      <c r="E13" s="70"/>
      <c r="F13" s="70"/>
      <c r="G13" s="69">
        <v>560401.03009999997</v>
      </c>
      <c r="H13" s="71">
        <v>11.9358171572354</v>
      </c>
      <c r="I13" s="69">
        <v>-8525.2070999999996</v>
      </c>
      <c r="J13" s="71">
        <v>-1.3590547068138601</v>
      </c>
      <c r="K13" s="69">
        <v>78115.609200000006</v>
      </c>
      <c r="L13" s="71">
        <v>13.9392336923543</v>
      </c>
      <c r="M13" s="71">
        <v>-1.1091357692439301</v>
      </c>
      <c r="N13" s="69">
        <v>1647622.9463</v>
      </c>
      <c r="O13" s="69">
        <v>1647622.9463</v>
      </c>
      <c r="P13" s="69">
        <v>16500</v>
      </c>
      <c r="Q13" s="69">
        <v>25666</v>
      </c>
      <c r="R13" s="71">
        <v>-35.712615912101597</v>
      </c>
      <c r="S13" s="69">
        <v>38.017543781818198</v>
      </c>
      <c r="T13" s="69">
        <v>39.754284808696298</v>
      </c>
      <c r="U13" s="72">
        <v>-4.56826205513239</v>
      </c>
    </row>
    <row r="14" spans="1:23" ht="12" thickBot="1">
      <c r="A14" s="73"/>
      <c r="B14" s="45" t="s">
        <v>12</v>
      </c>
      <c r="C14" s="46"/>
      <c r="D14" s="69">
        <v>506394.53340000001</v>
      </c>
      <c r="E14" s="70"/>
      <c r="F14" s="70"/>
      <c r="G14" s="69">
        <v>371380.80790000001</v>
      </c>
      <c r="H14" s="71">
        <v>36.354524150950397</v>
      </c>
      <c r="I14" s="69">
        <v>50410.235999999997</v>
      </c>
      <c r="J14" s="71">
        <v>9.9547354236900993</v>
      </c>
      <c r="K14" s="69">
        <v>65667.163700000005</v>
      </c>
      <c r="L14" s="71">
        <v>17.681894783771899</v>
      </c>
      <c r="M14" s="71">
        <v>-0.232337241938774</v>
      </c>
      <c r="N14" s="69">
        <v>1327354.1085999999</v>
      </c>
      <c r="O14" s="69">
        <v>1327354.1085999999</v>
      </c>
      <c r="P14" s="69">
        <v>3180</v>
      </c>
      <c r="Q14" s="69">
        <v>4262</v>
      </c>
      <c r="R14" s="71">
        <v>-25.387142186766798</v>
      </c>
      <c r="S14" s="69">
        <v>159.24356396226401</v>
      </c>
      <c r="T14" s="69">
        <v>192.623081933365</v>
      </c>
      <c r="U14" s="72">
        <v>-20.961297989418501</v>
      </c>
    </row>
    <row r="15" spans="1:23" ht="12" thickBot="1">
      <c r="A15" s="73"/>
      <c r="B15" s="45" t="s">
        <v>13</v>
      </c>
      <c r="C15" s="46"/>
      <c r="D15" s="69">
        <v>235505.5723</v>
      </c>
      <c r="E15" s="70"/>
      <c r="F15" s="70"/>
      <c r="G15" s="69">
        <v>527800.43839999998</v>
      </c>
      <c r="H15" s="71">
        <v>-55.379807373043697</v>
      </c>
      <c r="I15" s="69">
        <v>-14308.73</v>
      </c>
      <c r="J15" s="71">
        <v>-6.0757500810947898</v>
      </c>
      <c r="K15" s="69">
        <v>-50476.917300000001</v>
      </c>
      <c r="L15" s="71">
        <v>-9.5636368649139794</v>
      </c>
      <c r="M15" s="71">
        <v>-0.71652924216907399</v>
      </c>
      <c r="N15" s="69">
        <v>602468.15289999999</v>
      </c>
      <c r="O15" s="69">
        <v>602468.15289999999</v>
      </c>
      <c r="P15" s="69">
        <v>7364</v>
      </c>
      <c r="Q15" s="69">
        <v>11424</v>
      </c>
      <c r="R15" s="71">
        <v>-35.539215686274503</v>
      </c>
      <c r="S15" s="69">
        <v>31.9806589217816</v>
      </c>
      <c r="T15" s="69">
        <v>32.122074632352998</v>
      </c>
      <c r="U15" s="72">
        <v>-0.44219135983777003</v>
      </c>
    </row>
    <row r="16" spans="1:23" ht="12" thickBot="1">
      <c r="A16" s="73"/>
      <c r="B16" s="45" t="s">
        <v>14</v>
      </c>
      <c r="C16" s="46"/>
      <c r="D16" s="69">
        <v>1665845.9539999999</v>
      </c>
      <c r="E16" s="70"/>
      <c r="F16" s="70"/>
      <c r="G16" s="69">
        <v>1471739.3162</v>
      </c>
      <c r="H16" s="71">
        <v>13.188927934682001</v>
      </c>
      <c r="I16" s="69">
        <v>-130014.7739</v>
      </c>
      <c r="J16" s="71">
        <v>-7.8047296983139898</v>
      </c>
      <c r="K16" s="69">
        <v>61136.312100000003</v>
      </c>
      <c r="L16" s="71">
        <v>4.1540177276674699</v>
      </c>
      <c r="M16" s="71">
        <v>-3.1266374996145698</v>
      </c>
      <c r="N16" s="69">
        <v>5185137.1994000003</v>
      </c>
      <c r="O16" s="69">
        <v>5185137.1994000003</v>
      </c>
      <c r="P16" s="69">
        <v>65259</v>
      </c>
      <c r="Q16" s="69">
        <v>105282</v>
      </c>
      <c r="R16" s="71">
        <v>-38.015045306890102</v>
      </c>
      <c r="S16" s="69">
        <v>25.5266852694647</v>
      </c>
      <c r="T16" s="69">
        <v>33.427283347580797</v>
      </c>
      <c r="U16" s="72">
        <v>-30.950348604668999</v>
      </c>
    </row>
    <row r="17" spans="1:21" ht="12" thickBot="1">
      <c r="A17" s="73"/>
      <c r="B17" s="45" t="s">
        <v>15</v>
      </c>
      <c r="C17" s="46"/>
      <c r="D17" s="69">
        <v>2193677.5347000002</v>
      </c>
      <c r="E17" s="70"/>
      <c r="F17" s="70"/>
      <c r="G17" s="69">
        <v>864357.05579999997</v>
      </c>
      <c r="H17" s="71">
        <v>153.79298057209201</v>
      </c>
      <c r="I17" s="69">
        <v>-2834.5922</v>
      </c>
      <c r="J17" s="71">
        <v>-0.129216448414222</v>
      </c>
      <c r="K17" s="69">
        <v>51425.018199999999</v>
      </c>
      <c r="L17" s="71">
        <v>5.9495110099383499</v>
      </c>
      <c r="M17" s="71">
        <v>-1.0551208788877</v>
      </c>
      <c r="N17" s="69">
        <v>10344491.6395</v>
      </c>
      <c r="O17" s="69">
        <v>10344491.6395</v>
      </c>
      <c r="P17" s="69">
        <v>12068</v>
      </c>
      <c r="Q17" s="69">
        <v>18031</v>
      </c>
      <c r="R17" s="71">
        <v>-33.070822472408601</v>
      </c>
      <c r="S17" s="69">
        <v>181.77639498674199</v>
      </c>
      <c r="T17" s="69">
        <v>452.04448476512698</v>
      </c>
      <c r="U17" s="72">
        <v>-148.681620514092</v>
      </c>
    </row>
    <row r="18" spans="1:21" ht="12" customHeight="1" thickBot="1">
      <c r="A18" s="73"/>
      <c r="B18" s="45" t="s">
        <v>16</v>
      </c>
      <c r="C18" s="46"/>
      <c r="D18" s="69">
        <v>3790418.8561</v>
      </c>
      <c r="E18" s="70"/>
      <c r="F18" s="70"/>
      <c r="G18" s="69">
        <v>4611698.8103</v>
      </c>
      <c r="H18" s="71">
        <v>-17.808620813781499</v>
      </c>
      <c r="I18" s="69">
        <v>454511.42180000001</v>
      </c>
      <c r="J18" s="71">
        <v>11.991060593964299</v>
      </c>
      <c r="K18" s="69">
        <v>-467279.66580000002</v>
      </c>
      <c r="L18" s="71">
        <v>-10.1324844709363</v>
      </c>
      <c r="M18" s="71">
        <v>-1.97267536994545</v>
      </c>
      <c r="N18" s="69">
        <v>8843469.8673999999</v>
      </c>
      <c r="O18" s="69">
        <v>8843469.8673999999</v>
      </c>
      <c r="P18" s="69">
        <v>117259</v>
      </c>
      <c r="Q18" s="69">
        <v>170295</v>
      </c>
      <c r="R18" s="71">
        <v>-31.14360374644</v>
      </c>
      <c r="S18" s="69">
        <v>32.325184899240099</v>
      </c>
      <c r="T18" s="69">
        <v>29.672339242490999</v>
      </c>
      <c r="U18" s="72">
        <v>8.2067454989608706</v>
      </c>
    </row>
    <row r="19" spans="1:21" ht="12" customHeight="1" thickBot="1">
      <c r="A19" s="73"/>
      <c r="B19" s="45" t="s">
        <v>17</v>
      </c>
      <c r="C19" s="46"/>
      <c r="D19" s="69">
        <v>1335219.2411</v>
      </c>
      <c r="E19" s="70"/>
      <c r="F19" s="70"/>
      <c r="G19" s="69">
        <v>2153922.8755999999</v>
      </c>
      <c r="H19" s="71">
        <v>-38.009886230115903</v>
      </c>
      <c r="I19" s="69">
        <v>-82742.388099999996</v>
      </c>
      <c r="J19" s="71">
        <v>-6.1969140013166601</v>
      </c>
      <c r="K19" s="69">
        <v>-197221.46539999999</v>
      </c>
      <c r="L19" s="71">
        <v>-9.1563847356912298</v>
      </c>
      <c r="M19" s="71">
        <v>-0.58045952081238295</v>
      </c>
      <c r="N19" s="69">
        <v>5823484.0692999996</v>
      </c>
      <c r="O19" s="69">
        <v>5823484.0692999996</v>
      </c>
      <c r="P19" s="69">
        <v>21062</v>
      </c>
      <c r="Q19" s="69">
        <v>47604</v>
      </c>
      <c r="R19" s="71">
        <v>-55.755818838753001</v>
      </c>
      <c r="S19" s="69">
        <v>63.394703309277403</v>
      </c>
      <c r="T19" s="69">
        <v>94.283354932358606</v>
      </c>
      <c r="U19" s="72">
        <v>-48.724341326100799</v>
      </c>
    </row>
    <row r="20" spans="1:21" ht="12" thickBot="1">
      <c r="A20" s="73"/>
      <c r="B20" s="45" t="s">
        <v>18</v>
      </c>
      <c r="C20" s="46"/>
      <c r="D20" s="69">
        <v>2390193.5416999999</v>
      </c>
      <c r="E20" s="70"/>
      <c r="F20" s="70"/>
      <c r="G20" s="69">
        <v>2860156.1096999999</v>
      </c>
      <c r="H20" s="71">
        <v>-16.431360736085601</v>
      </c>
      <c r="I20" s="69">
        <v>144907.43429999999</v>
      </c>
      <c r="J20" s="71">
        <v>6.0625816182624304</v>
      </c>
      <c r="K20" s="69">
        <v>177775.88399999999</v>
      </c>
      <c r="L20" s="71">
        <v>6.2156007288233903</v>
      </c>
      <c r="M20" s="71">
        <v>-0.184886999071258</v>
      </c>
      <c r="N20" s="69">
        <v>7049894.3876</v>
      </c>
      <c r="O20" s="69">
        <v>7049894.3876</v>
      </c>
      <c r="P20" s="69">
        <v>66015</v>
      </c>
      <c r="Q20" s="69">
        <v>99688</v>
      </c>
      <c r="R20" s="71">
        <v>-33.778388572345698</v>
      </c>
      <c r="S20" s="69">
        <v>36.206824838294303</v>
      </c>
      <c r="T20" s="69">
        <v>46.742846138953503</v>
      </c>
      <c r="U20" s="72">
        <v>-29.0995450380276</v>
      </c>
    </row>
    <row r="21" spans="1:21" ht="12" customHeight="1" thickBot="1">
      <c r="A21" s="73"/>
      <c r="B21" s="45" t="s">
        <v>19</v>
      </c>
      <c r="C21" s="46"/>
      <c r="D21" s="69">
        <v>518943.84759999998</v>
      </c>
      <c r="E21" s="70"/>
      <c r="F21" s="70"/>
      <c r="G21" s="69">
        <v>745858.72990000003</v>
      </c>
      <c r="H21" s="71">
        <v>-30.423305808919501</v>
      </c>
      <c r="I21" s="69">
        <v>66220.263000000006</v>
      </c>
      <c r="J21" s="71">
        <v>12.760583501713</v>
      </c>
      <c r="K21" s="69">
        <v>27124.216499999999</v>
      </c>
      <c r="L21" s="71">
        <v>3.6366426258276299</v>
      </c>
      <c r="M21" s="71">
        <v>1.4413705369148599</v>
      </c>
      <c r="N21" s="69">
        <v>1485818.8981000001</v>
      </c>
      <c r="O21" s="69">
        <v>1485818.8981000001</v>
      </c>
      <c r="P21" s="69">
        <v>39638</v>
      </c>
      <c r="Q21" s="69">
        <v>56610</v>
      </c>
      <c r="R21" s="71">
        <v>-29.980568804098201</v>
      </c>
      <c r="S21" s="69">
        <v>13.092079509561501</v>
      </c>
      <c r="T21" s="69">
        <v>17.0795804716481</v>
      </c>
      <c r="U21" s="72">
        <v>-30.457353693692401</v>
      </c>
    </row>
    <row r="22" spans="1:21" ht="12" customHeight="1" thickBot="1">
      <c r="A22" s="73"/>
      <c r="B22" s="45" t="s">
        <v>20</v>
      </c>
      <c r="C22" s="46"/>
      <c r="D22" s="69">
        <v>1836314.4258999999</v>
      </c>
      <c r="E22" s="70"/>
      <c r="F22" s="70"/>
      <c r="G22" s="69">
        <v>1870606.7398000001</v>
      </c>
      <c r="H22" s="71">
        <v>-1.8332187717695501</v>
      </c>
      <c r="I22" s="69">
        <v>187738.473</v>
      </c>
      <c r="J22" s="71">
        <v>10.2236561643297</v>
      </c>
      <c r="K22" s="69">
        <v>191078.80220000001</v>
      </c>
      <c r="L22" s="71">
        <v>10.214803471756399</v>
      </c>
      <c r="M22" s="71">
        <v>-1.7481422122919001E-2</v>
      </c>
      <c r="N22" s="69">
        <v>4366749.1508999998</v>
      </c>
      <c r="O22" s="69">
        <v>4366749.1508999998</v>
      </c>
      <c r="P22" s="69">
        <v>88979</v>
      </c>
      <c r="Q22" s="69">
        <v>129802</v>
      </c>
      <c r="R22" s="71">
        <v>-31.450208779525699</v>
      </c>
      <c r="S22" s="69">
        <v>20.637615908248002</v>
      </c>
      <c r="T22" s="69">
        <v>19.494574236144299</v>
      </c>
      <c r="U22" s="72">
        <v>5.5386323555275796</v>
      </c>
    </row>
    <row r="23" spans="1:21" ht="12" thickBot="1">
      <c r="A23" s="73"/>
      <c r="B23" s="45" t="s">
        <v>21</v>
      </c>
      <c r="C23" s="46"/>
      <c r="D23" s="69">
        <v>6229315.3530999999</v>
      </c>
      <c r="E23" s="70"/>
      <c r="F23" s="70"/>
      <c r="G23" s="69">
        <v>6180500.6035000002</v>
      </c>
      <c r="H23" s="71">
        <v>0.78981870129350995</v>
      </c>
      <c r="I23" s="69">
        <v>141491.728</v>
      </c>
      <c r="J23" s="71">
        <v>2.27138489512474</v>
      </c>
      <c r="K23" s="69">
        <v>113144.8075</v>
      </c>
      <c r="L23" s="71">
        <v>1.8306738362896799</v>
      </c>
      <c r="M23" s="71">
        <v>0.25053664526319502</v>
      </c>
      <c r="N23" s="69">
        <v>16986863.2097</v>
      </c>
      <c r="O23" s="69">
        <v>16986863.2097</v>
      </c>
      <c r="P23" s="69">
        <v>128801</v>
      </c>
      <c r="Q23" s="69">
        <v>197620</v>
      </c>
      <c r="R23" s="71">
        <v>-34.823904463110999</v>
      </c>
      <c r="S23" s="69">
        <v>48.363874139952301</v>
      </c>
      <c r="T23" s="69">
        <v>54.4355219947374</v>
      </c>
      <c r="U23" s="72">
        <v>-12.5540973769291</v>
      </c>
    </row>
    <row r="24" spans="1:21" ht="12" thickBot="1">
      <c r="A24" s="73"/>
      <c r="B24" s="45" t="s">
        <v>22</v>
      </c>
      <c r="C24" s="46"/>
      <c r="D24" s="69">
        <v>445054.56969999999</v>
      </c>
      <c r="E24" s="70"/>
      <c r="F24" s="70"/>
      <c r="G24" s="69">
        <v>501781.00390000001</v>
      </c>
      <c r="H24" s="71">
        <v>-11.305018276719199</v>
      </c>
      <c r="I24" s="69">
        <v>51769.084499999997</v>
      </c>
      <c r="J24" s="71">
        <v>11.6320757103778</v>
      </c>
      <c r="K24" s="69">
        <v>71351.747199999998</v>
      </c>
      <c r="L24" s="71">
        <v>14.219698762095801</v>
      </c>
      <c r="M24" s="71">
        <v>-0.27445246218161301</v>
      </c>
      <c r="N24" s="69">
        <v>1157641.3012999999</v>
      </c>
      <c r="O24" s="69">
        <v>1157641.3012999999</v>
      </c>
      <c r="P24" s="69">
        <v>31733</v>
      </c>
      <c r="Q24" s="69">
        <v>45622</v>
      </c>
      <c r="R24" s="71">
        <v>-30.4436456095743</v>
      </c>
      <c r="S24" s="69">
        <v>14.024976198279401</v>
      </c>
      <c r="T24" s="69">
        <v>15.6193663495682</v>
      </c>
      <c r="U24" s="72">
        <v>-11.368220015121301</v>
      </c>
    </row>
    <row r="25" spans="1:21" ht="12" thickBot="1">
      <c r="A25" s="73"/>
      <c r="B25" s="45" t="s">
        <v>23</v>
      </c>
      <c r="C25" s="46"/>
      <c r="D25" s="69">
        <v>1862183.6777999999</v>
      </c>
      <c r="E25" s="70"/>
      <c r="F25" s="70"/>
      <c r="G25" s="69">
        <v>1183905.6124</v>
      </c>
      <c r="H25" s="71">
        <v>57.291566007952497</v>
      </c>
      <c r="I25" s="69">
        <v>-72399.022800000006</v>
      </c>
      <c r="J25" s="71">
        <v>-3.8878561585038098</v>
      </c>
      <c r="K25" s="69">
        <v>18875.6774</v>
      </c>
      <c r="L25" s="71">
        <v>1.59435661105917</v>
      </c>
      <c r="M25" s="71">
        <v>-4.8355721633598199</v>
      </c>
      <c r="N25" s="69">
        <v>4190171.4571000002</v>
      </c>
      <c r="O25" s="69">
        <v>4190171.4571000002</v>
      </c>
      <c r="P25" s="69">
        <v>41000</v>
      </c>
      <c r="Q25" s="69">
        <v>54819</v>
      </c>
      <c r="R25" s="71">
        <v>-25.208413141429102</v>
      </c>
      <c r="S25" s="69">
        <v>45.419114092682896</v>
      </c>
      <c r="T25" s="69">
        <v>42.466804927123803</v>
      </c>
      <c r="U25" s="72">
        <v>6.5001469635330098</v>
      </c>
    </row>
    <row r="26" spans="1:21" ht="12" thickBot="1">
      <c r="A26" s="73"/>
      <c r="B26" s="45" t="s">
        <v>24</v>
      </c>
      <c r="C26" s="46"/>
      <c r="D26" s="69">
        <v>884139.47580000001</v>
      </c>
      <c r="E26" s="70"/>
      <c r="F26" s="70"/>
      <c r="G26" s="69">
        <v>1024066.2624</v>
      </c>
      <c r="H26" s="71">
        <v>-13.6638410752902</v>
      </c>
      <c r="I26" s="69">
        <v>167671.5178</v>
      </c>
      <c r="J26" s="71">
        <v>18.964374104921099</v>
      </c>
      <c r="K26" s="69">
        <v>177138.74679999999</v>
      </c>
      <c r="L26" s="71">
        <v>17.297586426180899</v>
      </c>
      <c r="M26" s="71">
        <v>-5.3445274797438998E-2</v>
      </c>
      <c r="N26" s="69">
        <v>2482391.1236</v>
      </c>
      <c r="O26" s="69">
        <v>2482391.1236</v>
      </c>
      <c r="P26" s="69">
        <v>54599</v>
      </c>
      <c r="Q26" s="69">
        <v>73608</v>
      </c>
      <c r="R26" s="71">
        <v>-25.8246386262363</v>
      </c>
      <c r="S26" s="69">
        <v>16.193327273393301</v>
      </c>
      <c r="T26" s="69">
        <v>21.713015539071801</v>
      </c>
      <c r="U26" s="72">
        <v>-34.086189777364503</v>
      </c>
    </row>
    <row r="27" spans="1:21" ht="12" thickBot="1">
      <c r="A27" s="73"/>
      <c r="B27" s="45" t="s">
        <v>25</v>
      </c>
      <c r="C27" s="46"/>
      <c r="D27" s="69">
        <v>332750.43290000001</v>
      </c>
      <c r="E27" s="70"/>
      <c r="F27" s="70"/>
      <c r="G27" s="69">
        <v>412923.99920000002</v>
      </c>
      <c r="H27" s="71">
        <v>-19.4160587554437</v>
      </c>
      <c r="I27" s="69">
        <v>88204.679499999998</v>
      </c>
      <c r="J27" s="71">
        <v>26.507758000876201</v>
      </c>
      <c r="K27" s="69">
        <v>96390.822</v>
      </c>
      <c r="L27" s="71">
        <v>23.3434777796272</v>
      </c>
      <c r="M27" s="71">
        <v>-8.4926576308270996E-2</v>
      </c>
      <c r="N27" s="69">
        <v>793167.81220000004</v>
      </c>
      <c r="O27" s="69">
        <v>793167.81220000004</v>
      </c>
      <c r="P27" s="69">
        <v>38251</v>
      </c>
      <c r="Q27" s="69">
        <v>51259</v>
      </c>
      <c r="R27" s="71">
        <v>-25.377006964630599</v>
      </c>
      <c r="S27" s="69">
        <v>8.6991302946328197</v>
      </c>
      <c r="T27" s="69">
        <v>8.9821763846348901</v>
      </c>
      <c r="U27" s="72">
        <v>-3.2537285960265199</v>
      </c>
    </row>
    <row r="28" spans="1:21" ht="12" thickBot="1">
      <c r="A28" s="73"/>
      <c r="B28" s="45" t="s">
        <v>26</v>
      </c>
      <c r="C28" s="46"/>
      <c r="D28" s="69">
        <v>3124853.8670999999</v>
      </c>
      <c r="E28" s="70"/>
      <c r="F28" s="70"/>
      <c r="G28" s="69">
        <v>3305315.4632000001</v>
      </c>
      <c r="H28" s="71">
        <v>-5.4597389601441702</v>
      </c>
      <c r="I28" s="69">
        <v>-248893.48009999999</v>
      </c>
      <c r="J28" s="71">
        <v>-7.9649638250438901</v>
      </c>
      <c r="K28" s="69">
        <v>-261703.01439999999</v>
      </c>
      <c r="L28" s="71">
        <v>-7.9176410637257399</v>
      </c>
      <c r="M28" s="71">
        <v>-4.8946835134353002E-2</v>
      </c>
      <c r="N28" s="69">
        <v>6833944.1040000003</v>
      </c>
      <c r="O28" s="69">
        <v>6833944.1040000003</v>
      </c>
      <c r="P28" s="69">
        <v>59672</v>
      </c>
      <c r="Q28" s="69">
        <v>72667</v>
      </c>
      <c r="R28" s="71">
        <v>-17.882945491075699</v>
      </c>
      <c r="S28" s="69">
        <v>52.3671716567234</v>
      </c>
      <c r="T28" s="69">
        <v>51.042292056917198</v>
      </c>
      <c r="U28" s="72">
        <v>2.5299812036653102</v>
      </c>
    </row>
    <row r="29" spans="1:21" ht="12" thickBot="1">
      <c r="A29" s="73"/>
      <c r="B29" s="45" t="s">
        <v>27</v>
      </c>
      <c r="C29" s="46"/>
      <c r="D29" s="69">
        <v>1107321.9461999999</v>
      </c>
      <c r="E29" s="70"/>
      <c r="F29" s="70"/>
      <c r="G29" s="69">
        <v>865510.59519999998</v>
      </c>
      <c r="H29" s="71">
        <v>27.938577799168701</v>
      </c>
      <c r="I29" s="69">
        <v>128676.0128</v>
      </c>
      <c r="J29" s="71">
        <v>11.6204698409146</v>
      </c>
      <c r="K29" s="69">
        <v>118017.7061</v>
      </c>
      <c r="L29" s="71">
        <v>13.635616566048901</v>
      </c>
      <c r="M29" s="71">
        <v>9.0311081719966005E-2</v>
      </c>
      <c r="N29" s="69">
        <v>2154371.4252999998</v>
      </c>
      <c r="O29" s="69">
        <v>2154371.4252999998</v>
      </c>
      <c r="P29" s="69">
        <v>125726</v>
      </c>
      <c r="Q29" s="69">
        <v>148339</v>
      </c>
      <c r="R29" s="71">
        <v>-15.244136740843601</v>
      </c>
      <c r="S29" s="69">
        <v>8.8074220622623791</v>
      </c>
      <c r="T29" s="69">
        <v>7.0584908830449198</v>
      </c>
      <c r="U29" s="72">
        <v>19.857469834575099</v>
      </c>
    </row>
    <row r="30" spans="1:21" ht="12" thickBot="1">
      <c r="A30" s="73"/>
      <c r="B30" s="45" t="s">
        <v>28</v>
      </c>
      <c r="C30" s="46"/>
      <c r="D30" s="69">
        <v>1585970.3407000001</v>
      </c>
      <c r="E30" s="70"/>
      <c r="F30" s="70"/>
      <c r="G30" s="69">
        <v>1486065.9587000001</v>
      </c>
      <c r="H30" s="71">
        <v>6.72274211081423</v>
      </c>
      <c r="I30" s="69">
        <v>155252.0796</v>
      </c>
      <c r="J30" s="71">
        <v>9.7890909820845895</v>
      </c>
      <c r="K30" s="69">
        <v>141464.76819999999</v>
      </c>
      <c r="L30" s="71">
        <v>9.5194138168505198</v>
      </c>
      <c r="M30" s="71">
        <v>9.7461096324053004E-2</v>
      </c>
      <c r="N30" s="69">
        <v>3746611.6562999999</v>
      </c>
      <c r="O30" s="69">
        <v>3746611.6562999999</v>
      </c>
      <c r="P30" s="69">
        <v>82086</v>
      </c>
      <c r="Q30" s="69">
        <v>110135</v>
      </c>
      <c r="R30" s="71">
        <v>-25.4678349298588</v>
      </c>
      <c r="S30" s="69">
        <v>19.320838397534299</v>
      </c>
      <c r="T30" s="69">
        <v>19.6181169982294</v>
      </c>
      <c r="U30" s="72">
        <v>-1.53864234345589</v>
      </c>
    </row>
    <row r="31" spans="1:21" ht="12" thickBot="1">
      <c r="A31" s="73"/>
      <c r="B31" s="45" t="s">
        <v>29</v>
      </c>
      <c r="C31" s="46"/>
      <c r="D31" s="69">
        <v>9397358.1557999998</v>
      </c>
      <c r="E31" s="70"/>
      <c r="F31" s="70"/>
      <c r="G31" s="69">
        <v>8680983.3205999993</v>
      </c>
      <c r="H31" s="71">
        <v>8.25223144364349</v>
      </c>
      <c r="I31" s="69">
        <v>-483713.18640000001</v>
      </c>
      <c r="J31" s="71">
        <v>-5.14733160512196</v>
      </c>
      <c r="K31" s="69">
        <v>-683278.80189999996</v>
      </c>
      <c r="L31" s="71">
        <v>-7.8709839273458497</v>
      </c>
      <c r="M31" s="71">
        <v>-0.29207055003765098</v>
      </c>
      <c r="N31" s="69">
        <v>30417370.483399998</v>
      </c>
      <c r="O31" s="69">
        <v>30417370.483399998</v>
      </c>
      <c r="P31" s="69">
        <v>85657</v>
      </c>
      <c r="Q31" s="69">
        <v>155510</v>
      </c>
      <c r="R31" s="71">
        <v>-44.918654748890802</v>
      </c>
      <c r="S31" s="69">
        <v>109.709167444575</v>
      </c>
      <c r="T31" s="69">
        <v>135.16823566072901</v>
      </c>
      <c r="U31" s="72">
        <v>-23.2059624634519</v>
      </c>
    </row>
    <row r="32" spans="1:21" ht="12" thickBot="1">
      <c r="A32" s="73"/>
      <c r="B32" s="45" t="s">
        <v>30</v>
      </c>
      <c r="C32" s="46"/>
      <c r="D32" s="69">
        <v>131785.16029999999</v>
      </c>
      <c r="E32" s="70"/>
      <c r="F32" s="70"/>
      <c r="G32" s="69">
        <v>160721.95360000001</v>
      </c>
      <c r="H32" s="71">
        <v>-18.004256824812501</v>
      </c>
      <c r="I32" s="69">
        <v>32526.716100000001</v>
      </c>
      <c r="J32" s="71">
        <v>24.681622745653002</v>
      </c>
      <c r="K32" s="69">
        <v>43702.683299999997</v>
      </c>
      <c r="L32" s="71">
        <v>27.191483379281198</v>
      </c>
      <c r="M32" s="71">
        <v>-0.25572725416610698</v>
      </c>
      <c r="N32" s="69">
        <v>303374.00760000001</v>
      </c>
      <c r="O32" s="69">
        <v>303374.00760000001</v>
      </c>
      <c r="P32" s="69">
        <v>27064</v>
      </c>
      <c r="Q32" s="69">
        <v>31911</v>
      </c>
      <c r="R32" s="71">
        <v>-15.189119739274901</v>
      </c>
      <c r="S32" s="69">
        <v>4.8693896061188298</v>
      </c>
      <c r="T32" s="69">
        <v>5.3771065557331301</v>
      </c>
      <c r="U32" s="72">
        <v>-10.426706233904801</v>
      </c>
    </row>
    <row r="33" spans="1:21" ht="12" thickBot="1">
      <c r="A33" s="73"/>
      <c r="B33" s="39" t="s">
        <v>75</v>
      </c>
      <c r="C33" s="40"/>
      <c r="D33" s="69"/>
      <c r="E33" s="70"/>
      <c r="F33" s="70"/>
      <c r="G33" s="69"/>
      <c r="H33" s="71"/>
      <c r="I33" s="69"/>
      <c r="J33" s="71"/>
      <c r="K33" s="69"/>
      <c r="L33" s="71"/>
      <c r="M33" s="71"/>
      <c r="N33" s="69"/>
      <c r="O33" s="69"/>
      <c r="P33" s="69"/>
      <c r="Q33" s="69"/>
      <c r="R33" s="71"/>
      <c r="S33" s="69"/>
      <c r="T33" s="69"/>
      <c r="U33" s="72"/>
    </row>
    <row r="34" spans="1:21" ht="12" thickBot="1">
      <c r="A34" s="73"/>
      <c r="B34" s="39"/>
      <c r="C34" s="40"/>
      <c r="D34" s="69"/>
      <c r="E34" s="70"/>
      <c r="F34" s="70"/>
      <c r="G34" s="69"/>
      <c r="H34" s="71"/>
      <c r="I34" s="69"/>
      <c r="J34" s="71"/>
      <c r="K34" s="69"/>
      <c r="L34" s="71"/>
      <c r="M34" s="71"/>
      <c r="N34" s="69"/>
      <c r="O34" s="69"/>
      <c r="P34" s="69"/>
      <c r="Q34" s="69"/>
      <c r="R34" s="71"/>
      <c r="S34" s="69"/>
      <c r="T34" s="69"/>
      <c r="U34" s="72"/>
    </row>
    <row r="35" spans="1:21" ht="12" thickBot="1">
      <c r="A35" s="73"/>
      <c r="B35" s="45" t="s">
        <v>31</v>
      </c>
      <c r="C35" s="46"/>
      <c r="D35" s="69">
        <v>627971.61739999999</v>
      </c>
      <c r="E35" s="70"/>
      <c r="F35" s="70"/>
      <c r="G35" s="69">
        <v>619569.69539999997</v>
      </c>
      <c r="H35" s="71">
        <v>1.3560898898671301</v>
      </c>
      <c r="I35" s="69">
        <v>9285.2201000000005</v>
      </c>
      <c r="J35" s="71">
        <v>1.47860505836931</v>
      </c>
      <c r="K35" s="69">
        <v>10707.599</v>
      </c>
      <c r="L35" s="71">
        <v>1.72823155804725</v>
      </c>
      <c r="M35" s="71">
        <v>-0.132838267477144</v>
      </c>
      <c r="N35" s="69">
        <v>1430465.3547</v>
      </c>
      <c r="O35" s="69">
        <v>1430465.3547</v>
      </c>
      <c r="P35" s="69">
        <v>27802</v>
      </c>
      <c r="Q35" s="69">
        <v>38900</v>
      </c>
      <c r="R35" s="71">
        <v>-28.5295629820051</v>
      </c>
      <c r="S35" s="69">
        <v>22.587282116394501</v>
      </c>
      <c r="T35" s="69">
        <v>20.629659056555301</v>
      </c>
      <c r="U35" s="72">
        <v>8.6669261478712194</v>
      </c>
    </row>
    <row r="36" spans="1:21" ht="12" thickBot="1">
      <c r="A36" s="73"/>
      <c r="B36" s="45" t="s">
        <v>68</v>
      </c>
      <c r="C36" s="46"/>
      <c r="D36" s="69">
        <v>429574.54</v>
      </c>
      <c r="E36" s="70"/>
      <c r="F36" s="70"/>
      <c r="G36" s="69">
        <v>3835.9</v>
      </c>
      <c r="H36" s="71">
        <v>11098.7940248703</v>
      </c>
      <c r="I36" s="69">
        <v>-20152.14</v>
      </c>
      <c r="J36" s="71">
        <v>-4.6911858416935104</v>
      </c>
      <c r="K36" s="69">
        <v>306.87</v>
      </c>
      <c r="L36" s="71">
        <v>7.9999478609974197</v>
      </c>
      <c r="M36" s="71">
        <v>-66.669957962655204</v>
      </c>
      <c r="N36" s="69">
        <v>953092.49</v>
      </c>
      <c r="O36" s="69">
        <v>953092.49</v>
      </c>
      <c r="P36" s="69">
        <v>131</v>
      </c>
      <c r="Q36" s="69">
        <v>189</v>
      </c>
      <c r="R36" s="71">
        <v>-30.687830687830701</v>
      </c>
      <c r="S36" s="69">
        <v>3279.19496183206</v>
      </c>
      <c r="T36" s="69">
        <v>2769.9362433862402</v>
      </c>
      <c r="U36" s="72">
        <v>15.5299920978562</v>
      </c>
    </row>
    <row r="37" spans="1:21" ht="12" thickBot="1">
      <c r="A37" s="73"/>
      <c r="B37" s="45" t="s">
        <v>35</v>
      </c>
      <c r="C37" s="46"/>
      <c r="D37" s="69">
        <v>2105196.29</v>
      </c>
      <c r="E37" s="70"/>
      <c r="F37" s="70"/>
      <c r="G37" s="69">
        <v>2719779.74</v>
      </c>
      <c r="H37" s="71">
        <v>-22.596809622532199</v>
      </c>
      <c r="I37" s="69">
        <v>-255882.38</v>
      </c>
      <c r="J37" s="71">
        <v>-12.154799113768201</v>
      </c>
      <c r="K37" s="69">
        <v>-390326.55</v>
      </c>
      <c r="L37" s="71">
        <v>-14.351402955887901</v>
      </c>
      <c r="M37" s="71">
        <v>-0.34444023856435102</v>
      </c>
      <c r="N37" s="69">
        <v>9377397.7200000007</v>
      </c>
      <c r="O37" s="69">
        <v>9377397.7200000007</v>
      </c>
      <c r="P37" s="69">
        <v>787</v>
      </c>
      <c r="Q37" s="69">
        <v>2179</v>
      </c>
      <c r="R37" s="71">
        <v>-63.882514915098703</v>
      </c>
      <c r="S37" s="69">
        <v>2674.9635196950398</v>
      </c>
      <c r="T37" s="69">
        <v>3337.4031344653499</v>
      </c>
      <c r="U37" s="72">
        <v>-24.764435473341599</v>
      </c>
    </row>
    <row r="38" spans="1:21" ht="12" customHeight="1" thickBot="1">
      <c r="A38" s="73"/>
      <c r="B38" s="45" t="s">
        <v>36</v>
      </c>
      <c r="C38" s="46"/>
      <c r="D38" s="69">
        <v>937696.68</v>
      </c>
      <c r="E38" s="70"/>
      <c r="F38" s="70"/>
      <c r="G38" s="69">
        <v>1344963.25</v>
      </c>
      <c r="H38" s="71">
        <v>-30.2808697561067</v>
      </c>
      <c r="I38" s="69">
        <v>-63882.37</v>
      </c>
      <c r="J38" s="71">
        <v>-6.8126902187602898</v>
      </c>
      <c r="K38" s="69">
        <v>-131247.92000000001</v>
      </c>
      <c r="L38" s="71">
        <v>-9.7584763003747508</v>
      </c>
      <c r="M38" s="71">
        <v>-0.51326946743232205</v>
      </c>
      <c r="N38" s="69">
        <v>4140566.74</v>
      </c>
      <c r="O38" s="69">
        <v>4140566.74</v>
      </c>
      <c r="P38" s="69">
        <v>275</v>
      </c>
      <c r="Q38" s="69">
        <v>980</v>
      </c>
      <c r="R38" s="71">
        <v>-71.938775510204096</v>
      </c>
      <c r="S38" s="69">
        <v>3409.80610909091</v>
      </c>
      <c r="T38" s="69">
        <v>3268.2347551020398</v>
      </c>
      <c r="U38" s="72">
        <v>4.1518886839760096</v>
      </c>
    </row>
    <row r="39" spans="1:21" ht="12" thickBot="1">
      <c r="A39" s="73"/>
      <c r="B39" s="45" t="s">
        <v>37</v>
      </c>
      <c r="C39" s="46"/>
      <c r="D39" s="69">
        <v>1018497.87</v>
      </c>
      <c r="E39" s="70"/>
      <c r="F39" s="70"/>
      <c r="G39" s="69">
        <v>1349075.44</v>
      </c>
      <c r="H39" s="71">
        <v>-24.504009205000401</v>
      </c>
      <c r="I39" s="69">
        <v>-184063.44</v>
      </c>
      <c r="J39" s="71">
        <v>-18.072049576304</v>
      </c>
      <c r="K39" s="69">
        <v>-251342.73</v>
      </c>
      <c r="L39" s="71">
        <v>-18.6307394344085</v>
      </c>
      <c r="M39" s="71">
        <v>-0.26767947495437799</v>
      </c>
      <c r="N39" s="69">
        <v>3806443.12</v>
      </c>
      <c r="O39" s="69">
        <v>3806443.12</v>
      </c>
      <c r="P39" s="69">
        <v>431</v>
      </c>
      <c r="Q39" s="69">
        <v>1042</v>
      </c>
      <c r="R39" s="71">
        <v>-58.637236084453001</v>
      </c>
      <c r="S39" s="69">
        <v>2363.10410672854</v>
      </c>
      <c r="T39" s="69">
        <v>2675.5712571977001</v>
      </c>
      <c r="U39" s="72">
        <v>-13.222741629514401</v>
      </c>
    </row>
    <row r="40" spans="1:21" ht="12" thickBot="1">
      <c r="A40" s="73"/>
      <c r="B40" s="45" t="s">
        <v>70</v>
      </c>
      <c r="C40" s="46"/>
      <c r="D40" s="70"/>
      <c r="E40" s="70"/>
      <c r="F40" s="70"/>
      <c r="G40" s="69">
        <v>3.43</v>
      </c>
      <c r="H40" s="70"/>
      <c r="I40" s="70"/>
      <c r="J40" s="70"/>
      <c r="K40" s="69">
        <v>1.18</v>
      </c>
      <c r="L40" s="71">
        <v>34.402332361516002</v>
      </c>
      <c r="M40" s="70"/>
      <c r="N40" s="69">
        <v>0.12</v>
      </c>
      <c r="O40" s="69">
        <v>0.12</v>
      </c>
      <c r="P40" s="70"/>
      <c r="Q40" s="69">
        <v>3</v>
      </c>
      <c r="R40" s="70"/>
      <c r="S40" s="70"/>
      <c r="T40" s="69">
        <v>0.04</v>
      </c>
      <c r="U40" s="74"/>
    </row>
    <row r="41" spans="1:21" ht="12" thickBot="1">
      <c r="A41" s="73"/>
      <c r="B41" s="45" t="s">
        <v>32</v>
      </c>
      <c r="C41" s="46"/>
      <c r="D41" s="69">
        <v>135125.64000000001</v>
      </c>
      <c r="E41" s="70"/>
      <c r="F41" s="70"/>
      <c r="G41" s="69">
        <v>687087.18130000005</v>
      </c>
      <c r="H41" s="71">
        <v>-80.333552469377096</v>
      </c>
      <c r="I41" s="69">
        <v>8672.8830999999991</v>
      </c>
      <c r="J41" s="71">
        <v>6.4183844753667803</v>
      </c>
      <c r="K41" s="69">
        <v>36634.912799999998</v>
      </c>
      <c r="L41" s="71">
        <v>5.3319162104996796</v>
      </c>
      <c r="M41" s="71">
        <v>-0.76326180582583503</v>
      </c>
      <c r="N41" s="69">
        <v>410415.38209999999</v>
      </c>
      <c r="O41" s="69">
        <v>410415.38209999999</v>
      </c>
      <c r="P41" s="69">
        <v>210</v>
      </c>
      <c r="Q41" s="69">
        <v>350</v>
      </c>
      <c r="R41" s="71">
        <v>-40</v>
      </c>
      <c r="S41" s="69">
        <v>643.45542857142902</v>
      </c>
      <c r="T41" s="69">
        <v>786.54212028571396</v>
      </c>
      <c r="U41" s="72">
        <v>-22.237234369435701</v>
      </c>
    </row>
    <row r="42" spans="1:21" ht="12" thickBot="1">
      <c r="A42" s="73"/>
      <c r="B42" s="45" t="s">
        <v>33</v>
      </c>
      <c r="C42" s="46"/>
      <c r="D42" s="69">
        <v>1196230.5965</v>
      </c>
      <c r="E42" s="70"/>
      <c r="F42" s="70"/>
      <c r="G42" s="69">
        <v>1567305.1307999999</v>
      </c>
      <c r="H42" s="71">
        <v>-23.675959901349401</v>
      </c>
      <c r="I42" s="69">
        <v>13917.732099999999</v>
      </c>
      <c r="J42" s="71">
        <v>1.1634656512482899</v>
      </c>
      <c r="K42" s="69">
        <v>81523.623200000002</v>
      </c>
      <c r="L42" s="71">
        <v>5.2015157481420298</v>
      </c>
      <c r="M42" s="71">
        <v>-0.82927976513193102</v>
      </c>
      <c r="N42" s="69">
        <v>3068886.6899000001</v>
      </c>
      <c r="O42" s="69">
        <v>3068886.6899000001</v>
      </c>
      <c r="P42" s="69">
        <v>4926</v>
      </c>
      <c r="Q42" s="69">
        <v>7419</v>
      </c>
      <c r="R42" s="71">
        <v>-33.602911443590799</v>
      </c>
      <c r="S42" s="69">
        <v>242.84015357287899</v>
      </c>
      <c r="T42" s="69">
        <v>252.41354541043299</v>
      </c>
      <c r="U42" s="72">
        <v>-3.9422606585862598</v>
      </c>
    </row>
    <row r="43" spans="1:21" ht="12" customHeight="1" thickBot="1">
      <c r="A43" s="73"/>
      <c r="B43" s="45" t="s">
        <v>38</v>
      </c>
      <c r="C43" s="46"/>
      <c r="D43" s="69">
        <v>974024.97</v>
      </c>
      <c r="E43" s="70"/>
      <c r="F43" s="70"/>
      <c r="G43" s="69">
        <v>1281861.5900000001</v>
      </c>
      <c r="H43" s="71">
        <v>-24.0148095864235</v>
      </c>
      <c r="I43" s="69">
        <v>-144031.67000000001</v>
      </c>
      <c r="J43" s="71">
        <v>-14.7872666960478</v>
      </c>
      <c r="K43" s="69">
        <v>-245604.25</v>
      </c>
      <c r="L43" s="71">
        <v>-19.159966404797299</v>
      </c>
      <c r="M43" s="71">
        <v>-0.413561980299608</v>
      </c>
      <c r="N43" s="69">
        <v>3382433.92</v>
      </c>
      <c r="O43" s="69">
        <v>3382433.92</v>
      </c>
      <c r="P43" s="69">
        <v>562</v>
      </c>
      <c r="Q43" s="69">
        <v>1362</v>
      </c>
      <c r="R43" s="71">
        <v>-58.737151248164501</v>
      </c>
      <c r="S43" s="69">
        <v>1733.1405160142399</v>
      </c>
      <c r="T43" s="69">
        <v>1768.28850954479</v>
      </c>
      <c r="U43" s="72">
        <v>-2.0279944531781799</v>
      </c>
    </row>
    <row r="44" spans="1:21" ht="12" thickBot="1">
      <c r="A44" s="73"/>
      <c r="B44" s="45" t="s">
        <v>39</v>
      </c>
      <c r="C44" s="46"/>
      <c r="D44" s="69">
        <v>299640.31</v>
      </c>
      <c r="E44" s="70"/>
      <c r="F44" s="70"/>
      <c r="G44" s="69">
        <v>405587.43</v>
      </c>
      <c r="H44" s="71">
        <v>-26.121894359497301</v>
      </c>
      <c r="I44" s="69">
        <v>38486.660000000003</v>
      </c>
      <c r="J44" s="71">
        <v>12.844286538082899</v>
      </c>
      <c r="K44" s="69">
        <v>55113.94</v>
      </c>
      <c r="L44" s="71">
        <v>13.588670635083499</v>
      </c>
      <c r="M44" s="71">
        <v>-0.30168919151851598</v>
      </c>
      <c r="N44" s="69">
        <v>900065.32</v>
      </c>
      <c r="O44" s="69">
        <v>900065.32</v>
      </c>
      <c r="P44" s="69">
        <v>218</v>
      </c>
      <c r="Q44" s="69">
        <v>398</v>
      </c>
      <c r="R44" s="71">
        <v>-45.226130653266303</v>
      </c>
      <c r="S44" s="69">
        <v>1374.49683486239</v>
      </c>
      <c r="T44" s="69">
        <v>1508.60555276382</v>
      </c>
      <c r="U44" s="72">
        <v>-9.7569317367588297</v>
      </c>
    </row>
    <row r="45" spans="1:21" ht="12" thickBot="1">
      <c r="A45" s="73"/>
      <c r="B45" s="45" t="s">
        <v>73</v>
      </c>
      <c r="C45" s="46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69">
        <v>-1523.9315999999999</v>
      </c>
      <c r="O45" s="69">
        <v>-1523.9315999999999</v>
      </c>
      <c r="P45" s="70"/>
      <c r="Q45" s="69">
        <v>1</v>
      </c>
      <c r="R45" s="70"/>
      <c r="S45" s="70"/>
      <c r="T45" s="69">
        <v>-1523.9315999999999</v>
      </c>
      <c r="U45" s="74"/>
    </row>
    <row r="46" spans="1:21" ht="12" thickBot="1">
      <c r="A46" s="75"/>
      <c r="B46" s="45" t="s">
        <v>34</v>
      </c>
      <c r="C46" s="46"/>
      <c r="D46" s="76">
        <v>20146.482899999999</v>
      </c>
      <c r="E46" s="77"/>
      <c r="F46" s="77"/>
      <c r="G46" s="76">
        <v>9398.6208999999999</v>
      </c>
      <c r="H46" s="78">
        <v>114.35573489297801</v>
      </c>
      <c r="I46" s="76">
        <v>872.04020000000003</v>
      </c>
      <c r="J46" s="78">
        <v>4.3284984497219599</v>
      </c>
      <c r="K46" s="76">
        <v>725.01149999999996</v>
      </c>
      <c r="L46" s="78">
        <v>7.7140200430895201</v>
      </c>
      <c r="M46" s="78">
        <v>0.202794990148432</v>
      </c>
      <c r="N46" s="76">
        <v>105859.1366</v>
      </c>
      <c r="O46" s="76">
        <v>105859.1366</v>
      </c>
      <c r="P46" s="76">
        <v>17</v>
      </c>
      <c r="Q46" s="76">
        <v>38</v>
      </c>
      <c r="R46" s="78">
        <v>-55.2631578947368</v>
      </c>
      <c r="S46" s="76">
        <v>1185.0872294117601</v>
      </c>
      <c r="T46" s="76">
        <v>2255.5961499999999</v>
      </c>
      <c r="U46" s="79">
        <v>-90.331656102614303</v>
      </c>
    </row>
  </sheetData>
  <mergeCells count="42">
    <mergeCell ref="B22:C22"/>
    <mergeCell ref="B23:C23"/>
    <mergeCell ref="A8:A46"/>
    <mergeCell ref="B35:C35"/>
    <mergeCell ref="B36:C36"/>
    <mergeCell ref="B41:C41"/>
    <mergeCell ref="B42:C42"/>
    <mergeCell ref="B43:C43"/>
    <mergeCell ref="B44:C44"/>
    <mergeCell ref="B45:C45"/>
    <mergeCell ref="B46:C46"/>
    <mergeCell ref="B18:C18"/>
    <mergeCell ref="B40:C40"/>
    <mergeCell ref="B25:C25"/>
    <mergeCell ref="B26:C26"/>
    <mergeCell ref="B27:C27"/>
    <mergeCell ref="B28:C28"/>
    <mergeCell ref="B29:C29"/>
    <mergeCell ref="B30:C30"/>
    <mergeCell ref="B31:C31"/>
    <mergeCell ref="B32:C32"/>
    <mergeCell ref="B37:C37"/>
    <mergeCell ref="B38:C38"/>
    <mergeCell ref="B39:C39"/>
    <mergeCell ref="B19:C19"/>
    <mergeCell ref="B20:C20"/>
    <mergeCell ref="B21:C21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1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E35" sqref="E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194045</v>
      </c>
      <c r="D2" s="37">
        <v>1732724.8009017101</v>
      </c>
      <c r="E2" s="37">
        <v>1599801.27362051</v>
      </c>
      <c r="F2" s="37">
        <v>132923.527281196</v>
      </c>
      <c r="G2" s="37">
        <v>1599801.27362051</v>
      </c>
      <c r="H2" s="37">
        <v>7.6713582683195405E-2</v>
      </c>
    </row>
    <row r="3" spans="1:8">
      <c r="A3" s="37">
        <v>2</v>
      </c>
      <c r="B3" s="37">
        <v>13</v>
      </c>
      <c r="C3" s="37">
        <v>12972</v>
      </c>
      <c r="D3" s="37">
        <v>131834.673810256</v>
      </c>
      <c r="E3" s="37">
        <v>100708.701069231</v>
      </c>
      <c r="F3" s="37">
        <v>31125.972741025598</v>
      </c>
      <c r="G3" s="37">
        <v>100708.701069231</v>
      </c>
      <c r="H3" s="37">
        <v>0.23609853038984099</v>
      </c>
    </row>
    <row r="4" spans="1:8">
      <c r="A4" s="37">
        <v>3</v>
      </c>
      <c r="B4" s="37">
        <v>14</v>
      </c>
      <c r="C4" s="37">
        <v>146459</v>
      </c>
      <c r="D4" s="37">
        <v>431696.57334039803</v>
      </c>
      <c r="E4" s="37">
        <v>314988.557893953</v>
      </c>
      <c r="F4" s="37">
        <v>116708.015446444</v>
      </c>
      <c r="G4" s="37">
        <v>314988.557893953</v>
      </c>
      <c r="H4" s="37">
        <v>0.27034732878090001</v>
      </c>
    </row>
    <row r="5" spans="1:8">
      <c r="A5" s="37">
        <v>4</v>
      </c>
      <c r="B5" s="37">
        <v>15</v>
      </c>
      <c r="C5" s="37">
        <v>5959</v>
      </c>
      <c r="D5" s="37">
        <v>94163.389543196405</v>
      </c>
      <c r="E5" s="37">
        <v>84850.102918659701</v>
      </c>
      <c r="F5" s="37">
        <v>9313.2866245367204</v>
      </c>
      <c r="G5" s="37">
        <v>84850.102918659701</v>
      </c>
      <c r="H5" s="37">
        <v>9.8905600889232601E-2</v>
      </c>
    </row>
    <row r="6" spans="1:8">
      <c r="A6" s="37">
        <v>5</v>
      </c>
      <c r="B6" s="37">
        <v>16</v>
      </c>
      <c r="C6" s="37">
        <v>7511</v>
      </c>
      <c r="D6" s="37">
        <v>430445.30520598299</v>
      </c>
      <c r="E6" s="37">
        <v>404587.36776324798</v>
      </c>
      <c r="F6" s="37">
        <v>25857.937442735001</v>
      </c>
      <c r="G6" s="37">
        <v>404587.36776324798</v>
      </c>
      <c r="H6" s="37">
        <v>6.0072527519753401E-2</v>
      </c>
    </row>
    <row r="7" spans="1:8">
      <c r="A7" s="37">
        <v>6</v>
      </c>
      <c r="B7" s="37">
        <v>17</v>
      </c>
      <c r="C7" s="37">
        <v>42941</v>
      </c>
      <c r="D7" s="37">
        <v>627289.71579230798</v>
      </c>
      <c r="E7" s="37">
        <v>635814.67653076898</v>
      </c>
      <c r="F7" s="37">
        <v>-8524.9607384615392</v>
      </c>
      <c r="G7" s="37">
        <v>635814.67653076898</v>
      </c>
      <c r="H7" s="37">
        <v>-1.3590149055279801E-2</v>
      </c>
    </row>
    <row r="8" spans="1:8">
      <c r="A8" s="37">
        <v>7</v>
      </c>
      <c r="B8" s="37">
        <v>18</v>
      </c>
      <c r="C8" s="37">
        <v>448898</v>
      </c>
      <c r="D8" s="37">
        <v>506394.54051965801</v>
      </c>
      <c r="E8" s="37">
        <v>455984.30438717903</v>
      </c>
      <c r="F8" s="37">
        <v>50410.236132478603</v>
      </c>
      <c r="G8" s="37">
        <v>455984.30438717903</v>
      </c>
      <c r="H8" s="37">
        <v>9.9547353098925706E-2</v>
      </c>
    </row>
    <row r="9" spans="1:8">
      <c r="A9" s="37">
        <v>8</v>
      </c>
      <c r="B9" s="37">
        <v>19</v>
      </c>
      <c r="C9" s="37">
        <v>36203</v>
      </c>
      <c r="D9" s="37">
        <v>235505.698707692</v>
      </c>
      <c r="E9" s="37">
        <v>249814.303465812</v>
      </c>
      <c r="F9" s="37">
        <v>-14308.6047581197</v>
      </c>
      <c r="G9" s="37">
        <v>249814.303465812</v>
      </c>
      <c r="H9" s="37">
        <v>-6.0756936399570402E-2</v>
      </c>
    </row>
    <row r="10" spans="1:8">
      <c r="A10" s="37">
        <v>9</v>
      </c>
      <c r="B10" s="37">
        <v>21</v>
      </c>
      <c r="C10" s="37">
        <v>465391</v>
      </c>
      <c r="D10" s="37">
        <v>1665845.66408718</v>
      </c>
      <c r="E10" s="37">
        <v>1795860.7283948699</v>
      </c>
      <c r="F10" s="37">
        <v>-130015.064307692</v>
      </c>
      <c r="G10" s="37">
        <v>1795860.7283948699</v>
      </c>
      <c r="H10" s="37">
        <v>-7.8047484896468899E-2</v>
      </c>
    </row>
    <row r="11" spans="1:8">
      <c r="A11" s="37">
        <v>10</v>
      </c>
      <c r="B11" s="37">
        <v>22</v>
      </c>
      <c r="C11" s="37">
        <v>120918</v>
      </c>
      <c r="D11" s="37">
        <v>2193677.4600196602</v>
      </c>
      <c r="E11" s="37">
        <v>2196512.1266512801</v>
      </c>
      <c r="F11" s="37">
        <v>-2834.6666316239298</v>
      </c>
      <c r="G11" s="37">
        <v>2196512.1266512801</v>
      </c>
      <c r="H11" s="37">
        <v>-1.29219845819929E-3</v>
      </c>
    </row>
    <row r="12" spans="1:8">
      <c r="A12" s="37">
        <v>11</v>
      </c>
      <c r="B12" s="37">
        <v>23</v>
      </c>
      <c r="C12" s="37">
        <v>329592.93199999997</v>
      </c>
      <c r="D12" s="37">
        <v>3790419.3368299101</v>
      </c>
      <c r="E12" s="37">
        <v>3335907.4201384601</v>
      </c>
      <c r="F12" s="37">
        <v>454511.91669145302</v>
      </c>
      <c r="G12" s="37">
        <v>3335907.4201384601</v>
      </c>
      <c r="H12" s="37">
        <v>0.119910721295439</v>
      </c>
    </row>
    <row r="13" spans="1:8">
      <c r="A13" s="37">
        <v>12</v>
      </c>
      <c r="B13" s="37">
        <v>24</v>
      </c>
      <c r="C13" s="37">
        <v>40842</v>
      </c>
      <c r="D13" s="37">
        <v>1335219.09936667</v>
      </c>
      <c r="E13" s="37">
        <v>1417961.6291837599</v>
      </c>
      <c r="F13" s="37">
        <v>-82742.529817093993</v>
      </c>
      <c r="G13" s="37">
        <v>1417961.6291837599</v>
      </c>
      <c r="H13" s="37">
        <v>-6.1969252728890097E-2</v>
      </c>
    </row>
    <row r="14" spans="1:8">
      <c r="A14" s="37">
        <v>13</v>
      </c>
      <c r="B14" s="37">
        <v>25</v>
      </c>
      <c r="C14" s="37">
        <v>163007</v>
      </c>
      <c r="D14" s="37">
        <v>2390193.3242000001</v>
      </c>
      <c r="E14" s="37">
        <v>2245286.1074000001</v>
      </c>
      <c r="F14" s="37">
        <v>144907.21679999999</v>
      </c>
      <c r="G14" s="37">
        <v>2245286.1074000001</v>
      </c>
      <c r="H14" s="37">
        <v>6.0625730702557501E-2</v>
      </c>
    </row>
    <row r="15" spans="1:8">
      <c r="A15" s="37">
        <v>14</v>
      </c>
      <c r="B15" s="37">
        <v>26</v>
      </c>
      <c r="C15" s="37">
        <v>88147</v>
      </c>
      <c r="D15" s="37">
        <v>518943.28582123102</v>
      </c>
      <c r="E15" s="37">
        <v>452723.58409092302</v>
      </c>
      <c r="F15" s="37">
        <v>66219.701730307803</v>
      </c>
      <c r="G15" s="37">
        <v>452723.58409092302</v>
      </c>
      <c r="H15" s="37">
        <v>0.12760489159333599</v>
      </c>
    </row>
    <row r="16" spans="1:8">
      <c r="A16" s="37">
        <v>15</v>
      </c>
      <c r="B16" s="37">
        <v>27</v>
      </c>
      <c r="C16" s="37">
        <v>202098.492</v>
      </c>
      <c r="D16" s="37">
        <v>1836316.5630999999</v>
      </c>
      <c r="E16" s="37">
        <v>1648575.9461999999</v>
      </c>
      <c r="F16" s="37">
        <v>187740.61689999999</v>
      </c>
      <c r="G16" s="37">
        <v>1648575.9461999999</v>
      </c>
      <c r="H16" s="37">
        <v>0.102237610155334</v>
      </c>
    </row>
    <row r="17" spans="1:8">
      <c r="A17" s="37">
        <v>16</v>
      </c>
      <c r="B17" s="37">
        <v>29</v>
      </c>
      <c r="C17" s="37">
        <v>492113</v>
      </c>
      <c r="D17" s="37">
        <v>6229317.4949034201</v>
      </c>
      <c r="E17" s="37">
        <v>6087823.6568205096</v>
      </c>
      <c r="F17" s="37">
        <v>141493.838082906</v>
      </c>
      <c r="G17" s="37">
        <v>6087823.6568205096</v>
      </c>
      <c r="H17" s="37">
        <v>2.2714179875832401E-2</v>
      </c>
    </row>
    <row r="18" spans="1:8">
      <c r="A18" s="37">
        <v>17</v>
      </c>
      <c r="B18" s="37">
        <v>31</v>
      </c>
      <c r="C18" s="37">
        <v>38321.688999999998</v>
      </c>
      <c r="D18" s="37">
        <v>445054.63479019701</v>
      </c>
      <c r="E18" s="37">
        <v>393285.48789559503</v>
      </c>
      <c r="F18" s="37">
        <v>51769.146894602898</v>
      </c>
      <c r="G18" s="37">
        <v>393285.48789559503</v>
      </c>
      <c r="H18" s="37">
        <v>0.116320880286995</v>
      </c>
    </row>
    <row r="19" spans="1:8">
      <c r="A19" s="37">
        <v>18</v>
      </c>
      <c r="B19" s="37">
        <v>32</v>
      </c>
      <c r="C19" s="37">
        <v>180757.62</v>
      </c>
      <c r="D19" s="37">
        <v>1862183.6580545399</v>
      </c>
      <c r="E19" s="37">
        <v>1934582.72511421</v>
      </c>
      <c r="F19" s="37">
        <v>-72399.067059666399</v>
      </c>
      <c r="G19" s="37">
        <v>1934582.72511421</v>
      </c>
      <c r="H19" s="37">
        <v>-3.8878585764898797E-2</v>
      </c>
    </row>
    <row r="20" spans="1:8">
      <c r="A20" s="37">
        <v>19</v>
      </c>
      <c r="B20" s="37">
        <v>33</v>
      </c>
      <c r="C20" s="37">
        <v>54520.718999999997</v>
      </c>
      <c r="D20" s="37">
        <v>884139.38045116095</v>
      </c>
      <c r="E20" s="37">
        <v>716467.93362809496</v>
      </c>
      <c r="F20" s="37">
        <v>167671.44682306601</v>
      </c>
      <c r="G20" s="37">
        <v>716467.93362809496</v>
      </c>
      <c r="H20" s="37">
        <v>0.18964368122309699</v>
      </c>
    </row>
    <row r="21" spans="1:8">
      <c r="A21" s="37">
        <v>20</v>
      </c>
      <c r="B21" s="37">
        <v>34</v>
      </c>
      <c r="C21" s="37">
        <v>48090.107000000004</v>
      </c>
      <c r="D21" s="37">
        <v>332750.26272240398</v>
      </c>
      <c r="E21" s="37">
        <v>244545.77524565201</v>
      </c>
      <c r="F21" s="37">
        <v>88204.487476751296</v>
      </c>
      <c r="G21" s="37">
        <v>244545.77524565201</v>
      </c>
      <c r="H21" s="37">
        <v>0.26507713849751602</v>
      </c>
    </row>
    <row r="22" spans="1:8">
      <c r="A22" s="37">
        <v>21</v>
      </c>
      <c r="B22" s="37">
        <v>35</v>
      </c>
      <c r="C22" s="37">
        <v>134602.59099999999</v>
      </c>
      <c r="D22" s="37">
        <v>3124853.8670999999</v>
      </c>
      <c r="E22" s="37">
        <v>3373747.3232999998</v>
      </c>
      <c r="F22" s="37">
        <v>-248893.45619999999</v>
      </c>
      <c r="G22" s="37">
        <v>3373747.3232999998</v>
      </c>
      <c r="H22" s="37">
        <v>-7.9649630602081203E-2</v>
      </c>
    </row>
    <row r="23" spans="1:8">
      <c r="A23" s="37">
        <v>22</v>
      </c>
      <c r="B23" s="37">
        <v>36</v>
      </c>
      <c r="C23" s="37">
        <v>242573.905</v>
      </c>
      <c r="D23" s="37">
        <v>1107321.9596407099</v>
      </c>
      <c r="E23" s="37">
        <v>978645.94057482202</v>
      </c>
      <c r="F23" s="37">
        <v>128676.01906588599</v>
      </c>
      <c r="G23" s="37">
        <v>978645.94057482202</v>
      </c>
      <c r="H23" s="37">
        <v>0.116204702657245</v>
      </c>
    </row>
    <row r="24" spans="1:8">
      <c r="A24" s="37">
        <v>23</v>
      </c>
      <c r="B24" s="37">
        <v>37</v>
      </c>
      <c r="C24" s="37">
        <v>248914.734</v>
      </c>
      <c r="D24" s="37">
        <v>1585970.3375017899</v>
      </c>
      <c r="E24" s="37">
        <v>1430718.2476491099</v>
      </c>
      <c r="F24" s="37">
        <v>155252.08985268101</v>
      </c>
      <c r="G24" s="37">
        <v>1430718.2476491099</v>
      </c>
      <c r="H24" s="37">
        <v>9.7890916482859899E-2</v>
      </c>
    </row>
    <row r="25" spans="1:8">
      <c r="A25" s="37">
        <v>24</v>
      </c>
      <c r="B25" s="37">
        <v>38</v>
      </c>
      <c r="C25" s="37">
        <v>2159238.1850000001</v>
      </c>
      <c r="D25" s="37">
        <v>9397358.2379822992</v>
      </c>
      <c r="E25" s="37">
        <v>9881072.0196495596</v>
      </c>
      <c r="F25" s="37">
        <v>-483713.78166725702</v>
      </c>
      <c r="G25" s="37">
        <v>9881072.0196495596</v>
      </c>
      <c r="H25" s="37">
        <v>-5.1473378945178401E-2</v>
      </c>
    </row>
    <row r="26" spans="1:8">
      <c r="A26" s="37">
        <v>25</v>
      </c>
      <c r="B26" s="37">
        <v>39</v>
      </c>
      <c r="C26" s="37">
        <v>98862.118000000002</v>
      </c>
      <c r="D26" s="37">
        <v>131785.13900546799</v>
      </c>
      <c r="E26" s="37">
        <v>99258.4393778698</v>
      </c>
      <c r="F26" s="37">
        <v>32526.6996275987</v>
      </c>
      <c r="G26" s="37">
        <v>99258.4393778698</v>
      </c>
      <c r="H26" s="37">
        <v>0.246816142344009</v>
      </c>
    </row>
    <row r="27" spans="1:8">
      <c r="A27" s="37">
        <v>26</v>
      </c>
      <c r="B27" s="37">
        <v>42</v>
      </c>
      <c r="C27" s="37">
        <v>50125.785000000003</v>
      </c>
      <c r="D27" s="37">
        <v>627971.61679999996</v>
      </c>
      <c r="E27" s="37">
        <v>618686.33860000002</v>
      </c>
      <c r="F27" s="37">
        <v>9285.2782000000007</v>
      </c>
      <c r="G27" s="37">
        <v>618686.33860000002</v>
      </c>
      <c r="H27" s="37">
        <v>1.47861431179257E-2</v>
      </c>
    </row>
    <row r="28" spans="1:8">
      <c r="A28" s="37">
        <v>27</v>
      </c>
      <c r="B28" s="37">
        <v>75</v>
      </c>
      <c r="C28" s="37">
        <v>877</v>
      </c>
      <c r="D28" s="37">
        <v>135125.641025641</v>
      </c>
      <c r="E28" s="37">
        <v>126452.756410256</v>
      </c>
      <c r="F28" s="37">
        <v>8672.8846153846207</v>
      </c>
      <c r="G28" s="37">
        <v>126452.756410256</v>
      </c>
      <c r="H28" s="37">
        <v>6.4183855481128704E-2</v>
      </c>
    </row>
    <row r="29" spans="1:8">
      <c r="A29" s="37">
        <v>28</v>
      </c>
      <c r="B29" s="37">
        <v>76</v>
      </c>
      <c r="C29" s="37">
        <v>5225</v>
      </c>
      <c r="D29" s="37">
        <v>1196230.5647726499</v>
      </c>
      <c r="E29" s="37">
        <v>1182312.86079487</v>
      </c>
      <c r="F29" s="37">
        <v>13917.703977777801</v>
      </c>
      <c r="G29" s="37">
        <v>1182312.86079487</v>
      </c>
      <c r="H29" s="37">
        <v>1.16346333120346E-2</v>
      </c>
    </row>
    <row r="30" spans="1:8">
      <c r="A30" s="37">
        <v>29</v>
      </c>
      <c r="B30" s="37">
        <v>99</v>
      </c>
      <c r="C30" s="37">
        <v>17</v>
      </c>
      <c r="D30" s="37">
        <v>20146.482868164301</v>
      </c>
      <c r="E30" s="37">
        <v>19274.442447621201</v>
      </c>
      <c r="F30" s="37">
        <v>872.04042054307502</v>
      </c>
      <c r="G30" s="37">
        <v>19274.442447621201</v>
      </c>
      <c r="H30" s="37">
        <v>4.3284995512595598E-2</v>
      </c>
    </row>
    <row r="31" spans="1:8">
      <c r="A31" s="30"/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170</v>
      </c>
      <c r="D32" s="34">
        <v>429574.54</v>
      </c>
      <c r="E32" s="34">
        <v>449726.68</v>
      </c>
      <c r="F32" s="30"/>
      <c r="G32" s="30"/>
      <c r="H32" s="30"/>
    </row>
    <row r="33" spans="1:8">
      <c r="A33" s="30"/>
      <c r="B33" s="33">
        <v>71</v>
      </c>
      <c r="C33" s="34">
        <v>713</v>
      </c>
      <c r="D33" s="34">
        <v>2105196.29</v>
      </c>
      <c r="E33" s="34">
        <v>2361078.67</v>
      </c>
      <c r="F33" s="30"/>
      <c r="G33" s="30"/>
      <c r="H33" s="30"/>
    </row>
    <row r="34" spans="1:8">
      <c r="A34" s="30"/>
      <c r="B34" s="33">
        <v>72</v>
      </c>
      <c r="C34" s="34">
        <v>266</v>
      </c>
      <c r="D34" s="34">
        <v>937696.68</v>
      </c>
      <c r="E34" s="34">
        <v>1001579.05</v>
      </c>
      <c r="F34" s="30"/>
      <c r="G34" s="30"/>
      <c r="H34" s="30"/>
    </row>
    <row r="35" spans="1:8">
      <c r="A35" s="30"/>
      <c r="B35" s="33">
        <v>73</v>
      </c>
      <c r="C35" s="34">
        <v>385</v>
      </c>
      <c r="D35" s="34">
        <v>1018497.87</v>
      </c>
      <c r="E35" s="34">
        <v>1202561.31</v>
      </c>
      <c r="F35" s="30"/>
      <c r="G35" s="30"/>
      <c r="H35" s="30"/>
    </row>
    <row r="36" spans="1:8">
      <c r="A36" s="30"/>
      <c r="B36" s="33">
        <v>77</v>
      </c>
      <c r="C36" s="34">
        <v>532</v>
      </c>
      <c r="D36" s="34">
        <v>974024.97</v>
      </c>
      <c r="E36" s="34">
        <v>1118056.6399999999</v>
      </c>
      <c r="F36" s="30"/>
      <c r="G36" s="30"/>
      <c r="H36" s="30"/>
    </row>
    <row r="37" spans="1:8">
      <c r="A37" s="30"/>
      <c r="B37" s="33">
        <v>78</v>
      </c>
      <c r="C37" s="34">
        <v>208</v>
      </c>
      <c r="D37" s="34">
        <v>299640.31</v>
      </c>
      <c r="E37" s="34">
        <v>261153.65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2016-01-04T04:13:52Z</dcterms:modified>
</cp:coreProperties>
</file>