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9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<sst xmlns="http://schemas.openxmlformats.org/spreadsheetml/2006/main" count="117" uniqueCount="76">
  <si>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</si>
  <si>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</si>
  <si>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</si>
  <si>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</si>
  <si>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</si>
  <si>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</si>
  <si>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</si>
  <si>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</si>
  <si>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</si>
  <si>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</si>
  <si>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</si>
  <si>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</si>
  <si>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</si>
  <si>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</si>
  <si>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</si>
  <si>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</si>
  <si>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</si>
  <si>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</si>
  <si>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</si>
  <si>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</si>
  <si>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</si>
  <si>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</si>
  <si>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</si>
  <si>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</si>
  <si>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</si>
  <si>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</si>
  <si>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</si>
  <si>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</si>
  <si>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</si>
  <si>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</si>
  <si>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</si>
  <si>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</si>
  <si>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</si>
  <si>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</si>
  <si>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</si>
  <si>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</si>
  <si>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</si>
  <si>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</si>
  <si>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</si>
  <si>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</si>
  <si>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5" type="noConversion"/>
  </si>
  <si>
    <t>COST</t>
    <phoneticPr fontId="15" type="noConversion"/>
  </si>
  <si>
    <t>成本</t>
    <phoneticPr fontId="15" type="noConversion"/>
  </si>
  <si>
    <t>销售金额差异</t>
    <phoneticPr fontId="15" type="noConversion"/>
  </si>
  <si>
    <t>销售成本差异</t>
    <phoneticPr fontId="1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</si>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</sst>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5">
    <xf numFmtId="0" fontId="0" fillId="0" borderId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9" fillId="38" borderId="21">
      <alignment vertical="center"/>
    </xf>
    <xf numFmtId="0" fontId="48" fillId="0" borderId="0"/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2" fillId="0" borderId="0" xfId="0" applyFont="1"/>
    <xf numFmtId="177" fontId="12" fillId="0" borderId="0" xfId="0" applyNumberFormat="1" applyFont="1"/>
    <xf numFmtId="0" fontId="0" fillId="0" borderId="0" xfId="0" applyAlignment="1"/>
    <xf numFmtId="0" fontId="12" fillId="0" borderId="0" xfId="0" applyNumberFormat="1" applyFont="1"/>
    <xf numFmtId="0" fontId="13" fillId="0" borderId="18" xfId="0" applyFont="1" applyBorder="1" applyAlignment="1">
      <alignment wrapText="1"/>
    </xf>
    <xf numFmtId="0" fontId="13" fillId="0" borderId="18" xfId="0" applyNumberFormat="1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horizontal="right" vertical="center" wrapText="1"/>
    </xf>
    <xf numFmtId="49" fontId="13" fillId="36" borderId="18" xfId="0" applyNumberFormat="1" applyFont="1" applyFill="1" applyBorder="1" applyAlignment="1">
      <alignment vertical="center" wrapText="1"/>
    </xf>
    <xf numFmtId="49" fontId="16" fillId="37" borderId="18" xfId="0" applyNumberFormat="1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vertical="center" wrapText="1"/>
    </xf>
    <xf numFmtId="0" fontId="13" fillId="33" borderId="18" xfId="0" applyNumberFormat="1" applyFont="1" applyFill="1" applyBorder="1" applyAlignment="1">
      <alignment vertical="center" wrapText="1"/>
    </xf>
    <xf numFmtId="0" fontId="13" fillId="36" borderId="18" xfId="0" applyFont="1" applyFill="1" applyBorder="1" applyAlignment="1">
      <alignment vertical="center" wrapText="1"/>
    </xf>
    <xf numFmtId="0" fontId="13" fillId="37" borderId="18" xfId="0" applyFont="1" applyFill="1" applyBorder="1" applyAlignment="1">
      <alignment vertical="center" wrapText="1"/>
    </xf>
    <xf numFmtId="4" fontId="13" fillId="36" borderId="18" xfId="0" applyNumberFormat="1" applyFont="1" applyFill="1" applyBorder="1" applyAlignment="1">
      <alignment horizontal="right" vertical="top" wrapText="1"/>
    </xf>
    <xf numFmtId="4" fontId="13" fillId="37" borderId="18" xfId="0" applyNumberFormat="1" applyFont="1" applyFill="1" applyBorder="1" applyAlignment="1">
      <alignment horizontal="right" vertical="top" wrapText="1"/>
    </xf>
    <xf numFmtId="177" fontId="12" fillId="36" borderId="18" xfId="0" applyNumberFormat="1" applyFont="1" applyFill="1" applyBorder="1" applyAlignment="1">
      <alignment horizontal="center" vertical="center"/>
    </xf>
    <xf numFmtId="177" fontId="12" fillId="37" borderId="1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/>
    <xf numFmtId="177" fontId="12" fillId="36" borderId="18" xfId="0" applyNumberFormat="1" applyFont="1" applyFill="1" applyBorder="1"/>
    <xf numFmtId="177" fontId="12" fillId="37" borderId="18" xfId="0" applyNumberFormat="1" applyFont="1" applyFill="1" applyBorder="1"/>
    <xf numFmtId="177" fontId="12" fillId="0" borderId="18" xfId="0" applyNumberFormat="1" applyFont="1" applyBorder="1"/>
    <xf numFmtId="49" fontId="13" fillId="0" borderId="18" xfId="0" applyNumberFormat="1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4" fontId="13" fillId="0" borderId="18" xfId="0" applyNumberFormat="1" applyFont="1" applyFill="1" applyBorder="1" applyAlignment="1">
      <alignment horizontal="right" vertical="top" wrapText="1"/>
    </xf>
    <xf numFmtId="0" fontId="12" fillId="0" borderId="0" xfId="0" applyFont="1" applyFill="1"/>
    <xf numFmtId="176" fontId="1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3" fillId="0" borderId="0" xfId="0" applyNumberFormat="1" applyFont="1" applyAlignment="1"/>
    <xf numFmtId="1" fontId="23" fillId="0" borderId="0" xfId="0" applyNumberFormat="1" applyFont="1" applyAlignment="1"/>
    <xf numFmtId="0" fontId="12" fillId="0" borderId="0" xfId="0" applyFont="1"/>
    <xf numFmtId="1" fontId="47" fillId="0" borderId="0" xfId="0" applyNumberFormat="1" applyFont="1" applyAlignment="1"/>
    <xf numFmtId="0" fontId="47" fillId="0" borderId="0" xfId="0" applyNumberFormat="1" applyFont="1" applyAlignment="1"/>
    <xf numFmtId="0" fontId="12" fillId="0" borderId="0" xfId="0" applyFont="1"/>
    <xf numFmtId="0" fontId="12" fillId="0" borderId="0" xfId="0" applyFont="1"/>
    <xf numFmtId="0" fontId="48" fillId="0" borderId="0" xfId="110"/>
    <xf numFmtId="0" fontId="49" fillId="0" borderId="0" xfId="110" applyNumberFormat="1" applyFont="1"/>
    <xf numFmtId="0" fontId="18" fillId="0" borderId="0" xfId="0" applyFont="1" applyAlignment="1">
      <alignment horizontal="left" wrapText="1"/>
    </xf>
    <xf numFmtId="0" fontId="24" fillId="0" borderId="19" xfId="0" applyFont="1" applyBorder="1" applyAlignment="1">
      <alignment horizontal="left" vertical="center" wrapText="1"/>
    </xf>
    <xf numFmtId="0" fontId="13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vertical="center" wrapText="1"/>
    </xf>
    <xf numFmtId="49" fontId="13" fillId="33" borderId="10" xfId="0" applyNumberFormat="1" applyFont="1" applyFill="1" applyBorder="1" applyAlignment="1">
      <alignment vertical="center" wrapText="1"/>
    </xf>
    <xf numFmtId="49" fontId="13" fillId="33" borderId="12" xfId="0" applyNumberFormat="1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4" fontId="14" fillId="34" borderId="10" xfId="0" applyNumberFormat="1" applyFont="1" applyFill="1" applyBorder="1" applyAlignment="1">
      <alignment horizontal="right" vertical="top" wrapText="1"/>
    </xf>
    <xf numFmtId="0" fontId="14" fillId="34" borderId="10" xfId="0" applyFont="1" applyFill="1" applyBorder="1" applyAlignment="1">
      <alignment horizontal="right" vertical="top" wrapText="1"/>
    </xf>
    <xf numFmtId="176" fontId="14" fillId="34" borderId="10" xfId="0" applyNumberFormat="1" applyFont="1" applyFill="1" applyBorder="1" applyAlignment="1">
      <alignment horizontal="right" vertical="top" wrapText="1"/>
    </xf>
    <xf numFmtId="176" fontId="14" fillId="34" borderId="12" xfId="0" applyNumberFormat="1" applyFont="1" applyFill="1" applyBorder="1" applyAlignment="1">
      <alignment horizontal="right" vertical="top" wrapText="1"/>
    </xf>
    <xf numFmtId="4" fontId="13" fillId="35" borderId="10" xfId="0" applyNumberFormat="1" applyFont="1" applyFill="1" applyBorder="1" applyAlignment="1">
      <alignment horizontal="right" vertical="top" wrapText="1"/>
    </xf>
    <xf numFmtId="0" fontId="13" fillId="35" borderId="10" xfId="0" applyFont="1" applyFill="1" applyBorder="1" applyAlignment="1">
      <alignment horizontal="right" vertical="top" wrapText="1"/>
    </xf>
    <xf numFmtId="176" fontId="13" fillId="35" borderId="10" xfId="0" applyNumberFormat="1" applyFont="1" applyFill="1" applyBorder="1" applyAlignment="1">
      <alignment horizontal="right" vertical="top" wrapText="1"/>
    </xf>
    <xf numFmtId="176" fontId="13" fillId="35" borderId="12" xfId="0" applyNumberFormat="1" applyFont="1" applyFill="1" applyBorder="1" applyAlignment="1">
      <alignment horizontal="right" vertical="top" wrapText="1"/>
    </xf>
    <xf numFmtId="0" fontId="13" fillId="35" borderId="12" xfId="0" applyFont="1" applyFill="1" applyBorder="1" applyAlignment="1">
      <alignment horizontal="right" vertical="top" wrapText="1"/>
    </xf>
    <xf numFmtId="4" fontId="13" fillId="35" borderId="13" xfId="0" applyNumberFormat="1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right" vertical="top" wrapText="1"/>
    </xf>
    <xf numFmtId="176" fontId="13" fillId="35" borderId="13" xfId="0" applyNumberFormat="1" applyFont="1" applyFill="1" applyBorder="1" applyAlignment="1">
      <alignment horizontal="right" vertical="top" wrapText="1"/>
    </xf>
    <xf numFmtId="176" fontId="13" fillId="35" borderId="20" xfId="0" applyNumberFormat="1" applyFont="1" applyFill="1" applyBorder="1" applyAlignment="1">
      <alignment horizontal="right" vertical="top" wrapText="1"/>
    </xf>
    <xf numFmtId="49" fontId="13" fillId="33" borderId="18" xfId="0" applyNumberFormat="1" applyFont="1" applyFill="1" applyBorder="1" applyAlignment="1">
      <alignment horizontal="left" vertical="top" wrapText="1"/>
    </xf>
    <xf numFmtId="0" fontId="13" fillId="33" borderId="18" xfId="0" applyFont="1" applyFill="1" applyBorder="1" applyAlignment="1">
      <alignment vertical="center" wrapText="1"/>
    </xf>
    <xf numFmtId="49" fontId="14" fillId="33" borderId="18" xfId="0" applyNumberFormat="1" applyFont="1" applyFill="1" applyBorder="1" applyAlignment="1">
      <alignment horizontal="left" vertical="top" wrapText="1"/>
    </xf>
    <xf numFmtId="14" fontId="13" fillId="33" borderId="18" xfId="0" applyNumberFormat="1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0" xfId="0" applyFont="1" applyAlignment="1">
      <alignment horizontal="right" vertical="center" wrapText="1"/>
    </xf>
    <xf numFmtId="0" fontId="13" fillId="33" borderId="13" xfId="0" applyFont="1" applyFill="1" applyBorder="1" applyAlignment="1">
      <alignment vertical="center" wrapText="1"/>
    </xf>
    <xf numFmtId="0" fontId="13" fillId="33" borderId="15" xfId="0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4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  <xf numFmtId="14" fontId="13" fillId="33" borderId="12" xfId="0" applyNumberFormat="1" applyFont="1" applyFill="1" applyBorder="1" applyAlignment="1">
      <alignment vertical="center" wrapText="1"/>
    </xf>
    <xf numFmtId="14" fontId="13" fillId="33" borderId="16" xfId="0" applyNumberFormat="1" applyFont="1" applyFill="1" applyBorder="1" applyAlignment="1">
      <alignment vertical="center" wrapText="1"/>
    </xf>
    <xf numFmtId="14" fontId="13" fillId="33" borderId="17" xfId="0" applyNumberFormat="1" applyFont="1" applyFill="1" applyBorder="1" applyAlignment="1">
      <alignment vertical="center" wrapText="1"/>
    </xf>
  </cellXfs>
  <cellStyles count="12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16580096.646300001</v>
      </c>
      <c r="F3" s="25">
        <f>RA!I7</f>
        <v>1397990.4865999999</v>
      </c>
      <c r="G3" s="16">
        <f>SUM(G4:G40)</f>
        <v>15182106.159700006</v>
      </c>
      <c r="H3" s="27">
        <f>RA!J7</f>
        <v>8.4317390689756593</v>
      </c>
      <c r="I3" s="20">
        <f>SUM(I4:I40)</f>
        <v>16580101.735003529</v>
      </c>
      <c r="J3" s="21">
        <f>SUM(J4:J40)</f>
        <v>15182105.749372896</v>
      </c>
      <c r="K3" s="22">
        <f>E3-I3</f>
        <v>-5.088703528046608</v>
      </c>
      <c r="L3" s="22">
        <f>G3-J3</f>
        <v>0.41032711043953896</v>
      </c>
    </row>
    <row r="4" spans="1:13">
      <c r="A4" s="64">
        <f>RA!A8</f>
        <v>42373</v>
      </c>
      <c r="B4" s="12">
        <v>12</v>
      </c>
      <c r="C4" s="61" t="s">
        <v>6</v>
      </c>
      <c r="D4" s="61"/>
      <c r="E4" s="15">
        <f>VLOOKUP(C4,RA!B8:D36,3,0)</f>
        <v>572978.96310000005</v>
      </c>
      <c r="F4" s="25">
        <f>VLOOKUP(C4,RA!B8:I39,8,0)</f>
        <v>130647.8091</v>
      </c>
      <c r="G4" s="16">
        <f t="shared" ref="G4:G40" si="0">E4-F4</f>
        <v>442331.15400000004</v>
      </c>
      <c r="H4" s="27">
        <f>RA!J8</f>
        <v>22.801501889904198</v>
      </c>
      <c r="I4" s="20">
        <f>VLOOKUP(B4,RMS!B:D,3,FALSE)</f>
        <v>572979.705336752</v>
      </c>
      <c r="J4" s="21">
        <f>VLOOKUP(B4,RMS!B:E,4,FALSE)</f>
        <v>442331.165135897</v>
      </c>
      <c r="K4" s="22">
        <f t="shared" ref="K4:K40" si="1">E4-I4</f>
        <v>-0.74223675194662064</v>
      </c>
      <c r="L4" s="22">
        <f t="shared" ref="L4:L40" si="2">G4-J4</f>
        <v>-1.1135896958876401E-2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51704.301800000001</v>
      </c>
      <c r="F5" s="25">
        <f>VLOOKUP(C5,RA!B9:I40,8,0)</f>
        <v>12546.9226</v>
      </c>
      <c r="G5" s="16">
        <f t="shared" si="0"/>
        <v>39157.379200000003</v>
      </c>
      <c r="H5" s="27">
        <f>RA!J9</f>
        <v>24.266689933331602</v>
      </c>
      <c r="I5" s="20">
        <f>VLOOKUP(B5,RMS!B:D,3,FALSE)</f>
        <v>51704.330823931603</v>
      </c>
      <c r="J5" s="21">
        <f>VLOOKUP(B5,RMS!B:E,4,FALSE)</f>
        <v>39157.376918803398</v>
      </c>
      <c r="K5" s="22">
        <f t="shared" si="1"/>
        <v>-2.9023931601841468E-2</v>
      </c>
      <c r="L5" s="22">
        <f t="shared" si="2"/>
        <v>2.2811966045992449E-3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82223.978499999997</v>
      </c>
      <c r="F6" s="25">
        <f>VLOOKUP(C6,RA!B10:I41,8,0)</f>
        <v>22078.767</v>
      </c>
      <c r="G6" s="16">
        <f t="shared" si="0"/>
        <v>60145.211499999998</v>
      </c>
      <c r="H6" s="27">
        <f>RA!J10</f>
        <v>26.8519808975188</v>
      </c>
      <c r="I6" s="20">
        <f>VLOOKUP(B6,RMS!B:D,3,FALSE)</f>
        <v>82225.512893585998</v>
      </c>
      <c r="J6" s="21">
        <f>VLOOKUP(B6,RMS!B:E,4,FALSE)</f>
        <v>60145.210737475099</v>
      </c>
      <c r="K6" s="22">
        <f>E6-I6</f>
        <v>-1.5343935860000784</v>
      </c>
      <c r="L6" s="22">
        <f t="shared" si="2"/>
        <v>7.6252489816397429E-4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48802.042099999999</v>
      </c>
      <c r="F7" s="25">
        <f>VLOOKUP(C7,RA!B11:I42,8,0)</f>
        <v>10516.498600000001</v>
      </c>
      <c r="G7" s="16">
        <f t="shared" si="0"/>
        <v>38285.5435</v>
      </c>
      <c r="H7" s="27">
        <f>RA!J11</f>
        <v>21.549300290448301</v>
      </c>
      <c r="I7" s="20">
        <f>VLOOKUP(B7,RMS!B:D,3,FALSE)</f>
        <v>48802.079061735101</v>
      </c>
      <c r="J7" s="21">
        <f>VLOOKUP(B7,RMS!B:E,4,FALSE)</f>
        <v>38285.542926140202</v>
      </c>
      <c r="K7" s="22">
        <f t="shared" si="1"/>
        <v>-3.6961735102522653E-2</v>
      </c>
      <c r="L7" s="22">
        <f t="shared" si="2"/>
        <v>5.7385979744140059E-4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149109.3897</v>
      </c>
      <c r="F8" s="25">
        <f>VLOOKUP(C8,RA!B12:I43,8,0)</f>
        <v>22549.671399999999</v>
      </c>
      <c r="G8" s="16">
        <f t="shared" si="0"/>
        <v>126559.71830000001</v>
      </c>
      <c r="H8" s="27">
        <f>RA!J12</f>
        <v>15.122905033256901</v>
      </c>
      <c r="I8" s="20">
        <f>VLOOKUP(B8,RMS!B:D,3,FALSE)</f>
        <v>149109.406608547</v>
      </c>
      <c r="J8" s="21">
        <f>VLOOKUP(B8,RMS!B:E,4,FALSE)</f>
        <v>126559.718020513</v>
      </c>
      <c r="K8" s="22">
        <f t="shared" si="1"/>
        <v>-1.6908546997001395E-2</v>
      </c>
      <c r="L8" s="22">
        <f t="shared" si="2"/>
        <v>2.7948700881097466E-4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185027.21249999999</v>
      </c>
      <c r="F9" s="25">
        <f>VLOOKUP(C9,RA!B13:I44,8,0)</f>
        <v>48359.027600000001</v>
      </c>
      <c r="G9" s="16">
        <f t="shared" si="0"/>
        <v>136668.18489999999</v>
      </c>
      <c r="H9" s="27">
        <f>RA!J13</f>
        <v>26.136170429525301</v>
      </c>
      <c r="I9" s="20">
        <f>VLOOKUP(B9,RMS!B:D,3,FALSE)</f>
        <v>185027.33977863201</v>
      </c>
      <c r="J9" s="21">
        <f>VLOOKUP(B9,RMS!B:E,4,FALSE)</f>
        <v>136668.18397777801</v>
      </c>
      <c r="K9" s="22">
        <f t="shared" si="1"/>
        <v>-0.12727863201871514</v>
      </c>
      <c r="L9" s="22">
        <f t="shared" si="2"/>
        <v>9.2222198145464063E-4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96015.982799999998</v>
      </c>
      <c r="F10" s="25">
        <f>VLOOKUP(C10,RA!B14:I44,8,0)</f>
        <v>17923.2454</v>
      </c>
      <c r="G10" s="16">
        <f t="shared" si="0"/>
        <v>78092.737399999998</v>
      </c>
      <c r="H10" s="27">
        <f>RA!J14</f>
        <v>18.666939479580101</v>
      </c>
      <c r="I10" s="20">
        <f>VLOOKUP(B10,RMS!B:D,3,FALSE)</f>
        <v>96015.990457264998</v>
      </c>
      <c r="J10" s="21">
        <f>VLOOKUP(B10,RMS!B:E,4,FALSE)</f>
        <v>78092.740649572603</v>
      </c>
      <c r="K10" s="22">
        <f t="shared" si="1"/>
        <v>-7.6572649995796382E-3</v>
      </c>
      <c r="L10" s="22">
        <f t="shared" si="2"/>
        <v>-3.2495726045453921E-3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60628.610699999997</v>
      </c>
      <c r="F11" s="25">
        <f>VLOOKUP(C11,RA!B15:I45,8,0)</f>
        <v>5866.2659000000003</v>
      </c>
      <c r="G11" s="16">
        <f t="shared" si="0"/>
        <v>54762.344799999999</v>
      </c>
      <c r="H11" s="27">
        <f>RA!J15</f>
        <v>9.6757386195557302</v>
      </c>
      <c r="I11" s="20">
        <f>VLOOKUP(B11,RMS!B:D,3,FALSE)</f>
        <v>60628.677064957301</v>
      </c>
      <c r="J11" s="21">
        <f>VLOOKUP(B11,RMS!B:E,4,FALSE)</f>
        <v>54762.345286324802</v>
      </c>
      <c r="K11" s="22">
        <f t="shared" si="1"/>
        <v>-6.6364957303449046E-2</v>
      </c>
      <c r="L11" s="22">
        <f t="shared" si="2"/>
        <v>-4.8632480320520699E-4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522424.34169999999</v>
      </c>
      <c r="F12" s="25">
        <f>VLOOKUP(C12,RA!B16:I46,8,0)</f>
        <v>8607.1404000000002</v>
      </c>
      <c r="G12" s="16">
        <f t="shared" si="0"/>
        <v>513817.20130000002</v>
      </c>
      <c r="H12" s="27">
        <f>RA!J16</f>
        <v>1.6475381625580201</v>
      </c>
      <c r="I12" s="20">
        <f>VLOOKUP(B12,RMS!B:D,3,FALSE)</f>
        <v>522424.09647777799</v>
      </c>
      <c r="J12" s="21">
        <f>VLOOKUP(B12,RMS!B:E,4,FALSE)</f>
        <v>513817.20144444401</v>
      </c>
      <c r="K12" s="22">
        <f t="shared" si="1"/>
        <v>0.24522222200175747</v>
      </c>
      <c r="L12" s="22">
        <f t="shared" si="2"/>
        <v>-1.4444399857893586E-4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394665.11290000001</v>
      </c>
      <c r="F13" s="25">
        <f>VLOOKUP(C13,RA!B17:I47,8,0)</f>
        <v>44277.820399999997</v>
      </c>
      <c r="G13" s="16">
        <f t="shared" si="0"/>
        <v>350387.29249999998</v>
      </c>
      <c r="H13" s="27">
        <f>RA!J17</f>
        <v>11.2190864996013</v>
      </c>
      <c r="I13" s="20">
        <f>VLOOKUP(B13,RMS!B:D,3,FALSE)</f>
        <v>394665.070070085</v>
      </c>
      <c r="J13" s="21">
        <f>VLOOKUP(B13,RMS!B:E,4,FALSE)</f>
        <v>350387.29328717903</v>
      </c>
      <c r="K13" s="22">
        <f t="shared" si="1"/>
        <v>4.2829915008042008E-2</v>
      </c>
      <c r="L13" s="22">
        <f t="shared" si="2"/>
        <v>-7.8717904398217797E-4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1143367.1913999999</v>
      </c>
      <c r="F14" s="25">
        <f>VLOOKUP(C14,RA!B18:I48,8,0)</f>
        <v>183100.76149999999</v>
      </c>
      <c r="G14" s="16">
        <f t="shared" si="0"/>
        <v>960266.42989999987</v>
      </c>
      <c r="H14" s="27">
        <f>RA!J18</f>
        <v>16.0141696278517</v>
      </c>
      <c r="I14" s="20">
        <f>VLOOKUP(B14,RMS!B:D,3,FALSE)</f>
        <v>1143367.3279880299</v>
      </c>
      <c r="J14" s="21">
        <f>VLOOKUP(B14,RMS!B:E,4,FALSE)</f>
        <v>960266.43480512802</v>
      </c>
      <c r="K14" s="22">
        <f t="shared" si="1"/>
        <v>-0.13658803002908826</v>
      </c>
      <c r="L14" s="22">
        <f t="shared" si="2"/>
        <v>-4.9051281530410051E-3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383468.32809999998</v>
      </c>
      <c r="F15" s="25">
        <f>VLOOKUP(C15,RA!B19:I49,8,0)</f>
        <v>43419.175799999997</v>
      </c>
      <c r="G15" s="16">
        <f t="shared" si="0"/>
        <v>340049.15229999996</v>
      </c>
      <c r="H15" s="27">
        <f>RA!J19</f>
        <v>11.322754089009701</v>
      </c>
      <c r="I15" s="20">
        <f>VLOOKUP(B15,RMS!B:D,3,FALSE)</f>
        <v>383468.28484188003</v>
      </c>
      <c r="J15" s="21">
        <f>VLOOKUP(B15,RMS!B:E,4,FALSE)</f>
        <v>340049.14927350398</v>
      </c>
      <c r="K15" s="22">
        <f t="shared" si="1"/>
        <v>4.3258119956590235E-2</v>
      </c>
      <c r="L15" s="22">
        <f t="shared" si="2"/>
        <v>3.0264959787018597E-3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1009212.2436</v>
      </c>
      <c r="F16" s="25">
        <f>VLOOKUP(C16,RA!B20:I50,8,0)</f>
        <v>87721.443499999994</v>
      </c>
      <c r="G16" s="16">
        <f t="shared" si="0"/>
        <v>921490.80010000011</v>
      </c>
      <c r="H16" s="27">
        <f>RA!J20</f>
        <v>8.6920708757045499</v>
      </c>
      <c r="I16" s="20">
        <f>VLOOKUP(B16,RMS!B:D,3,FALSE)</f>
        <v>1009212.0927</v>
      </c>
      <c r="J16" s="21">
        <f>VLOOKUP(B16,RMS!B:E,4,FALSE)</f>
        <v>921490.80009999999</v>
      </c>
      <c r="K16" s="22">
        <f t="shared" si="1"/>
        <v>0.15090000000782311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270880.86949999997</v>
      </c>
      <c r="F17" s="25">
        <f>VLOOKUP(C17,RA!B21:I51,8,0)</f>
        <v>38976.348599999998</v>
      </c>
      <c r="G17" s="16">
        <f t="shared" si="0"/>
        <v>231904.52089999997</v>
      </c>
      <c r="H17" s="27">
        <f>RA!J21</f>
        <v>14.388741690007</v>
      </c>
      <c r="I17" s="20">
        <f>VLOOKUP(B17,RMS!B:D,3,FALSE)</f>
        <v>270880.58712890802</v>
      </c>
      <c r="J17" s="21">
        <f>VLOOKUP(B17,RMS!B:E,4,FALSE)</f>
        <v>231904.52087168099</v>
      </c>
      <c r="K17" s="22">
        <f t="shared" si="1"/>
        <v>0.28237109194742516</v>
      </c>
      <c r="L17" s="22">
        <f t="shared" si="2"/>
        <v>2.8318987460806966E-5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823989.25809999998</v>
      </c>
      <c r="F18" s="25">
        <f>VLOOKUP(C18,RA!B22:I52,8,0)</f>
        <v>89090.117100000003</v>
      </c>
      <c r="G18" s="16">
        <f t="shared" si="0"/>
        <v>734899.14099999995</v>
      </c>
      <c r="H18" s="27">
        <f>RA!J22</f>
        <v>10.812048364007699</v>
      </c>
      <c r="I18" s="20">
        <f>VLOOKUP(B18,RMS!B:D,3,FALSE)</f>
        <v>823990.27696666704</v>
      </c>
      <c r="J18" s="21">
        <f>VLOOKUP(B18,RMS!B:E,4,FALSE)</f>
        <v>734899.14203333296</v>
      </c>
      <c r="K18" s="22">
        <f t="shared" si="1"/>
        <v>-1.0188666670583189</v>
      </c>
      <c r="L18" s="22">
        <f t="shared" si="2"/>
        <v>-1.0333330137655139E-3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2658823.6340999999</v>
      </c>
      <c r="F19" s="25">
        <f>VLOOKUP(C19,RA!B23:I53,8,0)</f>
        <v>432955.81290000002</v>
      </c>
      <c r="G19" s="16">
        <f t="shared" si="0"/>
        <v>2225867.8212000001</v>
      </c>
      <c r="H19" s="27">
        <f>RA!J23</f>
        <v>16.2837356847309</v>
      </c>
      <c r="I19" s="20">
        <f>VLOOKUP(B19,RMS!B:D,3,FALSE)</f>
        <v>2658825.0335931601</v>
      </c>
      <c r="J19" s="21">
        <f>VLOOKUP(B19,RMS!B:E,4,FALSE)</f>
        <v>2225867.8407658101</v>
      </c>
      <c r="K19" s="22">
        <f t="shared" si="1"/>
        <v>-1.3994931601919234</v>
      </c>
      <c r="L19" s="22">
        <f t="shared" si="2"/>
        <v>-1.9565809983760118E-2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229926.64079999999</v>
      </c>
      <c r="F20" s="25">
        <f>VLOOKUP(C20,RA!B24:I54,8,0)</f>
        <v>30871.098000000002</v>
      </c>
      <c r="G20" s="16">
        <f t="shared" si="0"/>
        <v>199055.5428</v>
      </c>
      <c r="H20" s="27">
        <f>RA!J24</f>
        <v>13.4264989444407</v>
      </c>
      <c r="I20" s="20">
        <f>VLOOKUP(B20,RMS!B:D,3,FALSE)</f>
        <v>229926.65748103801</v>
      </c>
      <c r="J20" s="21">
        <f>VLOOKUP(B20,RMS!B:E,4,FALSE)</f>
        <v>199055.54262901499</v>
      </c>
      <c r="K20" s="22">
        <f t="shared" si="1"/>
        <v>-1.6681038017850369E-2</v>
      </c>
      <c r="L20" s="22">
        <f t="shared" si="2"/>
        <v>1.7098500393331051E-4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806100.02240000002</v>
      </c>
      <c r="F21" s="25">
        <f>VLOOKUP(C21,RA!B25:I55,8,0)</f>
        <v>-40029.698299999996</v>
      </c>
      <c r="G21" s="16">
        <f t="shared" si="0"/>
        <v>846129.72070000006</v>
      </c>
      <c r="H21" s="27">
        <f>RA!J25</f>
        <v>-4.9658475608051296</v>
      </c>
      <c r="I21" s="20">
        <f>VLOOKUP(B21,RMS!B:D,3,FALSE)</f>
        <v>806100.02402179094</v>
      </c>
      <c r="J21" s="21">
        <f>VLOOKUP(B21,RMS!B:E,4,FALSE)</f>
        <v>846129.731116893</v>
      </c>
      <c r="K21" s="22">
        <f t="shared" si="1"/>
        <v>-1.6217909287661314E-3</v>
      </c>
      <c r="L21" s="22">
        <f t="shared" si="2"/>
        <v>-1.0416892939247191E-2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515888.73580000002</v>
      </c>
      <c r="F22" s="25">
        <f>VLOOKUP(C22,RA!B26:I56,8,0)</f>
        <v>111621.02220000001</v>
      </c>
      <c r="G22" s="16">
        <f t="shared" si="0"/>
        <v>404267.71360000002</v>
      </c>
      <c r="H22" s="27">
        <f>RA!J26</f>
        <v>21.636646519700999</v>
      </c>
      <c r="I22" s="20">
        <f>VLOOKUP(B22,RMS!B:D,3,FALSE)</f>
        <v>515888.69116041099</v>
      </c>
      <c r="J22" s="21">
        <f>VLOOKUP(B22,RMS!B:E,4,FALSE)</f>
        <v>404267.70400462602</v>
      </c>
      <c r="K22" s="22">
        <f t="shared" si="1"/>
        <v>4.4639589032158256E-2</v>
      </c>
      <c r="L22" s="22">
        <f t="shared" si="2"/>
        <v>9.5953739946708083E-3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191052.81450000001</v>
      </c>
      <c r="F23" s="25">
        <f>VLOOKUP(C23,RA!B27:I57,8,0)</f>
        <v>50929.474499999997</v>
      </c>
      <c r="G23" s="16">
        <f t="shared" si="0"/>
        <v>140123.34000000003</v>
      </c>
      <c r="H23" s="27">
        <f>RA!J27</f>
        <v>26.657275179790702</v>
      </c>
      <c r="I23" s="20">
        <f>VLOOKUP(B23,RMS!B:D,3,FALSE)</f>
        <v>191052.651733704</v>
      </c>
      <c r="J23" s="21">
        <f>VLOOKUP(B23,RMS!B:E,4,FALSE)</f>
        <v>140123.36124660101</v>
      </c>
      <c r="K23" s="22">
        <f t="shared" si="1"/>
        <v>0.16276629600906745</v>
      </c>
      <c r="L23" s="22">
        <f t="shared" si="2"/>
        <v>-2.1246600983431563E-2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1186108.3648000001</v>
      </c>
      <c r="F24" s="25">
        <f>VLOOKUP(C24,RA!B28:I58,8,0)</f>
        <v>-527.12469999999996</v>
      </c>
      <c r="G24" s="16">
        <f t="shared" si="0"/>
        <v>1186635.4895000001</v>
      </c>
      <c r="H24" s="27">
        <f>RA!J28</f>
        <v>-4.4441529597414001E-2</v>
      </c>
      <c r="I24" s="20">
        <f>VLOOKUP(B24,RMS!B:D,3,FALSE)</f>
        <v>1186108.3648000001</v>
      </c>
      <c r="J24" s="21">
        <f>VLOOKUP(B24,RMS!B:E,4,FALSE)</f>
        <v>1186635.4887999999</v>
      </c>
      <c r="K24" s="22">
        <f t="shared" si="1"/>
        <v>0</v>
      </c>
      <c r="L24" s="22">
        <f t="shared" si="2"/>
        <v>7.0000020787119865E-4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636555.14229999995</v>
      </c>
      <c r="F25" s="25">
        <f>VLOOKUP(C25,RA!B29:I59,8,0)</f>
        <v>85636.5003</v>
      </c>
      <c r="G25" s="16">
        <f t="shared" si="0"/>
        <v>550918.64199999999</v>
      </c>
      <c r="H25" s="27">
        <f>RA!J29</f>
        <v>13.4531157804457</v>
      </c>
      <c r="I25" s="20">
        <f>VLOOKUP(B25,RMS!B:D,3,FALSE)</f>
        <v>636556.03394513298</v>
      </c>
      <c r="J25" s="21">
        <f>VLOOKUP(B25,RMS!B:E,4,FALSE)</f>
        <v>550918.62895416701</v>
      </c>
      <c r="K25" s="22">
        <f t="shared" si="1"/>
        <v>-0.89164513302966952</v>
      </c>
      <c r="L25" s="22">
        <f t="shared" si="2"/>
        <v>1.3045832980424166E-2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700594.91280000005</v>
      </c>
      <c r="F26" s="25">
        <f>VLOOKUP(C26,RA!B30:I60,8,0)</f>
        <v>74983.679699999993</v>
      </c>
      <c r="G26" s="16">
        <f t="shared" si="0"/>
        <v>625611.23310000007</v>
      </c>
      <c r="H26" s="27">
        <f>RA!J30</f>
        <v>10.7028581467028</v>
      </c>
      <c r="I26" s="20">
        <f>VLOOKUP(B26,RMS!B:D,3,FALSE)</f>
        <v>700594.86891287297</v>
      </c>
      <c r="J26" s="21">
        <f>VLOOKUP(B26,RMS!B:E,4,FALSE)</f>
        <v>625611.23468428396</v>
      </c>
      <c r="K26" s="22">
        <f t="shared" si="1"/>
        <v>4.3887127074413002E-2</v>
      </c>
      <c r="L26" s="22">
        <f t="shared" si="2"/>
        <v>-1.5842838911339641E-3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2403559.8626999999</v>
      </c>
      <c r="F27" s="25">
        <f>VLOOKUP(C27,RA!B31:I61,8,0)</f>
        <v>-108009.444</v>
      </c>
      <c r="G27" s="16">
        <f t="shared" si="0"/>
        <v>2511569.3067000001</v>
      </c>
      <c r="H27" s="27">
        <f>RA!J31</f>
        <v>-4.4937280604556804</v>
      </c>
      <c r="I27" s="20">
        <f>VLOOKUP(B27,RMS!B:D,3,FALSE)</f>
        <v>2403559.9592858399</v>
      </c>
      <c r="J27" s="21">
        <f>VLOOKUP(B27,RMS!B:E,4,FALSE)</f>
        <v>2511568.8604345098</v>
      </c>
      <c r="K27" s="22">
        <f t="shared" si="1"/>
        <v>-9.6585839986801147E-2</v>
      </c>
      <c r="L27" s="22">
        <f t="shared" si="2"/>
        <v>0.44626549025997519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94056.423999999999</v>
      </c>
      <c r="F28" s="25">
        <f>VLOOKUP(C28,RA!B32:I62,8,0)</f>
        <v>23669.114000000001</v>
      </c>
      <c r="G28" s="16">
        <f t="shared" si="0"/>
        <v>70387.31</v>
      </c>
      <c r="H28" s="27">
        <f>RA!J32</f>
        <v>25.16480320366</v>
      </c>
      <c r="I28" s="20">
        <f>VLOOKUP(B28,RMS!B:D,3,FALSE)</f>
        <v>94056.412778957703</v>
      </c>
      <c r="J28" s="21">
        <f>VLOOKUP(B28,RMS!B:E,4,FALSE)</f>
        <v>70387.297885712498</v>
      </c>
      <c r="K28" s="22">
        <f t="shared" si="1"/>
        <v>1.1221042295801453E-2</v>
      </c>
      <c r="L28" s="22">
        <f t="shared" si="2"/>
        <v>1.2114287499571219E-2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9.0265000000000004</v>
      </c>
      <c r="F29" s="25">
        <f>VLOOKUP(C29,RA!B33:I63,8,0)</f>
        <v>-26.470300000000002</v>
      </c>
      <c r="G29" s="16">
        <f t="shared" si="0"/>
        <v>35.4968</v>
      </c>
      <c r="H29" s="27">
        <f>RA!J33</f>
        <v>-293.25098321608601</v>
      </c>
      <c r="I29" s="20">
        <f>VLOOKUP(B29,RMS!B:D,3,FALSE)</f>
        <v>9.0265000000000004</v>
      </c>
      <c r="J29" s="21">
        <f>VLOOKUP(B29,RMS!B:E,4,FALSE)</f>
        <v>35.4968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231567.5913</v>
      </c>
      <c r="F30" s="25">
        <f>VLOOKUP(C30,RA!B34:I65,8,0)</f>
        <v>13189.0741</v>
      </c>
      <c r="G30" s="16">
        <f t="shared" si="0"/>
        <v>218378.5172</v>
      </c>
      <c r="H30" s="27">
        <f>RA!J34</f>
        <v>5.6955612942025704</v>
      </c>
      <c r="I30" s="20">
        <f>VLOOKUP(B30,RMS!B:D,3,FALSE)</f>
        <v>231567.59099999999</v>
      </c>
      <c r="J30" s="21">
        <f>VLOOKUP(B30,RMS!B:E,4,FALSE)</f>
        <v>218378.5214</v>
      </c>
      <c r="K30" s="22">
        <f t="shared" si="1"/>
        <v>3.0000001424923539E-4</v>
      </c>
      <c r="L30" s="22">
        <f t="shared" si="2"/>
        <v>-4.1999999957624823E-3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116813.4</v>
      </c>
      <c r="F31" s="25">
        <f>VLOOKUP(C31,RA!B35:I66,8,0)</f>
        <v>-9182.83</v>
      </c>
      <c r="G31" s="16">
        <f t="shared" si="0"/>
        <v>125996.23</v>
      </c>
      <c r="H31" s="27">
        <f>RA!J35</f>
        <v>-7.8611101123672498</v>
      </c>
      <c r="I31" s="20">
        <f>VLOOKUP(B31,RMS!B:D,3,FALSE)</f>
        <v>116813.4</v>
      </c>
      <c r="J31" s="21">
        <f>VLOOKUP(B31,RMS!B:E,4,FALSE)</f>
        <v>125996.23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191378.67</v>
      </c>
      <c r="F32" s="25">
        <f>VLOOKUP(C32,RA!B34:I66,8,0)</f>
        <v>-15306.95</v>
      </c>
      <c r="G32" s="16">
        <f t="shared" si="0"/>
        <v>206685.62000000002</v>
      </c>
      <c r="H32" s="27">
        <f>RA!J35</f>
        <v>-7.8611101123672498</v>
      </c>
      <c r="I32" s="20">
        <f>VLOOKUP(B32,RMS!B:D,3,FALSE)</f>
        <v>191378.67</v>
      </c>
      <c r="J32" s="21">
        <f>VLOOKUP(B32,RMS!B:E,4,FALSE)</f>
        <v>206685.62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150522.23999999999</v>
      </c>
      <c r="F33" s="25">
        <f>VLOOKUP(C33,RA!B34:I67,8,0)</f>
        <v>-9751.23</v>
      </c>
      <c r="G33" s="16">
        <f t="shared" si="0"/>
        <v>160273.47</v>
      </c>
      <c r="H33" s="27">
        <f>RA!J34</f>
        <v>5.6955612942025704</v>
      </c>
      <c r="I33" s="20">
        <f>VLOOKUP(B33,RMS!B:D,3,FALSE)</f>
        <v>150522.23999999999</v>
      </c>
      <c r="J33" s="21">
        <f>VLOOKUP(B33,RMS!B:E,4,FALSE)</f>
        <v>160273.47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122634.22</v>
      </c>
      <c r="F34" s="25">
        <f>VLOOKUP(C34,RA!B35:I68,8,0)</f>
        <v>-20712.900000000001</v>
      </c>
      <c r="G34" s="16">
        <f t="shared" si="0"/>
        <v>143347.12</v>
      </c>
      <c r="H34" s="27">
        <f>RA!J35</f>
        <v>-7.8611101123672498</v>
      </c>
      <c r="I34" s="20">
        <f>VLOOKUP(B34,RMS!B:D,3,FALSE)</f>
        <v>122634.22</v>
      </c>
      <c r="J34" s="21">
        <f>VLOOKUP(B34,RMS!B:E,4,FALSE)</f>
        <v>143347.12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134.19999999999999</v>
      </c>
      <c r="F35" s="25">
        <f>VLOOKUP(C35,RA!B36:I69,8,0)</f>
        <v>-6666.82</v>
      </c>
      <c r="G35" s="16">
        <f t="shared" si="0"/>
        <v>6801.0199999999995</v>
      </c>
      <c r="H35" s="27">
        <f>RA!J36</f>
        <v>-7.9982528878479497</v>
      </c>
      <c r="I35" s="20">
        <f>VLOOKUP(B35,RMS!B:D,3,FALSE)</f>
        <v>134.19999999999999</v>
      </c>
      <c r="J35" s="21">
        <f>VLOOKUP(B35,RMS!B:E,4,FALSE)</f>
        <v>6801.02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37588.033799999997</v>
      </c>
      <c r="F36" s="25">
        <f>VLOOKUP(C36,RA!B8:I69,8,0)</f>
        <v>2201.8236000000002</v>
      </c>
      <c r="G36" s="16">
        <f t="shared" si="0"/>
        <v>35386.210199999994</v>
      </c>
      <c r="H36" s="27">
        <f>RA!J36</f>
        <v>-7.9982528878479497</v>
      </c>
      <c r="I36" s="20">
        <f>VLOOKUP(B36,RMS!B:D,3,FALSE)</f>
        <v>37588.034188034202</v>
      </c>
      <c r="J36" s="21">
        <f>VLOOKUP(B36,RMS!B:E,4,FALSE)</f>
        <v>35386.209401709399</v>
      </c>
      <c r="K36" s="22">
        <f t="shared" si="1"/>
        <v>-3.880342046613805E-4</v>
      </c>
      <c r="L36" s="22">
        <f t="shared" si="2"/>
        <v>7.9829059541225433E-4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318800.44040000002</v>
      </c>
      <c r="F37" s="25">
        <f>VLOOKUP(C37,RA!B8:I70,8,0)</f>
        <v>11937.6432</v>
      </c>
      <c r="G37" s="16">
        <f t="shared" si="0"/>
        <v>306862.79720000003</v>
      </c>
      <c r="H37" s="27">
        <f>RA!J37</f>
        <v>-6.4782652716302902</v>
      </c>
      <c r="I37" s="20">
        <f>VLOOKUP(B37,RMS!B:D,3,FALSE)</f>
        <v>318800.433587179</v>
      </c>
      <c r="J37" s="21">
        <f>VLOOKUP(B37,RMS!B:E,4,FALSE)</f>
        <v>306862.79867264902</v>
      </c>
      <c r="K37" s="22">
        <f t="shared" si="1"/>
        <v>6.8128210259601474E-3</v>
      </c>
      <c r="L37" s="22">
        <f t="shared" si="2"/>
        <v>-1.4726489898748696E-3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96496.58</v>
      </c>
      <c r="F38" s="25">
        <f>VLOOKUP(C38,RA!B9:I71,8,0)</f>
        <v>-6756.82</v>
      </c>
      <c r="G38" s="16">
        <f t="shared" si="0"/>
        <v>103253.4</v>
      </c>
      <c r="H38" s="27">
        <f>RA!J38</f>
        <v>-16.8899838886732</v>
      </c>
      <c r="I38" s="20">
        <f>VLOOKUP(B38,RMS!B:D,3,FALSE)</f>
        <v>96496.58</v>
      </c>
      <c r="J38" s="21">
        <f>VLOOKUP(B38,RMS!B:E,4,FALSE)</f>
        <v>103253.4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89341.119999999995</v>
      </c>
      <c r="F39" s="25">
        <f>VLOOKUP(C39,RA!B10:I72,8,0)</f>
        <v>10773.79</v>
      </c>
      <c r="G39" s="16">
        <f t="shared" si="0"/>
        <v>78567.329999999987</v>
      </c>
      <c r="H39" s="27">
        <f>RA!J39</f>
        <v>-4967.82414307004</v>
      </c>
      <c r="I39" s="20">
        <f>VLOOKUP(B39,RMS!B:D,3,FALSE)</f>
        <v>89341.119999999995</v>
      </c>
      <c r="J39" s="21">
        <f>VLOOKUP(B39,RMS!B:E,4,FALSE)</f>
        <v>78567.33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7646.7435999999998</v>
      </c>
      <c r="F40" s="25">
        <f>VLOOKUP(C40,RA!B8:I73,8,0)</f>
        <v>510.72649999999999</v>
      </c>
      <c r="G40" s="16">
        <f t="shared" si="0"/>
        <v>7136.0171</v>
      </c>
      <c r="H40" s="27">
        <f>RA!J40</f>
        <v>5.8577780676572697</v>
      </c>
      <c r="I40" s="20">
        <f>VLOOKUP(B40,RMS!B:D,3,FALSE)</f>
        <v>7646.7438166553202</v>
      </c>
      <c r="J40" s="21">
        <f>VLOOKUP(B40,RMS!B:E,4,FALSE)</f>
        <v>7136.01710914454</v>
      </c>
      <c r="K40" s="22">
        <f t="shared" si="1"/>
        <v>-2.1665532040060498E-4</v>
      </c>
      <c r="L40" s="22">
        <f t="shared" si="2"/>
        <v>-9.1445399448275566E-6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16" workbookViewId="0">
      <selection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9.28515625" style="36" customWidth="1"/>
    <col min="17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16580096.646299999</v>
      </c>
      <c r="E7" s="49"/>
      <c r="F7" s="49"/>
      <c r="G7" s="48">
        <v>20864478.975000001</v>
      </c>
      <c r="H7" s="50">
        <v>-20.5343365335582</v>
      </c>
      <c r="I7" s="48">
        <v>1397990.4865999999</v>
      </c>
      <c r="J7" s="50">
        <v>8.4317390689756593</v>
      </c>
      <c r="K7" s="48">
        <v>1206829.6011000001</v>
      </c>
      <c r="L7" s="50">
        <v>5.784134856883</v>
      </c>
      <c r="M7" s="50">
        <v>0.15839923492576</v>
      </c>
      <c r="N7" s="48">
        <v>212381652.45410001</v>
      </c>
      <c r="O7" s="48">
        <v>212381652.45410001</v>
      </c>
      <c r="P7" s="48">
        <v>759096</v>
      </c>
      <c r="Q7" s="48">
        <v>1214556</v>
      </c>
      <c r="R7" s="50">
        <v>-37.500123501921699</v>
      </c>
      <c r="S7" s="48">
        <v>21.841897001564998</v>
      </c>
      <c r="T7" s="48">
        <v>36.793323480926396</v>
      </c>
      <c r="U7" s="51">
        <v>-68.452966691904294</v>
      </c>
    </row>
    <row r="8" spans="1:23" ht="12" thickBot="1">
      <c r="A8" s="75">
        <v>42373</v>
      </c>
      <c r="B8" s="65" t="s">
        <v>6</v>
      </c>
      <c r="C8" s="66"/>
      <c r="D8" s="52">
        <v>572978.96310000005</v>
      </c>
      <c r="E8" s="53"/>
      <c r="F8" s="53"/>
      <c r="G8" s="52">
        <v>680402.33929999999</v>
      </c>
      <c r="H8" s="54">
        <v>-15.788213825149001</v>
      </c>
      <c r="I8" s="52">
        <v>130647.8091</v>
      </c>
      <c r="J8" s="54">
        <v>22.801501889904198</v>
      </c>
      <c r="K8" s="52">
        <v>159196.0013</v>
      </c>
      <c r="L8" s="54">
        <v>23.397333034419201</v>
      </c>
      <c r="M8" s="54">
        <v>-0.179327319573824</v>
      </c>
      <c r="N8" s="52">
        <v>6062310.5357999997</v>
      </c>
      <c r="O8" s="52">
        <v>6062310.5357999997</v>
      </c>
      <c r="P8" s="52">
        <v>20732</v>
      </c>
      <c r="Q8" s="52">
        <v>35148</v>
      </c>
      <c r="R8" s="54">
        <v>-41.015135996358303</v>
      </c>
      <c r="S8" s="52">
        <v>27.6374186330311</v>
      </c>
      <c r="T8" s="52">
        <v>37.210328701490802</v>
      </c>
      <c r="U8" s="55">
        <v>-34.637497067177797</v>
      </c>
    </row>
    <row r="9" spans="1:23" ht="12" thickBot="1">
      <c r="A9" s="76"/>
      <c r="B9" s="65" t="s">
        <v>7</v>
      </c>
      <c r="C9" s="66"/>
      <c r="D9" s="52">
        <v>51704.301800000001</v>
      </c>
      <c r="E9" s="53"/>
      <c r="F9" s="53"/>
      <c r="G9" s="52">
        <v>66923.918399999995</v>
      </c>
      <c r="H9" s="54">
        <v>-22.741669890028401</v>
      </c>
      <c r="I9" s="52">
        <v>12546.9226</v>
      </c>
      <c r="J9" s="54">
        <v>24.266689933331602</v>
      </c>
      <c r="K9" s="52">
        <v>15430.7066</v>
      </c>
      <c r="L9" s="54">
        <v>23.057087763109799</v>
      </c>
      <c r="M9" s="54">
        <v>-0.18688606262528501</v>
      </c>
      <c r="N9" s="52">
        <v>506114.42190000002</v>
      </c>
      <c r="O9" s="52">
        <v>506114.42190000002</v>
      </c>
      <c r="P9" s="52">
        <v>3136</v>
      </c>
      <c r="Q9" s="52">
        <v>6442</v>
      </c>
      <c r="R9" s="54">
        <v>-51.319466004346502</v>
      </c>
      <c r="S9" s="52">
        <v>16.487341135204101</v>
      </c>
      <c r="T9" s="52">
        <v>16.773517634275098</v>
      </c>
      <c r="U9" s="55">
        <v>-1.7357346871408901</v>
      </c>
    </row>
    <row r="10" spans="1:23" ht="12" thickBot="1">
      <c r="A10" s="76"/>
      <c r="B10" s="65" t="s">
        <v>8</v>
      </c>
      <c r="C10" s="66"/>
      <c r="D10" s="52">
        <v>82223.978499999997</v>
      </c>
      <c r="E10" s="53"/>
      <c r="F10" s="53"/>
      <c r="G10" s="52">
        <v>126244.5497</v>
      </c>
      <c r="H10" s="54">
        <v>-34.8692844994955</v>
      </c>
      <c r="I10" s="52">
        <v>22078.767</v>
      </c>
      <c r="J10" s="54">
        <v>26.8519808975188</v>
      </c>
      <c r="K10" s="52">
        <v>27600.545600000001</v>
      </c>
      <c r="L10" s="54">
        <v>21.862762127623199</v>
      </c>
      <c r="M10" s="54">
        <v>-0.20006048721007899</v>
      </c>
      <c r="N10" s="52">
        <v>1599759.6078999999</v>
      </c>
      <c r="O10" s="52">
        <v>1599759.6078999999</v>
      </c>
      <c r="P10" s="52">
        <v>68365</v>
      </c>
      <c r="Q10" s="52">
        <v>109777</v>
      </c>
      <c r="R10" s="54">
        <v>-37.7237490549022</v>
      </c>
      <c r="S10" s="52">
        <v>1.20272037592335</v>
      </c>
      <c r="T10" s="52">
        <v>3.9607880138826901</v>
      </c>
      <c r="U10" s="55">
        <v>-229.319108013109</v>
      </c>
    </row>
    <row r="11" spans="1:23" ht="12" thickBot="1">
      <c r="A11" s="76"/>
      <c r="B11" s="65" t="s">
        <v>9</v>
      </c>
      <c r="C11" s="66"/>
      <c r="D11" s="52">
        <v>48802.042099999999</v>
      </c>
      <c r="E11" s="53"/>
      <c r="F11" s="53"/>
      <c r="G11" s="52">
        <v>61001.730100000001</v>
      </c>
      <c r="H11" s="54">
        <v>-19.9989213092827</v>
      </c>
      <c r="I11" s="52">
        <v>10516.498600000001</v>
      </c>
      <c r="J11" s="54">
        <v>21.549300290448301</v>
      </c>
      <c r="K11" s="52">
        <v>14831.0936</v>
      </c>
      <c r="L11" s="54">
        <v>24.312578636191802</v>
      </c>
      <c r="M11" s="54">
        <v>-0.29091549931287602</v>
      </c>
      <c r="N11" s="52">
        <v>351027.2193</v>
      </c>
      <c r="O11" s="52">
        <v>351027.2193</v>
      </c>
      <c r="P11" s="52">
        <v>2308</v>
      </c>
      <c r="Q11" s="52">
        <v>4127</v>
      </c>
      <c r="R11" s="54">
        <v>-44.075599709231902</v>
      </c>
      <c r="S11" s="52">
        <v>21.144732279029501</v>
      </c>
      <c r="T11" s="52">
        <v>19.538709062272801</v>
      </c>
      <c r="U11" s="55">
        <v>7.5953821290488301</v>
      </c>
    </row>
    <row r="12" spans="1:23" ht="12" thickBot="1">
      <c r="A12" s="76"/>
      <c r="B12" s="65" t="s">
        <v>10</v>
      </c>
      <c r="C12" s="66"/>
      <c r="D12" s="52">
        <v>149109.3897</v>
      </c>
      <c r="E12" s="53"/>
      <c r="F12" s="53"/>
      <c r="G12" s="52">
        <v>267701.86619999999</v>
      </c>
      <c r="H12" s="54">
        <v>-44.300205367787598</v>
      </c>
      <c r="I12" s="52">
        <v>22549.671399999999</v>
      </c>
      <c r="J12" s="54">
        <v>15.122905033256901</v>
      </c>
      <c r="K12" s="52">
        <v>28575.709900000002</v>
      </c>
      <c r="L12" s="54">
        <v>10.674453004616399</v>
      </c>
      <c r="M12" s="54">
        <v>-0.21087974790785499</v>
      </c>
      <c r="N12" s="52">
        <v>2414385.1066999999</v>
      </c>
      <c r="O12" s="52">
        <v>2414385.1066999999</v>
      </c>
      <c r="P12" s="52">
        <v>1302</v>
      </c>
      <c r="Q12" s="52">
        <v>2462</v>
      </c>
      <c r="R12" s="54">
        <v>-47.116165718927697</v>
      </c>
      <c r="S12" s="52">
        <v>114.52334078341001</v>
      </c>
      <c r="T12" s="52">
        <v>121.815577822908</v>
      </c>
      <c r="U12" s="55">
        <v>-6.3674679673284604</v>
      </c>
    </row>
    <row r="13" spans="1:23" ht="12" thickBot="1">
      <c r="A13" s="76"/>
      <c r="B13" s="65" t="s">
        <v>11</v>
      </c>
      <c r="C13" s="66"/>
      <c r="D13" s="52">
        <v>185027.21249999999</v>
      </c>
      <c r="E13" s="53"/>
      <c r="F13" s="53"/>
      <c r="G13" s="52">
        <v>282975.28379999998</v>
      </c>
      <c r="H13" s="54">
        <v>-34.613648932401901</v>
      </c>
      <c r="I13" s="52">
        <v>48359.027600000001</v>
      </c>
      <c r="J13" s="54">
        <v>26.136170429525301</v>
      </c>
      <c r="K13" s="52">
        <v>50173.562899999997</v>
      </c>
      <c r="L13" s="54">
        <v>17.7307227070268</v>
      </c>
      <c r="M13" s="54">
        <v>-3.6165167373433997E-2</v>
      </c>
      <c r="N13" s="52">
        <v>2302200.4865000001</v>
      </c>
      <c r="O13" s="52">
        <v>2302200.4865000001</v>
      </c>
      <c r="P13" s="52">
        <v>6108</v>
      </c>
      <c r="Q13" s="52">
        <v>13884</v>
      </c>
      <c r="R13" s="54">
        <v>-56.006914433880702</v>
      </c>
      <c r="S13" s="52">
        <v>30.292601915520599</v>
      </c>
      <c r="T13" s="52">
        <v>33.81952806828</v>
      </c>
      <c r="U13" s="55">
        <v>-11.6428630415942</v>
      </c>
    </row>
    <row r="14" spans="1:23" ht="12" thickBot="1">
      <c r="A14" s="76"/>
      <c r="B14" s="65" t="s">
        <v>12</v>
      </c>
      <c r="C14" s="66"/>
      <c r="D14" s="52">
        <v>96015.982799999998</v>
      </c>
      <c r="E14" s="53"/>
      <c r="F14" s="53"/>
      <c r="G14" s="52">
        <v>128165.32550000001</v>
      </c>
      <c r="H14" s="54">
        <v>-25.0842749976085</v>
      </c>
      <c r="I14" s="52">
        <v>17923.2454</v>
      </c>
      <c r="J14" s="54">
        <v>18.666939479580101</v>
      </c>
      <c r="K14" s="52">
        <v>25615.974999999999</v>
      </c>
      <c r="L14" s="54">
        <v>19.986665582181999</v>
      </c>
      <c r="M14" s="54">
        <v>-0.30030984961532797</v>
      </c>
      <c r="N14" s="52">
        <v>1622989.9775</v>
      </c>
      <c r="O14" s="52">
        <v>1622989.9775</v>
      </c>
      <c r="P14" s="52">
        <v>1501</v>
      </c>
      <c r="Q14" s="52">
        <v>2437</v>
      </c>
      <c r="R14" s="54">
        <v>-38.4078785391875</v>
      </c>
      <c r="S14" s="52">
        <v>63.968009860093296</v>
      </c>
      <c r="T14" s="52">
        <v>81.912140377513296</v>
      </c>
      <c r="U14" s="55">
        <v>-28.051725474446201</v>
      </c>
    </row>
    <row r="15" spans="1:23" ht="12" thickBot="1">
      <c r="A15" s="76"/>
      <c r="B15" s="65" t="s">
        <v>13</v>
      </c>
      <c r="C15" s="66"/>
      <c r="D15" s="52">
        <v>60628.610699999997</v>
      </c>
      <c r="E15" s="53"/>
      <c r="F15" s="53"/>
      <c r="G15" s="52">
        <v>129963.71739999999</v>
      </c>
      <c r="H15" s="54">
        <v>-53.349587167164202</v>
      </c>
      <c r="I15" s="52">
        <v>5866.2659000000003</v>
      </c>
      <c r="J15" s="54">
        <v>9.6757386195557302</v>
      </c>
      <c r="K15" s="52">
        <v>12752.859200000001</v>
      </c>
      <c r="L15" s="54">
        <v>9.81263036725049</v>
      </c>
      <c r="M15" s="54">
        <v>-0.54000386830899905</v>
      </c>
      <c r="N15" s="52">
        <v>777366.58730000001</v>
      </c>
      <c r="O15" s="52">
        <v>777366.58730000001</v>
      </c>
      <c r="P15" s="52">
        <v>2014</v>
      </c>
      <c r="Q15" s="52">
        <v>3537</v>
      </c>
      <c r="R15" s="54">
        <v>-43.059089623975098</v>
      </c>
      <c r="S15" s="52">
        <v>30.103580287984101</v>
      </c>
      <c r="T15" s="52">
        <v>32.306990019790803</v>
      </c>
      <c r="U15" s="55">
        <v>-7.3194274924373799</v>
      </c>
    </row>
    <row r="16" spans="1:23" ht="12" thickBot="1">
      <c r="A16" s="76"/>
      <c r="B16" s="65" t="s">
        <v>14</v>
      </c>
      <c r="C16" s="66"/>
      <c r="D16" s="52">
        <v>522424.34169999999</v>
      </c>
      <c r="E16" s="53"/>
      <c r="F16" s="53"/>
      <c r="G16" s="52">
        <v>706187.97979999997</v>
      </c>
      <c r="H16" s="54">
        <v>-26.0219153194938</v>
      </c>
      <c r="I16" s="52">
        <v>8607.1404000000002</v>
      </c>
      <c r="J16" s="54">
        <v>1.6475381625580201</v>
      </c>
      <c r="K16" s="52">
        <v>35491.482900000003</v>
      </c>
      <c r="L16" s="54">
        <v>5.0257840568245804</v>
      </c>
      <c r="M16" s="54">
        <v>-0.75748715757379603</v>
      </c>
      <c r="N16" s="52">
        <v>6866857.9091999996</v>
      </c>
      <c r="O16" s="52">
        <v>6866857.9091999996</v>
      </c>
      <c r="P16" s="52">
        <v>29129</v>
      </c>
      <c r="Q16" s="52">
        <v>55890</v>
      </c>
      <c r="R16" s="54">
        <v>-47.881553050635198</v>
      </c>
      <c r="S16" s="52">
        <v>17.934853297401201</v>
      </c>
      <c r="T16" s="52">
        <v>20.742464986580799</v>
      </c>
      <c r="U16" s="55">
        <v>-15.654500444597399</v>
      </c>
    </row>
    <row r="17" spans="1:21" ht="12" thickBot="1">
      <c r="A17" s="76"/>
      <c r="B17" s="65" t="s">
        <v>15</v>
      </c>
      <c r="C17" s="66"/>
      <c r="D17" s="52">
        <v>394665.11290000001</v>
      </c>
      <c r="E17" s="53"/>
      <c r="F17" s="53"/>
      <c r="G17" s="52">
        <v>579783.36600000004</v>
      </c>
      <c r="H17" s="54">
        <v>-31.928865841246001</v>
      </c>
      <c r="I17" s="52">
        <v>44277.820399999997</v>
      </c>
      <c r="J17" s="54">
        <v>11.2190864996013</v>
      </c>
      <c r="K17" s="52">
        <v>40260.612500000003</v>
      </c>
      <c r="L17" s="54">
        <v>6.9440785750310798</v>
      </c>
      <c r="M17" s="54">
        <v>9.9780098973903997E-2</v>
      </c>
      <c r="N17" s="52">
        <v>13101480.785599999</v>
      </c>
      <c r="O17" s="52">
        <v>13101480.785599999</v>
      </c>
      <c r="P17" s="52">
        <v>7792</v>
      </c>
      <c r="Q17" s="52">
        <v>10631</v>
      </c>
      <c r="R17" s="54">
        <v>-26.704919574828299</v>
      </c>
      <c r="S17" s="52">
        <v>50.650040156570803</v>
      </c>
      <c r="T17" s="52">
        <v>222.21089579531599</v>
      </c>
      <c r="U17" s="55">
        <v>-338.71810389174601</v>
      </c>
    </row>
    <row r="18" spans="1:21" ht="12" customHeight="1" thickBot="1">
      <c r="A18" s="76"/>
      <c r="B18" s="65" t="s">
        <v>16</v>
      </c>
      <c r="C18" s="66"/>
      <c r="D18" s="52">
        <v>1143367.1913999999</v>
      </c>
      <c r="E18" s="53"/>
      <c r="F18" s="53"/>
      <c r="G18" s="52">
        <v>1330974.5755</v>
      </c>
      <c r="H18" s="54">
        <v>-14.0954896925452</v>
      </c>
      <c r="I18" s="52">
        <v>183100.76149999999</v>
      </c>
      <c r="J18" s="54">
        <v>16.0141696278517</v>
      </c>
      <c r="K18" s="52">
        <v>220599.08790000001</v>
      </c>
      <c r="L18" s="54">
        <v>16.574252578576001</v>
      </c>
      <c r="M18" s="54">
        <v>-0.16998405005644601</v>
      </c>
      <c r="N18" s="52">
        <v>13935924.2312</v>
      </c>
      <c r="O18" s="52">
        <v>13935924.2312</v>
      </c>
      <c r="P18" s="52">
        <v>52995</v>
      </c>
      <c r="Q18" s="52">
        <v>116464</v>
      </c>
      <c r="R18" s="54">
        <v>-54.4966684984201</v>
      </c>
      <c r="S18" s="52">
        <v>21.5750012529484</v>
      </c>
      <c r="T18" s="52">
        <v>33.908222046297603</v>
      </c>
      <c r="U18" s="55">
        <v>-57.1644036018943</v>
      </c>
    </row>
    <row r="19" spans="1:21" ht="12" customHeight="1" thickBot="1">
      <c r="A19" s="76"/>
      <c r="B19" s="65" t="s">
        <v>17</v>
      </c>
      <c r="C19" s="66"/>
      <c r="D19" s="52">
        <v>383468.32809999998</v>
      </c>
      <c r="E19" s="53"/>
      <c r="F19" s="53"/>
      <c r="G19" s="52">
        <v>533320.97219999996</v>
      </c>
      <c r="H19" s="54">
        <v>-28.098022000118199</v>
      </c>
      <c r="I19" s="52">
        <v>43419.175799999997</v>
      </c>
      <c r="J19" s="54">
        <v>11.322754089009701</v>
      </c>
      <c r="K19" s="52">
        <v>56458.19</v>
      </c>
      <c r="L19" s="54">
        <v>10.5861559816605</v>
      </c>
      <c r="M19" s="54">
        <v>-0.23094991532672199</v>
      </c>
      <c r="N19" s="52">
        <v>7521501.2152000004</v>
      </c>
      <c r="O19" s="52">
        <v>7521501.2152000004</v>
      </c>
      <c r="P19" s="52">
        <v>9814</v>
      </c>
      <c r="Q19" s="52">
        <v>19861</v>
      </c>
      <c r="R19" s="54">
        <v>-50.586576708121399</v>
      </c>
      <c r="S19" s="52">
        <v>39.073601803545998</v>
      </c>
      <c r="T19" s="52">
        <v>66.187443623181096</v>
      </c>
      <c r="U19" s="55">
        <v>-69.391713505087097</v>
      </c>
    </row>
    <row r="20" spans="1:21" ht="12" thickBot="1">
      <c r="A20" s="76"/>
      <c r="B20" s="65" t="s">
        <v>18</v>
      </c>
      <c r="C20" s="66"/>
      <c r="D20" s="52">
        <v>1009212.2436</v>
      </c>
      <c r="E20" s="53"/>
      <c r="F20" s="53"/>
      <c r="G20" s="52">
        <v>1319829.253</v>
      </c>
      <c r="H20" s="54">
        <v>-23.534635915514102</v>
      </c>
      <c r="I20" s="52">
        <v>87721.443499999994</v>
      </c>
      <c r="J20" s="54">
        <v>8.6920708757045499</v>
      </c>
      <c r="K20" s="52">
        <v>99744.712499999994</v>
      </c>
      <c r="L20" s="54">
        <v>7.5573951913308601</v>
      </c>
      <c r="M20" s="54">
        <v>-0.12054041461095</v>
      </c>
      <c r="N20" s="52">
        <v>10516720.412699999</v>
      </c>
      <c r="O20" s="52">
        <v>10516720.412699999</v>
      </c>
      <c r="P20" s="52">
        <v>37641</v>
      </c>
      <c r="Q20" s="52">
        <v>58795</v>
      </c>
      <c r="R20" s="54">
        <v>-35.979249936219098</v>
      </c>
      <c r="S20" s="52">
        <v>26.811515198852302</v>
      </c>
      <c r="T20" s="52">
        <v>41.799707143464602</v>
      </c>
      <c r="U20" s="55">
        <v>-55.902069813845699</v>
      </c>
    </row>
    <row r="21" spans="1:21" ht="12" customHeight="1" thickBot="1">
      <c r="A21" s="76"/>
      <c r="B21" s="65" t="s">
        <v>19</v>
      </c>
      <c r="C21" s="66"/>
      <c r="D21" s="52">
        <v>270880.86949999997</v>
      </c>
      <c r="E21" s="53"/>
      <c r="F21" s="53"/>
      <c r="G21" s="52">
        <v>396351.02289999998</v>
      </c>
      <c r="H21" s="54">
        <v>-31.6563213289994</v>
      </c>
      <c r="I21" s="52">
        <v>38976.348599999998</v>
      </c>
      <c r="J21" s="54">
        <v>14.388741690007</v>
      </c>
      <c r="K21" s="52">
        <v>24154.644199999999</v>
      </c>
      <c r="L21" s="54">
        <v>6.0942555473344298</v>
      </c>
      <c r="M21" s="54">
        <v>0.61361716932265997</v>
      </c>
      <c r="N21" s="52">
        <v>2197433.5819000001</v>
      </c>
      <c r="O21" s="52">
        <v>2197433.5819000001</v>
      </c>
      <c r="P21" s="52">
        <v>22538</v>
      </c>
      <c r="Q21" s="52">
        <v>35993</v>
      </c>
      <c r="R21" s="54">
        <v>-37.382268774483897</v>
      </c>
      <c r="S21" s="52">
        <v>12.0188512512202</v>
      </c>
      <c r="T21" s="52">
        <v>12.2449869224571</v>
      </c>
      <c r="U21" s="55">
        <v>-1.88150819500345</v>
      </c>
    </row>
    <row r="22" spans="1:21" ht="12" customHeight="1" thickBot="1">
      <c r="A22" s="76"/>
      <c r="B22" s="65" t="s">
        <v>20</v>
      </c>
      <c r="C22" s="66"/>
      <c r="D22" s="52">
        <v>823989.25809999998</v>
      </c>
      <c r="E22" s="53"/>
      <c r="F22" s="53"/>
      <c r="G22" s="52">
        <v>1085294.6329000001</v>
      </c>
      <c r="H22" s="54">
        <v>-24.0769065725286</v>
      </c>
      <c r="I22" s="52">
        <v>89090.117100000003</v>
      </c>
      <c r="J22" s="54">
        <v>10.812048364007699</v>
      </c>
      <c r="K22" s="52">
        <v>112921.041</v>
      </c>
      <c r="L22" s="54">
        <v>10.4046438245313</v>
      </c>
      <c r="M22" s="54">
        <v>-0.211040596942425</v>
      </c>
      <c r="N22" s="52">
        <v>7275625.0696999999</v>
      </c>
      <c r="O22" s="52">
        <v>7275625.0696999999</v>
      </c>
      <c r="P22" s="52">
        <v>48932</v>
      </c>
      <c r="Q22" s="52">
        <v>87780</v>
      </c>
      <c r="R22" s="54">
        <v>-44.256094782410599</v>
      </c>
      <c r="S22" s="52">
        <v>16.8394763774217</v>
      </c>
      <c r="T22" s="52">
        <v>23.7512720517202</v>
      </c>
      <c r="U22" s="55">
        <v>-41.045193564128702</v>
      </c>
    </row>
    <row r="23" spans="1:21" ht="12" thickBot="1">
      <c r="A23" s="76"/>
      <c r="B23" s="65" t="s">
        <v>21</v>
      </c>
      <c r="C23" s="66"/>
      <c r="D23" s="52">
        <v>2658823.6340999999</v>
      </c>
      <c r="E23" s="53"/>
      <c r="F23" s="53"/>
      <c r="G23" s="52">
        <v>2554721.7843999998</v>
      </c>
      <c r="H23" s="54">
        <v>4.0748801038015499</v>
      </c>
      <c r="I23" s="52">
        <v>432955.81290000002</v>
      </c>
      <c r="J23" s="54">
        <v>16.2837356847309</v>
      </c>
      <c r="K23" s="52">
        <v>233618.9086</v>
      </c>
      <c r="L23" s="54">
        <v>9.1445929661130396</v>
      </c>
      <c r="M23" s="54">
        <v>0.85325672264526597</v>
      </c>
      <c r="N23" s="52">
        <v>24371101.081799999</v>
      </c>
      <c r="O23" s="52">
        <v>24371101.081799999</v>
      </c>
      <c r="P23" s="52">
        <v>71406</v>
      </c>
      <c r="Q23" s="52">
        <v>121201</v>
      </c>
      <c r="R23" s="54">
        <v>-41.084644516134396</v>
      </c>
      <c r="S23" s="52">
        <v>37.235297231325099</v>
      </c>
      <c r="T23" s="52">
        <v>38.988244634945303</v>
      </c>
      <c r="U23" s="55">
        <v>-4.7077572463835304</v>
      </c>
    </row>
    <row r="24" spans="1:21" ht="12" thickBot="1">
      <c r="A24" s="76"/>
      <c r="B24" s="65" t="s">
        <v>22</v>
      </c>
      <c r="C24" s="66"/>
      <c r="D24" s="52">
        <v>229926.64079999999</v>
      </c>
      <c r="E24" s="53"/>
      <c r="F24" s="53"/>
      <c r="G24" s="52">
        <v>231067.75200000001</v>
      </c>
      <c r="H24" s="54">
        <v>-0.49384268904818501</v>
      </c>
      <c r="I24" s="52">
        <v>30871.098000000002</v>
      </c>
      <c r="J24" s="54">
        <v>13.4264989444407</v>
      </c>
      <c r="K24" s="52">
        <v>38598.8292</v>
      </c>
      <c r="L24" s="54">
        <v>16.704550447177901</v>
      </c>
      <c r="M24" s="54">
        <v>-0.20020636273599701</v>
      </c>
      <c r="N24" s="52">
        <v>1774057.7387000001</v>
      </c>
      <c r="O24" s="52">
        <v>1774057.7387000001</v>
      </c>
      <c r="P24" s="52">
        <v>20438</v>
      </c>
      <c r="Q24" s="52">
        <v>28848</v>
      </c>
      <c r="R24" s="54">
        <v>-29.152800887409899</v>
      </c>
      <c r="S24" s="52">
        <v>11.249957960661501</v>
      </c>
      <c r="T24" s="52">
        <v>13.3974555116473</v>
      </c>
      <c r="U24" s="55">
        <v>-19.088938451992799</v>
      </c>
    </row>
    <row r="25" spans="1:21" ht="12" thickBot="1">
      <c r="A25" s="76"/>
      <c r="B25" s="65" t="s">
        <v>23</v>
      </c>
      <c r="C25" s="66"/>
      <c r="D25" s="52">
        <v>806100.02240000002</v>
      </c>
      <c r="E25" s="53"/>
      <c r="F25" s="53"/>
      <c r="G25" s="52">
        <v>547477.15339999995</v>
      </c>
      <c r="H25" s="54">
        <v>47.239024933528903</v>
      </c>
      <c r="I25" s="52">
        <v>-40029.698299999996</v>
      </c>
      <c r="J25" s="54">
        <v>-4.9658475608051296</v>
      </c>
      <c r="K25" s="52">
        <v>7343.808</v>
      </c>
      <c r="L25" s="54">
        <v>1.34139076934859</v>
      </c>
      <c r="M25" s="54">
        <v>-6.4508094846706197</v>
      </c>
      <c r="N25" s="52">
        <v>6659570.0179000003</v>
      </c>
      <c r="O25" s="52">
        <v>6659570.0179000003</v>
      </c>
      <c r="P25" s="52">
        <v>24071</v>
      </c>
      <c r="Q25" s="52">
        <v>35754</v>
      </c>
      <c r="R25" s="54">
        <v>-32.6760642165912</v>
      </c>
      <c r="S25" s="52">
        <v>33.4884309916497</v>
      </c>
      <c r="T25" s="52">
        <v>46.520628136711998</v>
      </c>
      <c r="U25" s="55">
        <v>-38.915520253283397</v>
      </c>
    </row>
    <row r="26" spans="1:21" ht="12" thickBot="1">
      <c r="A26" s="76"/>
      <c r="B26" s="65" t="s">
        <v>24</v>
      </c>
      <c r="C26" s="66"/>
      <c r="D26" s="52">
        <v>515888.73580000002</v>
      </c>
      <c r="E26" s="53"/>
      <c r="F26" s="53"/>
      <c r="G26" s="52">
        <v>638695.58750000002</v>
      </c>
      <c r="H26" s="54">
        <v>-19.227759531061398</v>
      </c>
      <c r="I26" s="52">
        <v>111621.02220000001</v>
      </c>
      <c r="J26" s="54">
        <v>21.636646519700999</v>
      </c>
      <c r="K26" s="52">
        <v>118642.77899999999</v>
      </c>
      <c r="L26" s="54">
        <v>18.5757943724639</v>
      </c>
      <c r="M26" s="54">
        <v>-5.9184021641973998E-2</v>
      </c>
      <c r="N26" s="52">
        <v>3814563.8908000002</v>
      </c>
      <c r="O26" s="52">
        <v>3814563.8908000002</v>
      </c>
      <c r="P26" s="52">
        <v>36182</v>
      </c>
      <c r="Q26" s="52">
        <v>50263</v>
      </c>
      <c r="R26" s="54">
        <v>-28.014642977936099</v>
      </c>
      <c r="S26" s="52">
        <v>14.258159742413399</v>
      </c>
      <c r="T26" s="52">
        <v>16.2402568768279</v>
      </c>
      <c r="U26" s="55">
        <v>-13.901493392015</v>
      </c>
    </row>
    <row r="27" spans="1:21" ht="12" thickBot="1">
      <c r="A27" s="76"/>
      <c r="B27" s="65" t="s">
        <v>25</v>
      </c>
      <c r="C27" s="66"/>
      <c r="D27" s="52">
        <v>191052.81450000001</v>
      </c>
      <c r="E27" s="53"/>
      <c r="F27" s="53"/>
      <c r="G27" s="52">
        <v>247730.7133</v>
      </c>
      <c r="H27" s="54">
        <v>-22.878834055333101</v>
      </c>
      <c r="I27" s="52">
        <v>50929.474499999997</v>
      </c>
      <c r="J27" s="54">
        <v>26.657275179790702</v>
      </c>
      <c r="K27" s="52">
        <v>59997.714</v>
      </c>
      <c r="L27" s="54">
        <v>24.218924331495099</v>
      </c>
      <c r="M27" s="54">
        <v>-0.15114308355148301</v>
      </c>
      <c r="N27" s="52">
        <v>1275503.0592</v>
      </c>
      <c r="O27" s="52">
        <v>1275503.0592</v>
      </c>
      <c r="P27" s="52">
        <v>24878</v>
      </c>
      <c r="Q27" s="52">
        <v>36748</v>
      </c>
      <c r="R27" s="54">
        <v>-32.301077609665803</v>
      </c>
      <c r="S27" s="52">
        <v>7.6795889741940702</v>
      </c>
      <c r="T27" s="52">
        <v>7.9264839583106603</v>
      </c>
      <c r="U27" s="55">
        <v>-3.2149504999061298</v>
      </c>
    </row>
    <row r="28" spans="1:21" ht="12" thickBot="1">
      <c r="A28" s="76"/>
      <c r="B28" s="65" t="s">
        <v>26</v>
      </c>
      <c r="C28" s="66"/>
      <c r="D28" s="52">
        <v>1186108.3648000001</v>
      </c>
      <c r="E28" s="53"/>
      <c r="F28" s="53"/>
      <c r="G28" s="52">
        <v>1073994.5741000001</v>
      </c>
      <c r="H28" s="54">
        <v>10.4389531757133</v>
      </c>
      <c r="I28" s="52">
        <v>-527.12469999999996</v>
      </c>
      <c r="J28" s="54">
        <v>-4.4441529597414001E-2</v>
      </c>
      <c r="K28" s="52">
        <v>55074.771399999998</v>
      </c>
      <c r="L28" s="54">
        <v>5.1280306929066501</v>
      </c>
      <c r="M28" s="54">
        <v>-1.00957107377118</v>
      </c>
      <c r="N28" s="52">
        <v>11211986.928400001</v>
      </c>
      <c r="O28" s="52">
        <v>11211986.928400001</v>
      </c>
      <c r="P28" s="52">
        <v>38529</v>
      </c>
      <c r="Q28" s="52">
        <v>55625</v>
      </c>
      <c r="R28" s="54">
        <v>-30.734382022471902</v>
      </c>
      <c r="S28" s="52">
        <v>30.784820908925699</v>
      </c>
      <c r="T28" s="52">
        <v>57.3830914085393</v>
      </c>
      <c r="U28" s="55">
        <v>-86.400601706608199</v>
      </c>
    </row>
    <row r="29" spans="1:21" ht="12" thickBot="1">
      <c r="A29" s="76"/>
      <c r="B29" s="65" t="s">
        <v>27</v>
      </c>
      <c r="C29" s="66"/>
      <c r="D29" s="52">
        <v>636555.14229999995</v>
      </c>
      <c r="E29" s="53"/>
      <c r="F29" s="53"/>
      <c r="G29" s="52">
        <v>682033.86750000005</v>
      </c>
      <c r="H29" s="54">
        <v>-6.66810364809339</v>
      </c>
      <c r="I29" s="52">
        <v>85636.5003</v>
      </c>
      <c r="J29" s="54">
        <v>13.4531157804457</v>
      </c>
      <c r="K29" s="52">
        <v>87280.145600000003</v>
      </c>
      <c r="L29" s="54">
        <v>12.7970398185542</v>
      </c>
      <c r="M29" s="54">
        <v>-1.8831834991806001E-2</v>
      </c>
      <c r="N29" s="52">
        <v>3575662.38</v>
      </c>
      <c r="O29" s="52">
        <v>3575662.38</v>
      </c>
      <c r="P29" s="52">
        <v>98458</v>
      </c>
      <c r="Q29" s="52">
        <v>118001</v>
      </c>
      <c r="R29" s="54">
        <v>-16.561724053186001</v>
      </c>
      <c r="S29" s="52">
        <v>6.4652455087448502</v>
      </c>
      <c r="T29" s="52">
        <v>6.6502471368886704</v>
      </c>
      <c r="U29" s="55">
        <v>-2.8614787774662398</v>
      </c>
    </row>
    <row r="30" spans="1:21" ht="12" thickBot="1">
      <c r="A30" s="76"/>
      <c r="B30" s="65" t="s">
        <v>28</v>
      </c>
      <c r="C30" s="66"/>
      <c r="D30" s="52">
        <v>700594.91280000005</v>
      </c>
      <c r="E30" s="53"/>
      <c r="F30" s="53"/>
      <c r="G30" s="52">
        <v>920189.33880000003</v>
      </c>
      <c r="H30" s="54">
        <v>-23.864048054106799</v>
      </c>
      <c r="I30" s="52">
        <v>74983.679699999993</v>
      </c>
      <c r="J30" s="54">
        <v>10.7028581467028</v>
      </c>
      <c r="K30" s="52">
        <v>101010.9145</v>
      </c>
      <c r="L30" s="54">
        <v>10.977188089543199</v>
      </c>
      <c r="M30" s="54">
        <v>-0.25766754938150799</v>
      </c>
      <c r="N30" s="52">
        <v>5874817.5937000001</v>
      </c>
      <c r="O30" s="52">
        <v>5874817.5937000001</v>
      </c>
      <c r="P30" s="52">
        <v>56116</v>
      </c>
      <c r="Q30" s="52">
        <v>79079</v>
      </c>
      <c r="R30" s="54">
        <v>-29.038050557037899</v>
      </c>
      <c r="S30" s="52">
        <v>12.4847621498325</v>
      </c>
      <c r="T30" s="52">
        <v>18.0529726551929</v>
      </c>
      <c r="U30" s="55">
        <v>-44.600052756592802</v>
      </c>
    </row>
    <row r="31" spans="1:21" ht="12" thickBot="1">
      <c r="A31" s="76"/>
      <c r="B31" s="65" t="s">
        <v>29</v>
      </c>
      <c r="C31" s="66"/>
      <c r="D31" s="52">
        <v>2403559.8626999999</v>
      </c>
      <c r="E31" s="53"/>
      <c r="F31" s="53"/>
      <c r="G31" s="52">
        <v>2825122.0200999998</v>
      </c>
      <c r="H31" s="54">
        <v>-14.9219097228614</v>
      </c>
      <c r="I31" s="52">
        <v>-108009.444</v>
      </c>
      <c r="J31" s="54">
        <v>-4.4937280604556804</v>
      </c>
      <c r="K31" s="52">
        <v>-186356.53719999999</v>
      </c>
      <c r="L31" s="54">
        <v>-6.5964066639997201</v>
      </c>
      <c r="M31" s="54">
        <v>-0.42041505158424902</v>
      </c>
      <c r="N31" s="52">
        <v>39503560.008699998</v>
      </c>
      <c r="O31" s="52">
        <v>39503560.008699998</v>
      </c>
      <c r="P31" s="52">
        <v>38007</v>
      </c>
      <c r="Q31" s="52">
        <v>69030</v>
      </c>
      <c r="R31" s="54">
        <v>-44.941329856584098</v>
      </c>
      <c r="S31" s="52">
        <v>63.239925874181097</v>
      </c>
      <c r="T31" s="52">
        <v>96.807614987686506</v>
      </c>
      <c r="U31" s="55">
        <v>-53.079899524692699</v>
      </c>
    </row>
    <row r="32" spans="1:21" ht="12" thickBot="1">
      <c r="A32" s="76"/>
      <c r="B32" s="65" t="s">
        <v>30</v>
      </c>
      <c r="C32" s="66"/>
      <c r="D32" s="52">
        <v>94056.423999999999</v>
      </c>
      <c r="E32" s="53"/>
      <c r="F32" s="53"/>
      <c r="G32" s="52">
        <v>109357.8072</v>
      </c>
      <c r="H32" s="54">
        <v>-13.992035495020399</v>
      </c>
      <c r="I32" s="52">
        <v>23669.114000000001</v>
      </c>
      <c r="J32" s="54">
        <v>25.16480320366</v>
      </c>
      <c r="K32" s="52">
        <v>31627.679899999999</v>
      </c>
      <c r="L32" s="54">
        <v>28.921282082912899</v>
      </c>
      <c r="M32" s="54">
        <v>-0.25163293435254502</v>
      </c>
      <c r="N32" s="52">
        <v>519073.10279999999</v>
      </c>
      <c r="O32" s="52">
        <v>519073.10279999999</v>
      </c>
      <c r="P32" s="52">
        <v>21033</v>
      </c>
      <c r="Q32" s="52">
        <v>26059</v>
      </c>
      <c r="R32" s="54">
        <v>-19.287002571088699</v>
      </c>
      <c r="S32" s="52">
        <v>4.47185014025579</v>
      </c>
      <c r="T32" s="52">
        <v>4.66797157220154</v>
      </c>
      <c r="U32" s="55">
        <v>-4.3856888266505196</v>
      </c>
    </row>
    <row r="33" spans="1:21" ht="12" thickBot="1">
      <c r="A33" s="76"/>
      <c r="B33" s="65" t="s">
        <v>75</v>
      </c>
      <c r="C33" s="66"/>
      <c r="D33" s="52">
        <v>9.0265000000000004</v>
      </c>
      <c r="E33" s="53"/>
      <c r="F33" s="53"/>
      <c r="G33" s="53"/>
      <c r="H33" s="53"/>
      <c r="I33" s="52">
        <v>-26.470300000000002</v>
      </c>
      <c r="J33" s="54">
        <v>-293.25098321608601</v>
      </c>
      <c r="K33" s="53"/>
      <c r="L33" s="53"/>
      <c r="M33" s="53"/>
      <c r="N33" s="52">
        <v>9.0265000000000004</v>
      </c>
      <c r="O33" s="52">
        <v>9.0265000000000004</v>
      </c>
      <c r="P33" s="52">
        <v>1</v>
      </c>
      <c r="Q33" s="53"/>
      <c r="R33" s="53"/>
      <c r="S33" s="52">
        <v>9.0265000000000004</v>
      </c>
      <c r="T33" s="53"/>
      <c r="U33" s="56"/>
    </row>
    <row r="34" spans="1:21" ht="12" thickBot="1">
      <c r="A34" s="76"/>
      <c r="B34" s="65" t="s">
        <v>31</v>
      </c>
      <c r="C34" s="66"/>
      <c r="D34" s="52">
        <v>231567.5913</v>
      </c>
      <c r="E34" s="53"/>
      <c r="F34" s="53"/>
      <c r="G34" s="52">
        <v>284552.78840000002</v>
      </c>
      <c r="H34" s="54">
        <v>-18.6205158620755</v>
      </c>
      <c r="I34" s="52">
        <v>13189.0741</v>
      </c>
      <c r="J34" s="54">
        <v>5.6955612942025704</v>
      </c>
      <c r="K34" s="52">
        <v>14549.0342</v>
      </c>
      <c r="L34" s="54">
        <v>5.1129473310759499</v>
      </c>
      <c r="M34" s="54">
        <v>-9.3474252744556993E-2</v>
      </c>
      <c r="N34" s="52">
        <v>2143415.8004999999</v>
      </c>
      <c r="O34" s="52">
        <v>2143415.8004999999</v>
      </c>
      <c r="P34" s="52">
        <v>13475</v>
      </c>
      <c r="Q34" s="52">
        <v>23162</v>
      </c>
      <c r="R34" s="54">
        <v>-41.822813228564002</v>
      </c>
      <c r="S34" s="52">
        <v>17.184978946196701</v>
      </c>
      <c r="T34" s="52">
        <v>20.7833025861325</v>
      </c>
      <c r="U34" s="55">
        <v>-20.938772466358898</v>
      </c>
    </row>
    <row r="35" spans="1:21" ht="12" thickBot="1">
      <c r="A35" s="76"/>
      <c r="B35" s="65" t="s">
        <v>68</v>
      </c>
      <c r="C35" s="66"/>
      <c r="D35" s="52">
        <v>116813.4</v>
      </c>
      <c r="E35" s="53"/>
      <c r="F35" s="53"/>
      <c r="G35" s="52">
        <v>13986.33</v>
      </c>
      <c r="H35" s="54">
        <v>735.19693872516996</v>
      </c>
      <c r="I35" s="52">
        <v>-9182.83</v>
      </c>
      <c r="J35" s="54">
        <v>-7.8611101123672498</v>
      </c>
      <c r="K35" s="52">
        <v>627.36</v>
      </c>
      <c r="L35" s="54">
        <v>4.4855226496157297</v>
      </c>
      <c r="M35" s="54">
        <v>-15.637257714868699</v>
      </c>
      <c r="N35" s="52">
        <v>1610070.97</v>
      </c>
      <c r="O35" s="52">
        <v>1610070.97</v>
      </c>
      <c r="P35" s="52">
        <v>83</v>
      </c>
      <c r="Q35" s="52">
        <v>105</v>
      </c>
      <c r="R35" s="54">
        <v>-20.952380952380999</v>
      </c>
      <c r="S35" s="52">
        <v>1407.3903614457799</v>
      </c>
      <c r="T35" s="52">
        <v>5144.4293333333299</v>
      </c>
      <c r="U35" s="55">
        <v>-265.52966925598099</v>
      </c>
    </row>
    <row r="36" spans="1:21" ht="12" customHeight="1" thickBot="1">
      <c r="A36" s="76"/>
      <c r="B36" s="65" t="s">
        <v>35</v>
      </c>
      <c r="C36" s="66"/>
      <c r="D36" s="52">
        <v>191378.67</v>
      </c>
      <c r="E36" s="53"/>
      <c r="F36" s="53"/>
      <c r="G36" s="52">
        <v>899011.93</v>
      </c>
      <c r="H36" s="54">
        <v>-78.712332549357797</v>
      </c>
      <c r="I36" s="52">
        <v>-15306.95</v>
      </c>
      <c r="J36" s="54">
        <v>-7.9982528878479497</v>
      </c>
      <c r="K36" s="52">
        <v>-147801.29</v>
      </c>
      <c r="L36" s="54">
        <v>-16.440414756231299</v>
      </c>
      <c r="M36" s="54">
        <v>-0.89643561297739704</v>
      </c>
      <c r="N36" s="52">
        <v>11802499.9</v>
      </c>
      <c r="O36" s="52">
        <v>11802499.9</v>
      </c>
      <c r="P36" s="52">
        <v>112</v>
      </c>
      <c r="Q36" s="52">
        <v>788</v>
      </c>
      <c r="R36" s="54">
        <v>-85.786802030456897</v>
      </c>
      <c r="S36" s="52">
        <v>1708.7381250000001</v>
      </c>
      <c r="T36" s="52">
        <v>2834.6745050761401</v>
      </c>
      <c r="U36" s="55">
        <v>-65.892857635873398</v>
      </c>
    </row>
    <row r="37" spans="1:21" ht="12" thickBot="1">
      <c r="A37" s="76"/>
      <c r="B37" s="65" t="s">
        <v>36</v>
      </c>
      <c r="C37" s="66"/>
      <c r="D37" s="52">
        <v>150522.23999999999</v>
      </c>
      <c r="E37" s="53"/>
      <c r="F37" s="53"/>
      <c r="G37" s="52">
        <v>465364.99</v>
      </c>
      <c r="H37" s="54">
        <v>-67.655014185747007</v>
      </c>
      <c r="I37" s="52">
        <v>-9751.23</v>
      </c>
      <c r="J37" s="54">
        <v>-6.4782652716302902</v>
      </c>
      <c r="K37" s="52">
        <v>-42680.37</v>
      </c>
      <c r="L37" s="54">
        <v>-9.1713753542139003</v>
      </c>
      <c r="M37" s="54">
        <v>-0.77152892535842599</v>
      </c>
      <c r="N37" s="52">
        <v>5168224.07</v>
      </c>
      <c r="O37" s="52">
        <v>5168224.07</v>
      </c>
      <c r="P37" s="52">
        <v>44</v>
      </c>
      <c r="Q37" s="52">
        <v>316</v>
      </c>
      <c r="R37" s="54">
        <v>-86.075949367088597</v>
      </c>
      <c r="S37" s="52">
        <v>3420.96</v>
      </c>
      <c r="T37" s="52">
        <v>2775.7439556961999</v>
      </c>
      <c r="U37" s="55">
        <v>18.8606719839986</v>
      </c>
    </row>
    <row r="38" spans="1:21" ht="12" thickBot="1">
      <c r="A38" s="76"/>
      <c r="B38" s="65" t="s">
        <v>37</v>
      </c>
      <c r="C38" s="66"/>
      <c r="D38" s="52">
        <v>122634.22</v>
      </c>
      <c r="E38" s="53"/>
      <c r="F38" s="53"/>
      <c r="G38" s="52">
        <v>372552.27</v>
      </c>
      <c r="H38" s="54">
        <v>-67.082680773895206</v>
      </c>
      <c r="I38" s="52">
        <v>-20712.900000000001</v>
      </c>
      <c r="J38" s="54">
        <v>-16.8899838886732</v>
      </c>
      <c r="K38" s="52">
        <v>-61429.11</v>
      </c>
      <c r="L38" s="54">
        <v>-16.488722508656299</v>
      </c>
      <c r="M38" s="54">
        <v>-0.66281621205321095</v>
      </c>
      <c r="N38" s="52">
        <v>4989303.47</v>
      </c>
      <c r="O38" s="52">
        <v>4989303.47</v>
      </c>
      <c r="P38" s="52">
        <v>62</v>
      </c>
      <c r="Q38" s="52">
        <v>445</v>
      </c>
      <c r="R38" s="54">
        <v>-86.067415730337103</v>
      </c>
      <c r="S38" s="52">
        <v>1977.97129032258</v>
      </c>
      <c r="T38" s="52">
        <v>2382.5306292134801</v>
      </c>
      <c r="U38" s="55">
        <v>-20.453246256416801</v>
      </c>
    </row>
    <row r="39" spans="1:21" ht="12" thickBot="1">
      <c r="A39" s="76"/>
      <c r="B39" s="65" t="s">
        <v>70</v>
      </c>
      <c r="C39" s="66"/>
      <c r="D39" s="52">
        <v>134.19999999999999</v>
      </c>
      <c r="E39" s="53"/>
      <c r="F39" s="53"/>
      <c r="G39" s="52">
        <v>25.96</v>
      </c>
      <c r="H39" s="54">
        <v>416.94915254237299</v>
      </c>
      <c r="I39" s="52">
        <v>-6666.82</v>
      </c>
      <c r="J39" s="54">
        <v>-4967.82414307004</v>
      </c>
      <c r="K39" s="52">
        <v>-852.33</v>
      </c>
      <c r="L39" s="54">
        <v>-3283.2434514637898</v>
      </c>
      <c r="M39" s="54">
        <v>6.8218765032323203</v>
      </c>
      <c r="N39" s="52">
        <v>135.16999999999999</v>
      </c>
      <c r="O39" s="52">
        <v>135.16999999999999</v>
      </c>
      <c r="P39" s="52">
        <v>33</v>
      </c>
      <c r="Q39" s="52">
        <v>1</v>
      </c>
      <c r="R39" s="54">
        <v>3200</v>
      </c>
      <c r="S39" s="52">
        <v>4.06666666666667</v>
      </c>
      <c r="T39" s="52">
        <v>0.85</v>
      </c>
      <c r="U39" s="55">
        <v>79.098360655737693</v>
      </c>
    </row>
    <row r="40" spans="1:21" ht="12" thickBot="1">
      <c r="A40" s="76"/>
      <c r="B40" s="65" t="s">
        <v>32</v>
      </c>
      <c r="C40" s="66"/>
      <c r="D40" s="52">
        <v>37588.033799999997</v>
      </c>
      <c r="E40" s="53"/>
      <c r="F40" s="53"/>
      <c r="G40" s="52">
        <v>206035.897</v>
      </c>
      <c r="H40" s="54">
        <v>-81.756560702623602</v>
      </c>
      <c r="I40" s="52">
        <v>2201.8236000000002</v>
      </c>
      <c r="J40" s="54">
        <v>5.8577780676572697</v>
      </c>
      <c r="K40" s="52">
        <v>9338.9316999999992</v>
      </c>
      <c r="L40" s="54">
        <v>4.5326721391661202</v>
      </c>
      <c r="M40" s="54">
        <v>-0.76423174826302698</v>
      </c>
      <c r="N40" s="52">
        <v>572596.15</v>
      </c>
      <c r="O40" s="52">
        <v>572596.15</v>
      </c>
      <c r="P40" s="52">
        <v>100</v>
      </c>
      <c r="Q40" s="52">
        <v>209</v>
      </c>
      <c r="R40" s="54">
        <v>-52.153110047846901</v>
      </c>
      <c r="S40" s="52">
        <v>375.88033799999999</v>
      </c>
      <c r="T40" s="52">
        <v>596.13748373205704</v>
      </c>
      <c r="U40" s="55">
        <v>-58.5976768308795</v>
      </c>
    </row>
    <row r="41" spans="1:21" ht="12" customHeight="1" thickBot="1">
      <c r="A41" s="76"/>
      <c r="B41" s="65" t="s">
        <v>33</v>
      </c>
      <c r="C41" s="66"/>
      <c r="D41" s="52">
        <v>318800.44040000002</v>
      </c>
      <c r="E41" s="53"/>
      <c r="F41" s="53"/>
      <c r="G41" s="52">
        <v>486244.00030000001</v>
      </c>
      <c r="H41" s="54">
        <v>-34.436118450138501</v>
      </c>
      <c r="I41" s="52">
        <v>11937.6432</v>
      </c>
      <c r="J41" s="54">
        <v>3.74455041060226</v>
      </c>
      <c r="K41" s="52">
        <v>29030.750800000002</v>
      </c>
      <c r="L41" s="54">
        <v>5.9704080219167297</v>
      </c>
      <c r="M41" s="54">
        <v>-0.58879316342035504</v>
      </c>
      <c r="N41" s="52">
        <v>4569504.9908999996</v>
      </c>
      <c r="O41" s="52">
        <v>4569504.9908999996</v>
      </c>
      <c r="P41" s="52">
        <v>1610</v>
      </c>
      <c r="Q41" s="52">
        <v>4861</v>
      </c>
      <c r="R41" s="54">
        <v>-66.879242954124706</v>
      </c>
      <c r="S41" s="52">
        <v>198.012695900621</v>
      </c>
      <c r="T41" s="52">
        <v>243.122374120551</v>
      </c>
      <c r="U41" s="55">
        <v>-22.7812050205962</v>
      </c>
    </row>
    <row r="42" spans="1:21" ht="12" thickBot="1">
      <c r="A42" s="76"/>
      <c r="B42" s="65" t="s">
        <v>38</v>
      </c>
      <c r="C42" s="66"/>
      <c r="D42" s="52">
        <v>96496.58</v>
      </c>
      <c r="E42" s="53"/>
      <c r="F42" s="53"/>
      <c r="G42" s="52">
        <v>439406.43</v>
      </c>
      <c r="H42" s="54">
        <v>-78.039333652900794</v>
      </c>
      <c r="I42" s="52">
        <v>-6756.82</v>
      </c>
      <c r="J42" s="54">
        <v>-7.0021341689000796</v>
      </c>
      <c r="K42" s="52">
        <v>-85491.06</v>
      </c>
      <c r="L42" s="54">
        <v>-19.4560329943283</v>
      </c>
      <c r="M42" s="54">
        <v>-0.92096460144487602</v>
      </c>
      <c r="N42" s="52">
        <v>4426497.42</v>
      </c>
      <c r="O42" s="52">
        <v>4426497.42</v>
      </c>
      <c r="P42" s="52">
        <v>68</v>
      </c>
      <c r="Q42" s="52">
        <v>557</v>
      </c>
      <c r="R42" s="54">
        <v>-87.791741472172404</v>
      </c>
      <c r="S42" s="52">
        <v>1419.0673529411799</v>
      </c>
      <c r="T42" s="52">
        <v>1701.1973429084401</v>
      </c>
      <c r="U42" s="55">
        <v>-19.8813671093564</v>
      </c>
    </row>
    <row r="43" spans="1:21" ht="12" thickBot="1">
      <c r="A43" s="76"/>
      <c r="B43" s="65" t="s">
        <v>39</v>
      </c>
      <c r="C43" s="66"/>
      <c r="D43" s="52">
        <v>89341.119999999995</v>
      </c>
      <c r="E43" s="53"/>
      <c r="F43" s="53"/>
      <c r="G43" s="52">
        <v>162234.22</v>
      </c>
      <c r="H43" s="54">
        <v>-44.930779708498001</v>
      </c>
      <c r="I43" s="52">
        <v>10773.79</v>
      </c>
      <c r="J43" s="54">
        <v>12.0591615596491</v>
      </c>
      <c r="K43" s="52">
        <v>19797.3</v>
      </c>
      <c r="L43" s="54">
        <v>12.2029125544537</v>
      </c>
      <c r="M43" s="54">
        <v>-0.45579498214403003</v>
      </c>
      <c r="N43" s="52">
        <v>1332934.67</v>
      </c>
      <c r="O43" s="52">
        <v>1332934.67</v>
      </c>
      <c r="P43" s="52">
        <v>73</v>
      </c>
      <c r="Q43" s="52">
        <v>257</v>
      </c>
      <c r="R43" s="54">
        <v>-71.595330739299598</v>
      </c>
      <c r="S43" s="52">
        <v>1223.85095890411</v>
      </c>
      <c r="T43" s="52">
        <v>1336.6857198443599</v>
      </c>
      <c r="U43" s="55">
        <v>-9.2196488566945707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7646.7435999999998</v>
      </c>
      <c r="E45" s="58"/>
      <c r="F45" s="58"/>
      <c r="G45" s="57">
        <v>9553.0282999999999</v>
      </c>
      <c r="H45" s="59">
        <v>-19.954768688375001</v>
      </c>
      <c r="I45" s="57">
        <v>510.72649999999999</v>
      </c>
      <c r="J45" s="59">
        <v>6.6790064727683598</v>
      </c>
      <c r="K45" s="57">
        <v>1095.1463000000001</v>
      </c>
      <c r="L45" s="59">
        <v>11.4638653378636</v>
      </c>
      <c r="M45" s="59">
        <v>-0.53364541340275695</v>
      </c>
      <c r="N45" s="57">
        <v>136391.79740000001</v>
      </c>
      <c r="O45" s="57">
        <v>136391.79740000001</v>
      </c>
      <c r="P45" s="57">
        <v>10</v>
      </c>
      <c r="Q45" s="57">
        <v>19</v>
      </c>
      <c r="R45" s="59">
        <v>-47.368421052631597</v>
      </c>
      <c r="S45" s="57">
        <v>764.67435999999998</v>
      </c>
      <c r="T45" s="57">
        <v>1204.5219578947399</v>
      </c>
      <c r="U45" s="60">
        <v>-57.520903132509503</v>
      </c>
    </row>
  </sheetData>
  <mergeCells count="43">
    <mergeCell ref="A8:A45"/>
    <mergeCell ref="B33:C33"/>
    <mergeCell ref="B34:C34"/>
    <mergeCell ref="B22:C22"/>
    <mergeCell ref="B23:C23"/>
    <mergeCell ref="B45:C45"/>
    <mergeCell ref="B39:C39"/>
    <mergeCell ref="B40:C40"/>
    <mergeCell ref="B41:C41"/>
    <mergeCell ref="B42:C42"/>
    <mergeCell ref="B43:C43"/>
    <mergeCell ref="B44:C44"/>
    <mergeCell ref="B18:C18"/>
    <mergeCell ref="B38:C38"/>
    <mergeCell ref="B25:C25"/>
    <mergeCell ref="B26:C26"/>
    <mergeCell ref="B27:C27"/>
    <mergeCell ref="B28:C28"/>
    <mergeCell ref="B29:C29"/>
    <mergeCell ref="B30:C30"/>
    <mergeCell ref="B31:C31"/>
    <mergeCell ref="B32:C32"/>
    <mergeCell ref="B35:C35"/>
    <mergeCell ref="B36:C36"/>
    <mergeCell ref="B37:C37"/>
    <mergeCell ref="B19:C19"/>
    <mergeCell ref="B20:C20"/>
    <mergeCell ref="B21:C21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1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67967</v>
      </c>
      <c r="D2" s="37">
        <v>572979.705336752</v>
      </c>
      <c r="E2" s="37">
        <v>442331.165135897</v>
      </c>
      <c r="F2" s="37">
        <v>130648.540200855</v>
      </c>
      <c r="G2" s="37">
        <v>442331.165135897</v>
      </c>
      <c r="H2" s="37">
        <v>0.22801599949176199</v>
      </c>
    </row>
    <row r="3" spans="1:8">
      <c r="A3" s="37">
        <v>2</v>
      </c>
      <c r="B3" s="37">
        <v>13</v>
      </c>
      <c r="C3" s="37">
        <v>5596</v>
      </c>
      <c r="D3" s="37">
        <v>51704.330823931603</v>
      </c>
      <c r="E3" s="37">
        <v>39157.376918803398</v>
      </c>
      <c r="F3" s="37">
        <v>12546.953905128201</v>
      </c>
      <c r="G3" s="37">
        <v>39157.376918803398</v>
      </c>
      <c r="H3" s="37">
        <v>0.242667368577968</v>
      </c>
    </row>
    <row r="4" spans="1:8">
      <c r="A4" s="37">
        <v>3</v>
      </c>
      <c r="B4" s="37">
        <v>14</v>
      </c>
      <c r="C4" s="37">
        <v>83766</v>
      </c>
      <c r="D4" s="37">
        <v>82225.512893585998</v>
      </c>
      <c r="E4" s="37">
        <v>60145.210737475099</v>
      </c>
      <c r="F4" s="37">
        <v>22080.302156110902</v>
      </c>
      <c r="G4" s="37">
        <v>60145.210737475099</v>
      </c>
      <c r="H4" s="37">
        <v>0.26853346825196001</v>
      </c>
    </row>
    <row r="5" spans="1:8">
      <c r="A5" s="37">
        <v>4</v>
      </c>
      <c r="B5" s="37">
        <v>15</v>
      </c>
      <c r="C5" s="37">
        <v>2906</v>
      </c>
      <c r="D5" s="37">
        <v>48802.079061735101</v>
      </c>
      <c r="E5" s="37">
        <v>38285.542926140202</v>
      </c>
      <c r="F5" s="37">
        <v>10516.536135594901</v>
      </c>
      <c r="G5" s="37">
        <v>38285.542926140202</v>
      </c>
      <c r="H5" s="37">
        <v>0.21549360883357799</v>
      </c>
    </row>
    <row r="6" spans="1:8">
      <c r="A6" s="37">
        <v>5</v>
      </c>
      <c r="B6" s="37">
        <v>16</v>
      </c>
      <c r="C6" s="37">
        <v>2575</v>
      </c>
      <c r="D6" s="37">
        <v>149109.406608547</v>
      </c>
      <c r="E6" s="37">
        <v>126559.718020513</v>
      </c>
      <c r="F6" s="37">
        <v>22549.688588034202</v>
      </c>
      <c r="G6" s="37">
        <v>126559.718020513</v>
      </c>
      <c r="H6" s="37">
        <v>0.151229148454955</v>
      </c>
    </row>
    <row r="7" spans="1:8">
      <c r="A7" s="37">
        <v>6</v>
      </c>
      <c r="B7" s="37">
        <v>17</v>
      </c>
      <c r="C7" s="37">
        <v>11468</v>
      </c>
      <c r="D7" s="37">
        <v>185027.33977863201</v>
      </c>
      <c r="E7" s="37">
        <v>136668.18397777801</v>
      </c>
      <c r="F7" s="37">
        <v>48359.1558008547</v>
      </c>
      <c r="G7" s="37">
        <v>136668.18397777801</v>
      </c>
      <c r="H7" s="37">
        <v>0.26136221738210003</v>
      </c>
    </row>
    <row r="8" spans="1:8">
      <c r="A8" s="37">
        <v>7</v>
      </c>
      <c r="B8" s="37">
        <v>18</v>
      </c>
      <c r="C8" s="37">
        <v>52648</v>
      </c>
      <c r="D8" s="37">
        <v>96015.990457264998</v>
      </c>
      <c r="E8" s="37">
        <v>78092.740649572603</v>
      </c>
      <c r="F8" s="37">
        <v>17923.2498076923</v>
      </c>
      <c r="G8" s="37">
        <v>78092.740649572603</v>
      </c>
      <c r="H8" s="37">
        <v>0.18666942581475099</v>
      </c>
    </row>
    <row r="9" spans="1:8">
      <c r="A9" s="37">
        <v>8</v>
      </c>
      <c r="B9" s="37">
        <v>19</v>
      </c>
      <c r="C9" s="37">
        <v>8791</v>
      </c>
      <c r="D9" s="37">
        <v>60628.677064957301</v>
      </c>
      <c r="E9" s="37">
        <v>54762.345286324802</v>
      </c>
      <c r="F9" s="37">
        <v>5866.3317786324797</v>
      </c>
      <c r="G9" s="37">
        <v>54762.345286324802</v>
      </c>
      <c r="H9" s="37">
        <v>9.6758366875584603E-2</v>
      </c>
    </row>
    <row r="10" spans="1:8">
      <c r="A10" s="37">
        <v>9</v>
      </c>
      <c r="B10" s="37">
        <v>21</v>
      </c>
      <c r="C10" s="37">
        <v>129720</v>
      </c>
      <c r="D10" s="37">
        <v>522424.09647777799</v>
      </c>
      <c r="E10" s="37">
        <v>513817.20144444401</v>
      </c>
      <c r="F10" s="37">
        <v>8606.8950333333305</v>
      </c>
      <c r="G10" s="37">
        <v>513817.20144444401</v>
      </c>
      <c r="H10" s="37">
        <v>1.64749196895045E-2</v>
      </c>
    </row>
    <row r="11" spans="1:8">
      <c r="A11" s="37">
        <v>10</v>
      </c>
      <c r="B11" s="37">
        <v>22</v>
      </c>
      <c r="C11" s="37">
        <v>30258</v>
      </c>
      <c r="D11" s="37">
        <v>394665.070070085</v>
      </c>
      <c r="E11" s="37">
        <v>350387.29328717903</v>
      </c>
      <c r="F11" s="37">
        <v>44277.776782906003</v>
      </c>
      <c r="G11" s="37">
        <v>350387.29328717903</v>
      </c>
      <c r="H11" s="37">
        <v>0.112190766654477</v>
      </c>
    </row>
    <row r="12" spans="1:8">
      <c r="A12" s="37">
        <v>11</v>
      </c>
      <c r="B12" s="37">
        <v>23</v>
      </c>
      <c r="C12" s="37">
        <v>109793.345</v>
      </c>
      <c r="D12" s="37">
        <v>1143367.3279880299</v>
      </c>
      <c r="E12" s="37">
        <v>960266.43480512802</v>
      </c>
      <c r="F12" s="37">
        <v>183100.893182906</v>
      </c>
      <c r="G12" s="37">
        <v>960266.43480512802</v>
      </c>
      <c r="H12" s="37">
        <v>0.160141792318927</v>
      </c>
    </row>
    <row r="13" spans="1:8">
      <c r="A13" s="37">
        <v>12</v>
      </c>
      <c r="B13" s="37">
        <v>24</v>
      </c>
      <c r="C13" s="37">
        <v>18288</v>
      </c>
      <c r="D13" s="37">
        <v>383468.28484188003</v>
      </c>
      <c r="E13" s="37">
        <v>340049.14927350398</v>
      </c>
      <c r="F13" s="37">
        <v>43419.135568376099</v>
      </c>
      <c r="G13" s="37">
        <v>340049.14927350398</v>
      </c>
      <c r="H13" s="37">
        <v>0.11322744874789201</v>
      </c>
    </row>
    <row r="14" spans="1:8">
      <c r="A14" s="37">
        <v>13</v>
      </c>
      <c r="B14" s="37">
        <v>25</v>
      </c>
      <c r="C14" s="37">
        <v>82618</v>
      </c>
      <c r="D14" s="37">
        <v>1009212.0927</v>
      </c>
      <c r="E14" s="37">
        <v>921490.80009999999</v>
      </c>
      <c r="F14" s="37">
        <v>87721.292600000001</v>
      </c>
      <c r="G14" s="37">
        <v>921490.80009999999</v>
      </c>
      <c r="H14" s="37">
        <v>8.6920572231070303E-2</v>
      </c>
    </row>
    <row r="15" spans="1:8">
      <c r="A15" s="37">
        <v>14</v>
      </c>
      <c r="B15" s="37">
        <v>26</v>
      </c>
      <c r="C15" s="37">
        <v>44237</v>
      </c>
      <c r="D15" s="37">
        <v>270880.58712890802</v>
      </c>
      <c r="E15" s="37">
        <v>231904.52087168099</v>
      </c>
      <c r="F15" s="37">
        <v>38976.066257227103</v>
      </c>
      <c r="G15" s="37">
        <v>231904.52087168099</v>
      </c>
      <c r="H15" s="37">
        <v>0.14388652457652501</v>
      </c>
    </row>
    <row r="16" spans="1:8">
      <c r="A16" s="37">
        <v>15</v>
      </c>
      <c r="B16" s="37">
        <v>27</v>
      </c>
      <c r="C16" s="37">
        <v>97727.402000000002</v>
      </c>
      <c r="D16" s="37">
        <v>823990.27696666704</v>
      </c>
      <c r="E16" s="37">
        <v>734899.14203333296</v>
      </c>
      <c r="F16" s="37">
        <v>89091.134933333306</v>
      </c>
      <c r="G16" s="37">
        <v>734899.14203333296</v>
      </c>
      <c r="H16" s="37">
        <v>0.108121585197949</v>
      </c>
    </row>
    <row r="17" spans="1:8">
      <c r="A17" s="37">
        <v>16</v>
      </c>
      <c r="B17" s="37">
        <v>29</v>
      </c>
      <c r="C17" s="37">
        <v>180014</v>
      </c>
      <c r="D17" s="37">
        <v>2658825.0335931601</v>
      </c>
      <c r="E17" s="37">
        <v>2225867.8407658101</v>
      </c>
      <c r="F17" s="37">
        <v>432957.19282734999</v>
      </c>
      <c r="G17" s="37">
        <v>2225867.8407658101</v>
      </c>
      <c r="H17" s="37">
        <v>0.16283779013553501</v>
      </c>
    </row>
    <row r="18" spans="1:8">
      <c r="A18" s="37">
        <v>17</v>
      </c>
      <c r="B18" s="37">
        <v>31</v>
      </c>
      <c r="C18" s="37">
        <v>21440.415000000001</v>
      </c>
      <c r="D18" s="37">
        <v>229926.65748103801</v>
      </c>
      <c r="E18" s="37">
        <v>199055.54262901499</v>
      </c>
      <c r="F18" s="37">
        <v>30871.1148520231</v>
      </c>
      <c r="G18" s="37">
        <v>199055.54262901499</v>
      </c>
      <c r="H18" s="37">
        <v>0.13426505299660199</v>
      </c>
    </row>
    <row r="19" spans="1:8">
      <c r="A19" s="37">
        <v>18</v>
      </c>
      <c r="B19" s="37">
        <v>32</v>
      </c>
      <c r="C19" s="37">
        <v>77741.846999999994</v>
      </c>
      <c r="D19" s="37">
        <v>806100.02402179094</v>
      </c>
      <c r="E19" s="37">
        <v>846129.731116893</v>
      </c>
      <c r="F19" s="37">
        <v>-40029.707095101803</v>
      </c>
      <c r="G19" s="37">
        <v>846129.731116893</v>
      </c>
      <c r="H19" s="37">
        <v>-4.9658486418826503E-2</v>
      </c>
    </row>
    <row r="20" spans="1:8">
      <c r="A20" s="37">
        <v>19</v>
      </c>
      <c r="B20" s="37">
        <v>33</v>
      </c>
      <c r="C20" s="37">
        <v>29781.200000000001</v>
      </c>
      <c r="D20" s="37">
        <v>515888.69116041099</v>
      </c>
      <c r="E20" s="37">
        <v>404267.70400462602</v>
      </c>
      <c r="F20" s="37">
        <v>111620.987155786</v>
      </c>
      <c r="G20" s="37">
        <v>404267.70400462602</v>
      </c>
      <c r="H20" s="37">
        <v>0.21636641598929299</v>
      </c>
    </row>
    <row r="21" spans="1:8">
      <c r="A21" s="37">
        <v>20</v>
      </c>
      <c r="B21" s="37">
        <v>34</v>
      </c>
      <c r="C21" s="37">
        <v>29124.965</v>
      </c>
      <c r="D21" s="37">
        <v>191052.651733704</v>
      </c>
      <c r="E21" s="37">
        <v>140123.36124660101</v>
      </c>
      <c r="F21" s="37">
        <v>50929.290487102902</v>
      </c>
      <c r="G21" s="37">
        <v>140123.36124660101</v>
      </c>
      <c r="H21" s="37">
        <v>0.266572015750349</v>
      </c>
    </row>
    <row r="22" spans="1:8">
      <c r="A22" s="37">
        <v>21</v>
      </c>
      <c r="B22" s="37">
        <v>35</v>
      </c>
      <c r="C22" s="37">
        <v>47095.531999999999</v>
      </c>
      <c r="D22" s="37">
        <v>1186108.3648000001</v>
      </c>
      <c r="E22" s="37">
        <v>1186635.4887999999</v>
      </c>
      <c r="F22" s="37">
        <v>-527.12400000000002</v>
      </c>
      <c r="G22" s="37">
        <v>1186635.4887999999</v>
      </c>
      <c r="H22" s="37">
        <v>-4.4441470580884298E-4</v>
      </c>
    </row>
    <row r="23" spans="1:8">
      <c r="A23" s="37">
        <v>22</v>
      </c>
      <c r="B23" s="37">
        <v>36</v>
      </c>
      <c r="C23" s="37">
        <v>142841.97</v>
      </c>
      <c r="D23" s="37">
        <v>636556.03394513298</v>
      </c>
      <c r="E23" s="37">
        <v>550918.62895416701</v>
      </c>
      <c r="F23" s="37">
        <v>85637.404990965399</v>
      </c>
      <c r="G23" s="37">
        <v>550918.62895416701</v>
      </c>
      <c r="H23" s="37">
        <v>0.134532390589745</v>
      </c>
    </row>
    <row r="24" spans="1:8">
      <c r="A24" s="37">
        <v>23</v>
      </c>
      <c r="B24" s="37">
        <v>37</v>
      </c>
      <c r="C24" s="37">
        <v>93930.587</v>
      </c>
      <c r="D24" s="37">
        <v>700594.86891287297</v>
      </c>
      <c r="E24" s="37">
        <v>625611.23468428396</v>
      </c>
      <c r="F24" s="37">
        <v>74983.634228589101</v>
      </c>
      <c r="G24" s="37">
        <v>625611.23468428396</v>
      </c>
      <c r="H24" s="37">
        <v>0.107028523267581</v>
      </c>
    </row>
    <row r="25" spans="1:8">
      <c r="A25" s="37">
        <v>24</v>
      </c>
      <c r="B25" s="37">
        <v>38</v>
      </c>
      <c r="C25" s="37">
        <v>568366.89500000002</v>
      </c>
      <c r="D25" s="37">
        <v>2403559.9592858399</v>
      </c>
      <c r="E25" s="37">
        <v>2511568.8604345098</v>
      </c>
      <c r="F25" s="37">
        <v>-108008.901148673</v>
      </c>
      <c r="G25" s="37">
        <v>2511568.8604345098</v>
      </c>
      <c r="H25" s="37">
        <v>-4.4937052945733399E-2</v>
      </c>
    </row>
    <row r="26" spans="1:8">
      <c r="A26" s="37">
        <v>25</v>
      </c>
      <c r="B26" s="37">
        <v>39</v>
      </c>
      <c r="C26" s="37">
        <v>76436.756999999998</v>
      </c>
      <c r="D26" s="37">
        <v>94056.412778957703</v>
      </c>
      <c r="E26" s="37">
        <v>70387.297885712498</v>
      </c>
      <c r="F26" s="37">
        <v>23669.114893245202</v>
      </c>
      <c r="G26" s="37">
        <v>70387.297885712498</v>
      </c>
      <c r="H26" s="37">
        <v>0.25164807155542002</v>
      </c>
    </row>
    <row r="27" spans="1:8">
      <c r="A27" s="37">
        <v>26</v>
      </c>
      <c r="B27" s="37">
        <v>40</v>
      </c>
      <c r="C27" s="37">
        <v>0.40799999999999997</v>
      </c>
      <c r="D27" s="37">
        <v>9.0265000000000004</v>
      </c>
      <c r="E27" s="37">
        <v>35.4968</v>
      </c>
      <c r="F27" s="37">
        <v>-26.470300000000002</v>
      </c>
      <c r="G27" s="37">
        <v>35.4968</v>
      </c>
      <c r="H27" s="37">
        <v>-2.9325098321608598</v>
      </c>
    </row>
    <row r="28" spans="1:8">
      <c r="A28" s="37">
        <v>27</v>
      </c>
      <c r="B28" s="37">
        <v>42</v>
      </c>
      <c r="C28" s="37">
        <v>18654.718000000001</v>
      </c>
      <c r="D28" s="37">
        <v>231567.59099999999</v>
      </c>
      <c r="E28" s="37">
        <v>218378.5214</v>
      </c>
      <c r="F28" s="37">
        <v>13189.069600000001</v>
      </c>
      <c r="G28" s="37">
        <v>218378.5214</v>
      </c>
      <c r="H28" s="37">
        <v>5.69555935830416E-2</v>
      </c>
    </row>
    <row r="29" spans="1:8">
      <c r="A29" s="37">
        <v>28</v>
      </c>
      <c r="B29" s="37">
        <v>75</v>
      </c>
      <c r="C29" s="37">
        <v>115</v>
      </c>
      <c r="D29" s="37">
        <v>37588.034188034202</v>
      </c>
      <c r="E29" s="37">
        <v>35386.209401709399</v>
      </c>
      <c r="F29" s="37">
        <v>2201.8247863247898</v>
      </c>
      <c r="G29" s="37">
        <v>35386.209401709399</v>
      </c>
      <c r="H29" s="37">
        <v>5.8577811633089297E-2</v>
      </c>
    </row>
    <row r="30" spans="1:8">
      <c r="A30" s="37">
        <v>29</v>
      </c>
      <c r="B30" s="37">
        <v>76</v>
      </c>
      <c r="C30" s="37">
        <v>1845</v>
      </c>
      <c r="D30" s="37">
        <v>318800.433587179</v>
      </c>
      <c r="E30" s="37">
        <v>306862.79867264902</v>
      </c>
      <c r="F30" s="37">
        <v>11937.634914529899</v>
      </c>
      <c r="G30" s="37">
        <v>306862.79867264902</v>
      </c>
      <c r="H30" s="37">
        <v>3.7445478916720003E-2</v>
      </c>
    </row>
    <row r="31" spans="1:8">
      <c r="A31" s="30">
        <v>30</v>
      </c>
      <c r="B31" s="31">
        <v>99</v>
      </c>
      <c r="C31" s="30">
        <v>10</v>
      </c>
      <c r="D31" s="30">
        <v>7646.7438166553202</v>
      </c>
      <c r="E31" s="30">
        <v>7136.01710914454</v>
      </c>
      <c r="F31" s="30">
        <v>510.726707510778</v>
      </c>
      <c r="G31" s="30">
        <v>7136.01710914454</v>
      </c>
      <c r="H31" s="30">
        <v>6.6790089972462302E-2</v>
      </c>
    </row>
    <row r="32" spans="1:8">
      <c r="A32" s="30"/>
      <c r="B32" s="33">
        <v>70</v>
      </c>
      <c r="C32" s="34">
        <v>69</v>
      </c>
      <c r="D32" s="34">
        <v>116813.4</v>
      </c>
      <c r="E32" s="34">
        <v>125996.23</v>
      </c>
      <c r="F32" s="30"/>
      <c r="G32" s="30"/>
      <c r="H32" s="30"/>
    </row>
    <row r="33" spans="1:8">
      <c r="A33" s="30"/>
      <c r="B33" s="33">
        <v>71</v>
      </c>
      <c r="C33" s="34">
        <v>64</v>
      </c>
      <c r="D33" s="34">
        <v>191378.67</v>
      </c>
      <c r="E33" s="34">
        <v>206685.62</v>
      </c>
      <c r="F33" s="30"/>
      <c r="G33" s="30"/>
      <c r="H33" s="30"/>
    </row>
    <row r="34" spans="1:8">
      <c r="A34" s="30"/>
      <c r="B34" s="33">
        <v>72</v>
      </c>
      <c r="C34" s="34">
        <v>42</v>
      </c>
      <c r="D34" s="34">
        <v>150522.23999999999</v>
      </c>
      <c r="E34" s="34">
        <v>160273.47</v>
      </c>
      <c r="F34" s="30"/>
      <c r="G34" s="30"/>
      <c r="H34" s="30"/>
    </row>
    <row r="35" spans="1:8">
      <c r="A35" s="30"/>
      <c r="B35" s="33">
        <v>73</v>
      </c>
      <c r="C35" s="34">
        <v>50</v>
      </c>
      <c r="D35" s="34">
        <v>122634.22</v>
      </c>
      <c r="E35" s="34">
        <v>143347.12</v>
      </c>
      <c r="F35" s="30"/>
      <c r="G35" s="30"/>
      <c r="H35" s="30"/>
    </row>
    <row r="36" spans="1:8">
      <c r="A36" s="30"/>
      <c r="B36" s="33">
        <v>74</v>
      </c>
      <c r="C36" s="34">
        <v>363</v>
      </c>
      <c r="D36" s="34">
        <v>134.19999999999999</v>
      </c>
      <c r="E36" s="34">
        <v>6801.02</v>
      </c>
      <c r="F36" s="30"/>
      <c r="G36" s="30"/>
      <c r="H36" s="30"/>
    </row>
    <row r="37" spans="1:8">
      <c r="A37" s="30"/>
      <c r="B37" s="33">
        <v>77</v>
      </c>
      <c r="C37" s="34">
        <v>60</v>
      </c>
      <c r="D37" s="34">
        <v>96496.58</v>
      </c>
      <c r="E37" s="34">
        <v>103253.4</v>
      </c>
      <c r="F37" s="30"/>
      <c r="G37" s="30"/>
      <c r="H37" s="30"/>
    </row>
    <row r="38" spans="1:8">
      <c r="A38" s="30"/>
      <c r="B38" s="33">
        <v>78</v>
      </c>
      <c r="C38" s="34">
        <v>71</v>
      </c>
      <c r="D38" s="34">
        <v>89341.119999999995</v>
      </c>
      <c r="E38" s="34">
        <v>78567.33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2016-01-05T00:23:07Z</dcterms:modified>
</cp:coreProperties>
</file>