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9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<sst xmlns="http://schemas.openxmlformats.org/spreadsheetml/2006/main" count="117" uniqueCount="76">
  <si>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</si>
  <si>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</si>
  <si>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</si>
  <si>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</si>
  <si>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</si>
  <si>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</si>
  <si>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</si>
  <si>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</si>
  <si>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</si>
  <si>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</si>
  <si>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</si>
  <si>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</si>
  <si>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</si>
  <si>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</si>
  <si>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</si>
  <si>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</si>
  <si>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</si>
  <si>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</si>
  <si>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</si>
  <si>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</si>
  <si>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</si>
  <si>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</si>
  <si>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</si>
  <si>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</si>
  <si>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</si>
  <si>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</si>
  <si>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</si>
  <si>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</si>
  <si>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</si>
  <si>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</si>
  <si>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</si>
  <si>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</si>
  <si>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</si>
  <si>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</si>
  <si>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</si>
  <si>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</si>
  <si>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</si>
  <si>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</si>
  <si>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</si>
  <si>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</si>
  <si>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5" type="noConversion"/>
  </si>
  <si>
    <t>COST</t>
    <phoneticPr fontId="15" type="noConversion"/>
  </si>
  <si>
    <t>成本</t>
    <phoneticPr fontId="15" type="noConversion"/>
  </si>
  <si>
    <t>销售金额差异</t>
    <phoneticPr fontId="15" type="noConversion"/>
  </si>
  <si>
    <t>销售成本差异</t>
    <phoneticPr fontId="1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</si>
  <si>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</si>
  <si>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</si>
  <si>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</si>
  <si>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</si>
  <si>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</si>
  <si>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</si>
  <si>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</si>
  <si>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</si>
  <si>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</si>
  <si>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</si>
  <si>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</si>
  <si>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</si>
  <si>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</si>
  <si>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</si>
  <si>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</si>
  <si>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</si>
  <si>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</si>
  <si>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</si>
  <si>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</si>
  <si>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</si>
  <si>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</si>
  <si>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</si>
  <si>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</si>
  <si>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</si>
  <si>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</si>
  <si>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</si>
  <si>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5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</si>
  <si>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</si>
  <si>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</si>
  <si>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5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</si>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</sst>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5">
    <xf numFmtId="0" fontId="0" fillId="0" borderId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11" fillId="8" borderId="8" applyNumberFormat="0" applyFont="0" applyAlignment="0" applyProtection="0">
      <alignment vertical="center"/>
    </xf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5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29" fillId="38" borderId="21">
      <alignment vertical="center"/>
    </xf>
    <xf numFmtId="0" fontId="48" fillId="0" borderId="0"/>
    <xf numFmtId="180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2" fillId="0" borderId="0" xfId="0" applyFont="1"/>
    <xf numFmtId="177" fontId="12" fillId="0" borderId="0" xfId="0" applyNumberFormat="1" applyFont="1"/>
    <xf numFmtId="0" fontId="0" fillId="0" borderId="0" xfId="0" applyAlignment="1"/>
    <xf numFmtId="0" fontId="12" fillId="0" borderId="0" xfId="0" applyNumberFormat="1" applyFont="1"/>
    <xf numFmtId="0" fontId="13" fillId="0" borderId="18" xfId="0" applyFont="1" applyBorder="1" applyAlignment="1">
      <alignment wrapText="1"/>
    </xf>
    <xf numFmtId="0" fontId="13" fillId="0" borderId="18" xfId="0" applyNumberFormat="1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8" xfId="0" applyFont="1" applyBorder="1" applyAlignment="1">
      <alignment horizontal="right" vertical="center" wrapText="1"/>
    </xf>
    <xf numFmtId="49" fontId="13" fillId="36" borderId="18" xfId="0" applyNumberFormat="1" applyFont="1" applyFill="1" applyBorder="1" applyAlignment="1">
      <alignment vertical="center" wrapText="1"/>
    </xf>
    <xf numFmtId="49" fontId="16" fillId="37" borderId="18" xfId="0" applyNumberFormat="1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vertical="center" wrapText="1"/>
    </xf>
    <xf numFmtId="0" fontId="13" fillId="33" borderId="18" xfId="0" applyNumberFormat="1" applyFont="1" applyFill="1" applyBorder="1" applyAlignment="1">
      <alignment vertical="center" wrapText="1"/>
    </xf>
    <xf numFmtId="0" fontId="13" fillId="36" borderId="18" xfId="0" applyFont="1" applyFill="1" applyBorder="1" applyAlignment="1">
      <alignment vertical="center" wrapText="1"/>
    </xf>
    <xf numFmtId="0" fontId="13" fillId="37" borderId="18" xfId="0" applyFont="1" applyFill="1" applyBorder="1" applyAlignment="1">
      <alignment vertical="center" wrapText="1"/>
    </xf>
    <xf numFmtId="4" fontId="13" fillId="36" borderId="18" xfId="0" applyNumberFormat="1" applyFont="1" applyFill="1" applyBorder="1" applyAlignment="1">
      <alignment horizontal="right" vertical="top" wrapText="1"/>
    </xf>
    <xf numFmtId="4" fontId="13" fillId="37" borderId="18" xfId="0" applyNumberFormat="1" applyFont="1" applyFill="1" applyBorder="1" applyAlignment="1">
      <alignment horizontal="right" vertical="top" wrapText="1"/>
    </xf>
    <xf numFmtId="177" fontId="12" fillId="36" borderId="18" xfId="0" applyNumberFormat="1" applyFont="1" applyFill="1" applyBorder="1" applyAlignment="1">
      <alignment horizontal="center" vertical="center"/>
    </xf>
    <xf numFmtId="177" fontId="12" fillId="37" borderId="18" xfId="0" applyNumberFormat="1" applyFont="1" applyFill="1" applyBorder="1" applyAlignment="1">
      <alignment horizontal="center" vertical="center"/>
    </xf>
    <xf numFmtId="177" fontId="17" fillId="0" borderId="18" xfId="0" applyNumberFormat="1" applyFont="1" applyBorder="1"/>
    <xf numFmtId="177" fontId="12" fillId="36" borderId="18" xfId="0" applyNumberFormat="1" applyFont="1" applyFill="1" applyBorder="1"/>
    <xf numFmtId="177" fontId="12" fillId="37" borderId="18" xfId="0" applyNumberFormat="1" applyFont="1" applyFill="1" applyBorder="1"/>
    <xf numFmtId="177" fontId="12" fillId="0" borderId="18" xfId="0" applyNumberFormat="1" applyFont="1" applyBorder="1"/>
    <xf numFmtId="49" fontId="13" fillId="0" borderId="18" xfId="0" applyNumberFormat="1" applyFont="1" applyFill="1" applyBorder="1" applyAlignment="1">
      <alignment vertical="center" wrapText="1"/>
    </xf>
    <xf numFmtId="0" fontId="13" fillId="0" borderId="18" xfId="0" applyFont="1" applyFill="1" applyBorder="1" applyAlignment="1">
      <alignment vertical="center" wrapText="1"/>
    </xf>
    <xf numFmtId="4" fontId="13" fillId="0" borderId="18" xfId="0" applyNumberFormat="1" applyFont="1" applyFill="1" applyBorder="1" applyAlignment="1">
      <alignment horizontal="right" vertical="top" wrapText="1"/>
    </xf>
    <xf numFmtId="0" fontId="12" fillId="0" borderId="0" xfId="0" applyFont="1" applyFill="1"/>
    <xf numFmtId="176" fontId="1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3" fillId="0" borderId="0" xfId="0" applyNumberFormat="1" applyFont="1" applyAlignment="1"/>
    <xf numFmtId="1" fontId="23" fillId="0" borderId="0" xfId="0" applyNumberFormat="1" applyFont="1" applyAlignment="1"/>
    <xf numFmtId="0" fontId="12" fillId="0" borderId="0" xfId="0" applyFont="1"/>
    <xf numFmtId="1" fontId="47" fillId="0" borderId="0" xfId="0" applyNumberFormat="1" applyFont="1" applyAlignment="1"/>
    <xf numFmtId="0" fontId="47" fillId="0" borderId="0" xfId="0" applyNumberFormat="1" applyFont="1" applyAlignment="1"/>
    <xf numFmtId="0" fontId="12" fillId="0" borderId="0" xfId="0" applyFont="1"/>
    <xf numFmtId="0" fontId="12" fillId="0" borderId="0" xfId="0" applyFont="1"/>
    <xf numFmtId="0" fontId="48" fillId="0" borderId="0" xfId="110"/>
    <xf numFmtId="0" fontId="49" fillId="0" borderId="0" xfId="110" applyNumberFormat="1" applyFont="1"/>
    <xf numFmtId="0" fontId="18" fillId="0" borderId="0" xfId="0" applyFont="1" applyAlignment="1">
      <alignment horizontal="left" wrapText="1"/>
    </xf>
    <xf numFmtId="0" fontId="24" fillId="0" borderId="19" xfId="0" applyFont="1" applyBorder="1" applyAlignment="1">
      <alignment horizontal="left" vertical="center" wrapText="1"/>
    </xf>
    <xf numFmtId="0" fontId="13" fillId="0" borderId="10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right" vertical="center" wrapText="1"/>
    </xf>
    <xf numFmtId="49" fontId="13" fillId="33" borderId="10" xfId="0" applyNumberFormat="1" applyFont="1" applyFill="1" applyBorder="1" applyAlignment="1">
      <alignment vertical="center" wrapText="1"/>
    </xf>
    <xf numFmtId="49" fontId="13" fillId="33" borderId="12" xfId="0" applyNumberFormat="1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0" fontId="13" fillId="33" borderId="12" xfId="0" applyFont="1" applyFill="1" applyBorder="1" applyAlignment="1">
      <alignment vertical="center" wrapText="1"/>
    </xf>
    <xf numFmtId="4" fontId="14" fillId="34" borderId="10" xfId="0" applyNumberFormat="1" applyFont="1" applyFill="1" applyBorder="1" applyAlignment="1">
      <alignment horizontal="right" vertical="top" wrapText="1"/>
    </xf>
    <xf numFmtId="0" fontId="14" fillId="34" borderId="10" xfId="0" applyFont="1" applyFill="1" applyBorder="1" applyAlignment="1">
      <alignment horizontal="right" vertical="top" wrapText="1"/>
    </xf>
    <xf numFmtId="176" fontId="14" fillId="34" borderId="10" xfId="0" applyNumberFormat="1" applyFont="1" applyFill="1" applyBorder="1" applyAlignment="1">
      <alignment horizontal="right" vertical="top" wrapText="1"/>
    </xf>
    <xf numFmtId="176" fontId="14" fillId="34" borderId="12" xfId="0" applyNumberFormat="1" applyFont="1" applyFill="1" applyBorder="1" applyAlignment="1">
      <alignment horizontal="right" vertical="top" wrapText="1"/>
    </xf>
    <xf numFmtId="4" fontId="13" fillId="35" borderId="10" xfId="0" applyNumberFormat="1" applyFont="1" applyFill="1" applyBorder="1" applyAlignment="1">
      <alignment horizontal="right" vertical="top" wrapText="1"/>
    </xf>
    <xf numFmtId="0" fontId="13" fillId="35" borderId="10" xfId="0" applyFont="1" applyFill="1" applyBorder="1" applyAlignment="1">
      <alignment horizontal="right" vertical="top" wrapText="1"/>
    </xf>
    <xf numFmtId="176" fontId="13" fillId="35" borderId="10" xfId="0" applyNumberFormat="1" applyFont="1" applyFill="1" applyBorder="1" applyAlignment="1">
      <alignment horizontal="right" vertical="top" wrapText="1"/>
    </xf>
    <xf numFmtId="176" fontId="13" fillId="35" borderId="12" xfId="0" applyNumberFormat="1" applyFont="1" applyFill="1" applyBorder="1" applyAlignment="1">
      <alignment horizontal="right" vertical="top" wrapText="1"/>
    </xf>
    <xf numFmtId="0" fontId="13" fillId="35" borderId="12" xfId="0" applyFont="1" applyFill="1" applyBorder="1" applyAlignment="1">
      <alignment horizontal="right" vertical="top" wrapText="1"/>
    </xf>
    <xf numFmtId="4" fontId="13" fillId="35" borderId="13" xfId="0" applyNumberFormat="1" applyFont="1" applyFill="1" applyBorder="1" applyAlignment="1">
      <alignment horizontal="right" vertical="top" wrapText="1"/>
    </xf>
    <xf numFmtId="0" fontId="13" fillId="35" borderId="13" xfId="0" applyFont="1" applyFill="1" applyBorder="1" applyAlignment="1">
      <alignment horizontal="right" vertical="top" wrapText="1"/>
    </xf>
    <xf numFmtId="176" fontId="13" fillId="35" borderId="13" xfId="0" applyNumberFormat="1" applyFont="1" applyFill="1" applyBorder="1" applyAlignment="1">
      <alignment horizontal="right" vertical="top" wrapText="1"/>
    </xf>
    <xf numFmtId="176" fontId="13" fillId="35" borderId="20" xfId="0" applyNumberFormat="1" applyFont="1" applyFill="1" applyBorder="1" applyAlignment="1">
      <alignment horizontal="right" vertical="top" wrapText="1"/>
    </xf>
    <xf numFmtId="0" fontId="13" fillId="33" borderId="18" xfId="0" applyFont="1" applyFill="1" applyBorder="1" applyAlignment="1">
      <alignment vertical="center" wrapText="1"/>
    </xf>
    <xf numFmtId="49" fontId="13" fillId="33" borderId="18" xfId="0" applyNumberFormat="1" applyFont="1" applyFill="1" applyBorder="1" applyAlignment="1">
      <alignment horizontal="left" vertical="top" wrapText="1"/>
    </xf>
    <xf numFmtId="49" fontId="14" fillId="33" borderId="18" xfId="0" applyNumberFormat="1" applyFont="1" applyFill="1" applyBorder="1" applyAlignment="1">
      <alignment horizontal="left" vertical="top" wrapText="1"/>
    </xf>
    <xf numFmtId="14" fontId="13" fillId="33" borderId="18" xfId="0" applyNumberFormat="1" applyFont="1" applyFill="1" applyBorder="1" applyAlignment="1">
      <alignment vertical="center" wrapText="1"/>
    </xf>
    <xf numFmtId="49" fontId="13" fillId="33" borderId="13" xfId="0" applyNumberFormat="1" applyFont="1" applyFill="1" applyBorder="1" applyAlignment="1">
      <alignment horizontal="left" vertical="top" wrapText="1"/>
    </xf>
    <xf numFmtId="49" fontId="13" fillId="33" borderId="15" xfId="0" applyNumberFormat="1" applyFont="1" applyFill="1" applyBorder="1" applyAlignment="1">
      <alignment horizontal="left" vertical="top" wrapText="1"/>
    </xf>
    <xf numFmtId="14" fontId="13" fillId="33" borderId="12" xfId="0" applyNumberFormat="1" applyFont="1" applyFill="1" applyBorder="1" applyAlignment="1">
      <alignment vertical="center" wrapText="1"/>
    </xf>
    <xf numFmtId="14" fontId="13" fillId="33" borderId="16" xfId="0" applyNumberFormat="1" applyFont="1" applyFill="1" applyBorder="1" applyAlignment="1">
      <alignment vertical="center" wrapText="1"/>
    </xf>
    <xf numFmtId="14" fontId="13" fillId="33" borderId="17" xfId="0" applyNumberFormat="1" applyFont="1" applyFill="1" applyBorder="1" applyAlignment="1">
      <alignment vertical="center" wrapText="1"/>
    </xf>
    <xf numFmtId="0" fontId="12" fillId="0" borderId="0" xfId="0" applyFont="1" applyAlignment="1">
      <alignment wrapText="1"/>
    </xf>
    <xf numFmtId="0" fontId="12" fillId="0" borderId="19" xfId="0" applyFont="1" applyBorder="1" applyAlignment="1">
      <alignment wrapText="1"/>
    </xf>
    <xf numFmtId="0" fontId="12" fillId="0" borderId="0" xfId="0" applyFont="1" applyAlignment="1">
      <alignment horizontal="right" vertical="center" wrapText="1"/>
    </xf>
    <xf numFmtId="0" fontId="13" fillId="33" borderId="13" xfId="0" applyFont="1" applyFill="1" applyBorder="1" applyAlignment="1">
      <alignment vertical="center" wrapText="1"/>
    </xf>
    <xf numFmtId="0" fontId="13" fillId="33" borderId="15" xfId="0" applyFont="1" applyFill="1" applyBorder="1" applyAlignment="1">
      <alignment vertical="center" wrapText="1"/>
    </xf>
    <xf numFmtId="49" fontId="14" fillId="33" borderId="13" xfId="0" applyNumberFormat="1" applyFont="1" applyFill="1" applyBorder="1" applyAlignment="1">
      <alignment horizontal="left" vertical="top" wrapText="1"/>
    </xf>
    <xf numFmtId="49" fontId="14" fillId="33" borderId="14" xfId="0" applyNumberFormat="1" applyFont="1" applyFill="1" applyBorder="1" applyAlignment="1">
      <alignment horizontal="left" vertical="top" wrapText="1"/>
    </xf>
    <xf numFmtId="49" fontId="14" fillId="33" borderId="15" xfId="0" applyNumberFormat="1" applyFont="1" applyFill="1" applyBorder="1" applyAlignment="1">
      <alignment horizontal="left" vertical="top" wrapText="1"/>
    </xf>
  </cellXfs>
  <cellStyles count="12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14137458.559700001</v>
      </c>
      <c r="F3" s="25">
        <f>RA!I7</f>
        <v>1213898.9162000001</v>
      </c>
      <c r="G3" s="16">
        <f>SUM(G4:G40)</f>
        <v>12923559.643500002</v>
      </c>
      <c r="H3" s="27">
        <f>RA!J7</f>
        <v>8.5864012338138291</v>
      </c>
      <c r="I3" s="20">
        <f>SUM(I4:I40)</f>
        <v>14137462.993959038</v>
      </c>
      <c r="J3" s="21">
        <f>SUM(J4:J40)</f>
        <v>12923559.170463255</v>
      </c>
      <c r="K3" s="22">
        <f>E3-I3</f>
        <v>-4.4342590365558863</v>
      </c>
      <c r="L3" s="22">
        <f>G3-J3</f>
        <v>0.4730367474257946</v>
      </c>
    </row>
    <row r="4" spans="1:13">
      <c r="A4" s="64">
        <f>RA!A8</f>
        <v>42374</v>
      </c>
      <c r="B4" s="12">
        <v>12</v>
      </c>
      <c r="C4" s="62" t="s">
        <v>6</v>
      </c>
      <c r="D4" s="62"/>
      <c r="E4" s="15">
        <f>VLOOKUP(C4,RA!B8:D36,3,0)</f>
        <v>514587.68599999999</v>
      </c>
      <c r="F4" s="25">
        <f>VLOOKUP(C4,RA!B8:I39,8,0)</f>
        <v>120044.70269999999</v>
      </c>
      <c r="G4" s="16">
        <f t="shared" ref="G4:G40" si="0">E4-F4</f>
        <v>394542.98329999996</v>
      </c>
      <c r="H4" s="27">
        <f>RA!J8</f>
        <v>23.328327895510501</v>
      </c>
      <c r="I4" s="20">
        <f>VLOOKUP(B4,RMS!B:D,3,FALSE)</f>
        <v>514588.36548888899</v>
      </c>
      <c r="J4" s="21">
        <f>VLOOKUP(B4,RMS!B:E,4,FALSE)</f>
        <v>394542.99393760698</v>
      </c>
      <c r="K4" s="22">
        <f t="shared" ref="K4:K40" si="1">E4-I4</f>
        <v>-0.67948888899991289</v>
      </c>
      <c r="L4" s="22">
        <f t="shared" ref="L4:L40" si="2">G4-J4</f>
        <v>-1.0637607017997652E-2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51193.803800000002</v>
      </c>
      <c r="F5" s="25">
        <f>VLOOKUP(C5,RA!B9:I40,8,0)</f>
        <v>12441.3987</v>
      </c>
      <c r="G5" s="16">
        <f t="shared" si="0"/>
        <v>38752.405100000004</v>
      </c>
      <c r="H5" s="27">
        <f>RA!J9</f>
        <v>24.302547918894799</v>
      </c>
      <c r="I5" s="20">
        <f>VLOOKUP(B5,RMS!B:D,3,FALSE)</f>
        <v>51193.837492307699</v>
      </c>
      <c r="J5" s="21">
        <f>VLOOKUP(B5,RMS!B:E,4,FALSE)</f>
        <v>38752.409290598298</v>
      </c>
      <c r="K5" s="22">
        <f t="shared" si="1"/>
        <v>-3.3692307697492652E-2</v>
      </c>
      <c r="L5" s="22">
        <f t="shared" si="2"/>
        <v>-4.190598294371739E-3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81551.502800000002</v>
      </c>
      <c r="F6" s="25">
        <f>VLOOKUP(C6,RA!B10:I41,8,0)</f>
        <v>21408.163799999998</v>
      </c>
      <c r="G6" s="16">
        <f t="shared" si="0"/>
        <v>60143.339000000007</v>
      </c>
      <c r="H6" s="27">
        <f>RA!J10</f>
        <v>26.251096626020701</v>
      </c>
      <c r="I6" s="20">
        <f>VLOOKUP(B6,RMS!B:D,3,FALSE)</f>
        <v>81552.931353036794</v>
      </c>
      <c r="J6" s="21">
        <f>VLOOKUP(B6,RMS!B:E,4,FALSE)</f>
        <v>60143.338474743403</v>
      </c>
      <c r="K6" s="22">
        <f>E6-I6</f>
        <v>-1.4285530367924366</v>
      </c>
      <c r="L6" s="22">
        <f t="shared" si="2"/>
        <v>5.252566043054685E-4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47656.0985</v>
      </c>
      <c r="F7" s="25">
        <f>VLOOKUP(C7,RA!B11:I42,8,0)</f>
        <v>10214.858399999999</v>
      </c>
      <c r="G7" s="16">
        <f t="shared" si="0"/>
        <v>37441.240100000003</v>
      </c>
      <c r="H7" s="27">
        <f>RA!J11</f>
        <v>21.4345251111985</v>
      </c>
      <c r="I7" s="20">
        <f>VLOOKUP(B7,RMS!B:D,3,FALSE)</f>
        <v>47656.137721511201</v>
      </c>
      <c r="J7" s="21">
        <f>VLOOKUP(B7,RMS!B:E,4,FALSE)</f>
        <v>37441.239949345698</v>
      </c>
      <c r="K7" s="22">
        <f t="shared" si="1"/>
        <v>-3.922151120059425E-2</v>
      </c>
      <c r="L7" s="22">
        <f t="shared" si="2"/>
        <v>1.5065430488903075E-4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139162.04459999999</v>
      </c>
      <c r="F8" s="25">
        <f>VLOOKUP(C8,RA!B12:I43,8,0)</f>
        <v>17975.982199999999</v>
      </c>
      <c r="G8" s="16">
        <f t="shared" si="0"/>
        <v>121186.0624</v>
      </c>
      <c r="H8" s="27">
        <f>RA!J12</f>
        <v>12.917302452453301</v>
      </c>
      <c r="I8" s="20">
        <f>VLOOKUP(B8,RMS!B:D,3,FALSE)</f>
        <v>139162.059058974</v>
      </c>
      <c r="J8" s="21">
        <f>VLOOKUP(B8,RMS!B:E,4,FALSE)</f>
        <v>121186.062833333</v>
      </c>
      <c r="K8" s="22">
        <f t="shared" si="1"/>
        <v>-1.4458974008448422E-2</v>
      </c>
      <c r="L8" s="22">
        <f t="shared" si="2"/>
        <v>-4.3333299981895834E-4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184751.03</v>
      </c>
      <c r="F9" s="25">
        <f>VLOOKUP(C9,RA!B13:I44,8,0)</f>
        <v>50424.778200000001</v>
      </c>
      <c r="G9" s="16">
        <f t="shared" si="0"/>
        <v>134326.2518</v>
      </c>
      <c r="H9" s="27">
        <f>RA!J13</f>
        <v>27.293367836704402</v>
      </c>
      <c r="I9" s="20">
        <f>VLOOKUP(B9,RMS!B:D,3,FALSE)</f>
        <v>184751.16036410301</v>
      </c>
      <c r="J9" s="21">
        <f>VLOOKUP(B9,RMS!B:E,4,FALSE)</f>
        <v>134326.25135384599</v>
      </c>
      <c r="K9" s="22">
        <f t="shared" si="1"/>
        <v>-0.13036410300992429</v>
      </c>
      <c r="L9" s="22">
        <f t="shared" si="2"/>
        <v>4.4615400838665664E-4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100302.40240000001</v>
      </c>
      <c r="F10" s="25">
        <f>VLOOKUP(C10,RA!B14:I44,8,0)</f>
        <v>20077.484700000001</v>
      </c>
      <c r="G10" s="16">
        <f t="shared" si="0"/>
        <v>80224.917700000005</v>
      </c>
      <c r="H10" s="27">
        <f>RA!J14</f>
        <v>20.016952953860699</v>
      </c>
      <c r="I10" s="20">
        <f>VLOOKUP(B10,RMS!B:D,3,FALSE)</f>
        <v>100302.413315385</v>
      </c>
      <c r="J10" s="21">
        <f>VLOOKUP(B10,RMS!B:E,4,FALSE)</f>
        <v>80224.919362393193</v>
      </c>
      <c r="K10" s="22">
        <f t="shared" si="1"/>
        <v>-1.0915384991676547E-2</v>
      </c>
      <c r="L10" s="22">
        <f t="shared" si="2"/>
        <v>-1.6623931878712028E-3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65990.291800000006</v>
      </c>
      <c r="F11" s="25">
        <f>VLOOKUP(C11,RA!B15:I45,8,0)</f>
        <v>8692.5516000000007</v>
      </c>
      <c r="G11" s="16">
        <f t="shared" si="0"/>
        <v>57297.740200000007</v>
      </c>
      <c r="H11" s="27">
        <f>RA!J15</f>
        <v>13.172470317823301</v>
      </c>
      <c r="I11" s="20">
        <f>VLOOKUP(B11,RMS!B:D,3,FALSE)</f>
        <v>65990.347858119698</v>
      </c>
      <c r="J11" s="21">
        <f>VLOOKUP(B11,RMS!B:E,4,FALSE)</f>
        <v>57297.740771794903</v>
      </c>
      <c r="K11" s="22">
        <f t="shared" si="1"/>
        <v>-5.6058119691442698E-2</v>
      </c>
      <c r="L11" s="22">
        <f t="shared" si="2"/>
        <v>-5.7179489522241056E-4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436530.81359999999</v>
      </c>
      <c r="F12" s="25">
        <f>VLOOKUP(C12,RA!B16:I46,8,0)</f>
        <v>10603.9184</v>
      </c>
      <c r="G12" s="16">
        <f t="shared" si="0"/>
        <v>425926.89519999997</v>
      </c>
      <c r="H12" s="27">
        <f>RA!J16</f>
        <v>2.4291339968766898</v>
      </c>
      <c r="I12" s="20">
        <f>VLOOKUP(B12,RMS!B:D,3,FALSE)</f>
        <v>436530.61615299102</v>
      </c>
      <c r="J12" s="21">
        <f>VLOOKUP(B12,RMS!B:E,4,FALSE)</f>
        <v>425926.89544786297</v>
      </c>
      <c r="K12" s="22">
        <f t="shared" si="1"/>
        <v>0.19744700897717848</v>
      </c>
      <c r="L12" s="22">
        <f t="shared" si="2"/>
        <v>-2.4786300491541624E-4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519936.18939999997</v>
      </c>
      <c r="F13" s="25">
        <f>VLOOKUP(C13,RA!B17:I47,8,0)</f>
        <v>53727.969499999999</v>
      </c>
      <c r="G13" s="16">
        <f t="shared" si="0"/>
        <v>466208.21989999997</v>
      </c>
      <c r="H13" s="27">
        <f>RA!J17</f>
        <v>10.333569887105099</v>
      </c>
      <c r="I13" s="20">
        <f>VLOOKUP(B13,RMS!B:D,3,FALSE)</f>
        <v>519936.14775641001</v>
      </c>
      <c r="J13" s="21">
        <f>VLOOKUP(B13,RMS!B:E,4,FALSE)</f>
        <v>466208.22013846203</v>
      </c>
      <c r="K13" s="22">
        <f t="shared" si="1"/>
        <v>4.1643589967861772E-2</v>
      </c>
      <c r="L13" s="22">
        <f t="shared" si="2"/>
        <v>-2.3846206022426486E-4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1083553.3629999999</v>
      </c>
      <c r="F14" s="25">
        <f>VLOOKUP(C14,RA!B18:I48,8,0)</f>
        <v>175317.7954</v>
      </c>
      <c r="G14" s="16">
        <f t="shared" si="0"/>
        <v>908235.56759999995</v>
      </c>
      <c r="H14" s="27">
        <f>RA!J18</f>
        <v>16.1798949074924</v>
      </c>
      <c r="I14" s="20">
        <f>VLOOKUP(B14,RMS!B:D,3,FALSE)</f>
        <v>1083553.5059222199</v>
      </c>
      <c r="J14" s="21">
        <f>VLOOKUP(B14,RMS!B:E,4,FALSE)</f>
        <v>908235.56511623901</v>
      </c>
      <c r="K14" s="22">
        <f t="shared" si="1"/>
        <v>-0.14292222005315125</v>
      </c>
      <c r="L14" s="22">
        <f t="shared" si="2"/>
        <v>2.4837609380483627E-3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373080.31880000001</v>
      </c>
      <c r="F15" s="25">
        <f>VLOOKUP(C15,RA!B19:I49,8,0)</f>
        <v>39846.139900000002</v>
      </c>
      <c r="G15" s="16">
        <f t="shared" si="0"/>
        <v>333234.1789</v>
      </c>
      <c r="H15" s="27">
        <f>RA!J19</f>
        <v>10.6803114214558</v>
      </c>
      <c r="I15" s="20">
        <f>VLOOKUP(B15,RMS!B:D,3,FALSE)</f>
        <v>373080.27098205098</v>
      </c>
      <c r="J15" s="21">
        <f>VLOOKUP(B15,RMS!B:E,4,FALSE)</f>
        <v>333234.17778461502</v>
      </c>
      <c r="K15" s="22">
        <f t="shared" si="1"/>
        <v>4.7817949031013995E-2</v>
      </c>
      <c r="L15" s="22">
        <f t="shared" si="2"/>
        <v>1.1153849773108959E-3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858645.99509999994</v>
      </c>
      <c r="F16" s="25">
        <f>VLOOKUP(C16,RA!B20:I50,8,0)</f>
        <v>83133.7</v>
      </c>
      <c r="G16" s="16">
        <f t="shared" si="0"/>
        <v>775512.29509999999</v>
      </c>
      <c r="H16" s="27">
        <f>RA!J20</f>
        <v>9.6819528041143492</v>
      </c>
      <c r="I16" s="20">
        <f>VLOOKUP(B16,RMS!B:D,3,FALSE)</f>
        <v>858645.91819999996</v>
      </c>
      <c r="J16" s="21">
        <f>VLOOKUP(B16,RMS!B:E,4,FALSE)</f>
        <v>775512.29509999999</v>
      </c>
      <c r="K16" s="22">
        <f t="shared" si="1"/>
        <v>7.6899999985471368E-2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269017.71120000002</v>
      </c>
      <c r="F17" s="25">
        <f>VLOOKUP(C17,RA!B21:I51,8,0)</f>
        <v>40729.428899999999</v>
      </c>
      <c r="G17" s="16">
        <f t="shared" si="0"/>
        <v>228288.28230000002</v>
      </c>
      <c r="H17" s="27">
        <f>RA!J21</f>
        <v>15.1400548009718</v>
      </c>
      <c r="I17" s="20">
        <f>VLOOKUP(B17,RMS!B:D,3,FALSE)</f>
        <v>269017.435196793</v>
      </c>
      <c r="J17" s="21">
        <f>VLOOKUP(B17,RMS!B:E,4,FALSE)</f>
        <v>228288.28219759499</v>
      </c>
      <c r="K17" s="22">
        <f t="shared" si="1"/>
        <v>0.27600320702185854</v>
      </c>
      <c r="L17" s="22">
        <f t="shared" si="2"/>
        <v>1.0240502888336778E-4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750386.10549999995</v>
      </c>
      <c r="F18" s="25">
        <f>VLOOKUP(C18,RA!B22:I52,8,0)</f>
        <v>81472.979500000001</v>
      </c>
      <c r="G18" s="16">
        <f t="shared" si="0"/>
        <v>668913.12599999993</v>
      </c>
      <c r="H18" s="27">
        <f>RA!J22</f>
        <v>10.857474425877401</v>
      </c>
      <c r="I18" s="20">
        <f>VLOOKUP(B18,RMS!B:D,3,FALSE)</f>
        <v>750387.13089999999</v>
      </c>
      <c r="J18" s="21">
        <f>VLOOKUP(B18,RMS!B:E,4,FALSE)</f>
        <v>668913.12639999995</v>
      </c>
      <c r="K18" s="22">
        <f t="shared" si="1"/>
        <v>-1.025400000042282</v>
      </c>
      <c r="L18" s="22">
        <f t="shared" si="2"/>
        <v>-4.0000001899898052E-4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1749622.0649000001</v>
      </c>
      <c r="F19" s="25">
        <f>VLOOKUP(C19,RA!B23:I53,8,0)</f>
        <v>180662.99840000001</v>
      </c>
      <c r="G19" s="16">
        <f t="shared" si="0"/>
        <v>1568959.0665000002</v>
      </c>
      <c r="H19" s="27">
        <f>RA!J23</f>
        <v>10.325829904890099</v>
      </c>
      <c r="I19" s="20">
        <f>VLOOKUP(B19,RMS!B:D,3,FALSE)</f>
        <v>1749622.81395726</v>
      </c>
      <c r="J19" s="21">
        <f>VLOOKUP(B19,RMS!B:E,4,FALSE)</f>
        <v>1568959.0823658099</v>
      </c>
      <c r="K19" s="22">
        <f t="shared" si="1"/>
        <v>-0.74905725987628102</v>
      </c>
      <c r="L19" s="22">
        <f t="shared" si="2"/>
        <v>-1.5865809749811888E-2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225347.32639999999</v>
      </c>
      <c r="F20" s="25">
        <f>VLOOKUP(C20,RA!B24:I54,8,0)</f>
        <v>30441.7768</v>
      </c>
      <c r="G20" s="16">
        <f t="shared" si="0"/>
        <v>194905.5496</v>
      </c>
      <c r="H20" s="27">
        <f>RA!J24</f>
        <v>13.5088253702929</v>
      </c>
      <c r="I20" s="20">
        <f>VLOOKUP(B20,RMS!B:D,3,FALSE)</f>
        <v>225347.34328797401</v>
      </c>
      <c r="J20" s="21">
        <f>VLOOKUP(B20,RMS!B:E,4,FALSE)</f>
        <v>194905.548070235</v>
      </c>
      <c r="K20" s="22">
        <f t="shared" si="1"/>
        <v>-1.6887974023120478E-2</v>
      </c>
      <c r="L20" s="22">
        <f t="shared" si="2"/>
        <v>1.5297649952117354E-3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281052.05570000003</v>
      </c>
      <c r="F21" s="25">
        <f>VLOOKUP(C21,RA!B25:I55,8,0)</f>
        <v>14888.9591</v>
      </c>
      <c r="G21" s="16">
        <f t="shared" si="0"/>
        <v>266163.09660000005</v>
      </c>
      <c r="H21" s="27">
        <f>RA!J25</f>
        <v>5.2975805720107401</v>
      </c>
      <c r="I21" s="20">
        <f>VLOOKUP(B21,RMS!B:D,3,FALSE)</f>
        <v>281052.04892760701</v>
      </c>
      <c r="J21" s="21">
        <f>VLOOKUP(B21,RMS!B:E,4,FALSE)</f>
        <v>266163.10425612202</v>
      </c>
      <c r="K21" s="22">
        <f t="shared" si="1"/>
        <v>6.7723930114880204E-3</v>
      </c>
      <c r="L21" s="22">
        <f t="shared" si="2"/>
        <v>-7.6561219757422805E-3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491404.91149999999</v>
      </c>
      <c r="F22" s="25">
        <f>VLOOKUP(C22,RA!B26:I56,8,0)</f>
        <v>102237.8406</v>
      </c>
      <c r="G22" s="16">
        <f t="shared" si="0"/>
        <v>389167.07089999999</v>
      </c>
      <c r="H22" s="27">
        <f>RA!J26</f>
        <v>20.805213421233798</v>
      </c>
      <c r="I22" s="20">
        <f>VLOOKUP(B22,RMS!B:D,3,FALSE)</f>
        <v>491404.87069298798</v>
      </c>
      <c r="J22" s="21">
        <f>VLOOKUP(B22,RMS!B:E,4,FALSE)</f>
        <v>389167.04163697897</v>
      </c>
      <c r="K22" s="22">
        <f t="shared" si="1"/>
        <v>4.0807012002915144E-2</v>
      </c>
      <c r="L22" s="22">
        <f t="shared" si="2"/>
        <v>2.9263021016959101E-2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193680.47409999999</v>
      </c>
      <c r="F23" s="25">
        <f>VLOOKUP(C23,RA!B27:I57,8,0)</f>
        <v>50884.878700000001</v>
      </c>
      <c r="G23" s="16">
        <f t="shared" si="0"/>
        <v>142795.59539999999</v>
      </c>
      <c r="H23" s="27">
        <f>RA!J27</f>
        <v>26.272590944674899</v>
      </c>
      <c r="I23" s="20">
        <f>VLOOKUP(B23,RMS!B:D,3,FALSE)</f>
        <v>193680.31408326101</v>
      </c>
      <c r="J23" s="21">
        <f>VLOOKUP(B23,RMS!B:E,4,FALSE)</f>
        <v>142795.61272390099</v>
      </c>
      <c r="K23" s="22">
        <f t="shared" si="1"/>
        <v>0.16001673898426816</v>
      </c>
      <c r="L23" s="22">
        <f t="shared" si="2"/>
        <v>-1.7323901003692299E-2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1185100.8474000001</v>
      </c>
      <c r="F24" s="25">
        <f>VLOOKUP(C24,RA!B28:I58,8,0)</f>
        <v>-3550.922</v>
      </c>
      <c r="G24" s="16">
        <f t="shared" si="0"/>
        <v>1188651.7694000001</v>
      </c>
      <c r="H24" s="27">
        <f>RA!J28</f>
        <v>-0.29963036544867799</v>
      </c>
      <c r="I24" s="20">
        <f>VLOOKUP(B24,RMS!B:D,3,FALSE)</f>
        <v>1185100.8474000001</v>
      </c>
      <c r="J24" s="21">
        <f>VLOOKUP(B24,RMS!B:E,4,FALSE)</f>
        <v>1188651.7609999999</v>
      </c>
      <c r="K24" s="22">
        <f t="shared" si="1"/>
        <v>0</v>
      </c>
      <c r="L24" s="22">
        <f t="shared" si="2"/>
        <v>8.4000001661479473E-3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617012.58239999996</v>
      </c>
      <c r="F25" s="25">
        <f>VLOOKUP(C25,RA!B29:I59,8,0)</f>
        <v>88736.145799999998</v>
      </c>
      <c r="G25" s="16">
        <f t="shared" si="0"/>
        <v>528276.4365999999</v>
      </c>
      <c r="H25" s="27">
        <f>RA!J29</f>
        <v>14.381577998756899</v>
      </c>
      <c r="I25" s="20">
        <f>VLOOKUP(B25,RMS!B:D,3,FALSE)</f>
        <v>617013.50709557498</v>
      </c>
      <c r="J25" s="21">
        <f>VLOOKUP(B25,RMS!B:E,4,FALSE)</f>
        <v>528276.41560722096</v>
      </c>
      <c r="K25" s="22">
        <f t="shared" si="1"/>
        <v>-0.92469557502772659</v>
      </c>
      <c r="L25" s="22">
        <f t="shared" si="2"/>
        <v>2.09927789401263E-2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627006.73160000006</v>
      </c>
      <c r="F26" s="25">
        <f>VLOOKUP(C26,RA!B30:I60,8,0)</f>
        <v>68370.325800000006</v>
      </c>
      <c r="G26" s="16">
        <f t="shared" si="0"/>
        <v>558636.40580000007</v>
      </c>
      <c r="H26" s="27">
        <f>RA!J30</f>
        <v>10.9042411116595</v>
      </c>
      <c r="I26" s="20">
        <f>VLOOKUP(B26,RMS!B:D,3,FALSE)</f>
        <v>627006.70602297096</v>
      </c>
      <c r="J26" s="21">
        <f>VLOOKUP(B26,RMS!B:E,4,FALSE)</f>
        <v>558636.40438612597</v>
      </c>
      <c r="K26" s="22">
        <f t="shared" si="1"/>
        <v>2.5577029096893966E-2</v>
      </c>
      <c r="L26" s="22">
        <f t="shared" si="2"/>
        <v>1.4138740953058004E-3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2005244.3703000001</v>
      </c>
      <c r="F27" s="25">
        <f>VLOOKUP(C27,RA!B31:I61,8,0)</f>
        <v>-86321.348599999998</v>
      </c>
      <c r="G27" s="16">
        <f t="shared" si="0"/>
        <v>2091565.7189</v>
      </c>
      <c r="H27" s="27">
        <f>RA!J31</f>
        <v>-4.3047795011181398</v>
      </c>
      <c r="I27" s="20">
        <f>VLOOKUP(B27,RMS!B:D,3,FALSE)</f>
        <v>2005244.4584885</v>
      </c>
      <c r="J27" s="21">
        <f>VLOOKUP(B27,RMS!B:E,4,FALSE)</f>
        <v>2091565.2641725701</v>
      </c>
      <c r="K27" s="22">
        <f t="shared" si="1"/>
        <v>-8.8188499910756946E-2</v>
      </c>
      <c r="L27" s="22">
        <f t="shared" si="2"/>
        <v>0.45472742989659309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87029.760800000004</v>
      </c>
      <c r="F28" s="25">
        <f>VLOOKUP(C28,RA!B32:I62,8,0)</f>
        <v>21932.924500000001</v>
      </c>
      <c r="G28" s="16">
        <f t="shared" si="0"/>
        <v>65096.836300000003</v>
      </c>
      <c r="H28" s="27">
        <f>RA!J32</f>
        <v>25.201637116300098</v>
      </c>
      <c r="I28" s="20">
        <f>VLOOKUP(B28,RMS!B:D,3,FALSE)</f>
        <v>87029.737551123195</v>
      </c>
      <c r="J28" s="21">
        <f>VLOOKUP(B28,RMS!B:E,4,FALSE)</f>
        <v>65096.833127498503</v>
      </c>
      <c r="K28" s="22">
        <f t="shared" si="1"/>
        <v>2.3248876808793284E-2</v>
      </c>
      <c r="L28" s="22">
        <f t="shared" si="2"/>
        <v>3.1725014996482059E-3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294064.3726</v>
      </c>
      <c r="F30" s="25">
        <f>VLOOKUP(C30,RA!B34:I65,8,0)</f>
        <v>13758.6559</v>
      </c>
      <c r="G30" s="16">
        <f t="shared" si="0"/>
        <v>280305.71669999999</v>
      </c>
      <c r="H30" s="27">
        <f>RA!J34</f>
        <v>4.6787904901064499</v>
      </c>
      <c r="I30" s="20">
        <f>VLOOKUP(B30,RMS!B:D,3,FALSE)</f>
        <v>294064.37239999999</v>
      </c>
      <c r="J30" s="21">
        <f>VLOOKUP(B30,RMS!B:E,4,FALSE)</f>
        <v>280305.70770000003</v>
      </c>
      <c r="K30" s="22">
        <f t="shared" si="1"/>
        <v>2.0000000949949026E-4</v>
      </c>
      <c r="L30" s="22">
        <f t="shared" si="2"/>
        <v>8.9999999618157744E-3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76208.600000000006</v>
      </c>
      <c r="F31" s="25">
        <f>VLOOKUP(C31,RA!B35:I66,8,0)</f>
        <v>761.89</v>
      </c>
      <c r="G31" s="16">
        <f t="shared" si="0"/>
        <v>75446.710000000006</v>
      </c>
      <c r="H31" s="27">
        <f>RA!J35</f>
        <v>0.99974281117879105</v>
      </c>
      <c r="I31" s="20">
        <f>VLOOKUP(B31,RMS!B:D,3,FALSE)</f>
        <v>76208.600000000006</v>
      </c>
      <c r="J31" s="21">
        <f>VLOOKUP(B31,RMS!B:E,4,FALSE)</f>
        <v>75446.710000000006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182303.47</v>
      </c>
      <c r="F32" s="25">
        <f>VLOOKUP(C32,RA!B34:I66,8,0)</f>
        <v>-16567.72</v>
      </c>
      <c r="G32" s="16">
        <f t="shared" si="0"/>
        <v>198871.19</v>
      </c>
      <c r="H32" s="27">
        <f>RA!J35</f>
        <v>0.99974281117879105</v>
      </c>
      <c r="I32" s="20">
        <f>VLOOKUP(B32,RMS!B:D,3,FALSE)</f>
        <v>182303.47</v>
      </c>
      <c r="J32" s="21">
        <f>VLOOKUP(B32,RMS!B:E,4,FALSE)</f>
        <v>198871.19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20626.5</v>
      </c>
      <c r="F33" s="25">
        <f>VLOOKUP(C33,RA!B34:I67,8,0)</f>
        <v>621.36</v>
      </c>
      <c r="G33" s="16">
        <f t="shared" si="0"/>
        <v>20005.14</v>
      </c>
      <c r="H33" s="27">
        <f>RA!J34</f>
        <v>4.6787904901064499</v>
      </c>
      <c r="I33" s="20">
        <f>VLOOKUP(B33,RMS!B:D,3,FALSE)</f>
        <v>20626.5</v>
      </c>
      <c r="J33" s="21">
        <f>VLOOKUP(B33,RMS!B:E,4,FALSE)</f>
        <v>20005.14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116280.42</v>
      </c>
      <c r="F34" s="25">
        <f>VLOOKUP(C34,RA!B35:I68,8,0)</f>
        <v>-15341.13</v>
      </c>
      <c r="G34" s="16">
        <f t="shared" si="0"/>
        <v>131621.54999999999</v>
      </c>
      <c r="H34" s="27">
        <f>RA!J35</f>
        <v>0.99974281117879105</v>
      </c>
      <c r="I34" s="20">
        <f>VLOOKUP(B34,RMS!B:D,3,FALSE)</f>
        <v>116280.42</v>
      </c>
      <c r="J34" s="21">
        <f>VLOOKUP(B34,RMS!B:E,4,FALSE)</f>
        <v>131621.54999999999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2" t="s">
        <v>69</v>
      </c>
      <c r="D35" s="6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-9.0879893838553905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46799.144899999999</v>
      </c>
      <c r="F36" s="25">
        <f>VLOOKUP(C36,RA!B8:I69,8,0)</f>
        <v>2437.6983</v>
      </c>
      <c r="G36" s="16">
        <f t="shared" si="0"/>
        <v>44361.446599999996</v>
      </c>
      <c r="H36" s="27">
        <f>RA!J36</f>
        <v>-9.0879893838553905</v>
      </c>
      <c r="I36" s="20">
        <f>VLOOKUP(B36,RMS!B:D,3,FALSE)</f>
        <v>46799.145253846204</v>
      </c>
      <c r="J36" s="21">
        <f>VLOOKUP(B36,RMS!B:E,4,FALSE)</f>
        <v>44361.448547008498</v>
      </c>
      <c r="K36" s="22">
        <f t="shared" si="1"/>
        <v>-3.5384620423428714E-4</v>
      </c>
      <c r="L36" s="22">
        <f t="shared" si="2"/>
        <v>-1.9470085026114248E-3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330612.49400000001</v>
      </c>
      <c r="F37" s="25">
        <f>VLOOKUP(C37,RA!B8:I70,8,0)</f>
        <v>9458.7819</v>
      </c>
      <c r="G37" s="16">
        <f t="shared" si="0"/>
        <v>321153.7121</v>
      </c>
      <c r="H37" s="27">
        <f>RA!J37</f>
        <v>3.0124354592393301</v>
      </c>
      <c r="I37" s="20">
        <f>VLOOKUP(B37,RMS!B:D,3,FALSE)</f>
        <v>330612.48436923098</v>
      </c>
      <c r="J37" s="21">
        <f>VLOOKUP(B37,RMS!B:E,4,FALSE)</f>
        <v>321153.71126410202</v>
      </c>
      <c r="K37" s="22">
        <f t="shared" si="1"/>
        <v>9.6307690255343914E-3</v>
      </c>
      <c r="L37" s="22">
        <f t="shared" si="2"/>
        <v>8.3589798305183649E-4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75955.509999999995</v>
      </c>
      <c r="F38" s="25">
        <f>VLOOKUP(C38,RA!B9:I71,8,0)</f>
        <v>-2415.88</v>
      </c>
      <c r="G38" s="16">
        <f t="shared" si="0"/>
        <v>78371.39</v>
      </c>
      <c r="H38" s="27">
        <f>RA!J38</f>
        <v>-13.193218600345601</v>
      </c>
      <c r="I38" s="20">
        <f>VLOOKUP(B38,RMS!B:D,3,FALSE)</f>
        <v>75955.509999999995</v>
      </c>
      <c r="J38" s="21">
        <f>VLOOKUP(B38,RMS!B:E,4,FALSE)</f>
        <v>78371.39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49723.09</v>
      </c>
      <c r="F39" s="25">
        <f>VLOOKUP(C39,RA!B10:I72,8,0)</f>
        <v>6339.7</v>
      </c>
      <c r="G39" s="16">
        <f t="shared" si="0"/>
        <v>43383.39</v>
      </c>
      <c r="H39" s="27">
        <f>RA!J39</f>
        <v>0</v>
      </c>
      <c r="I39" s="20">
        <f>VLOOKUP(B39,RMS!B:D,3,FALSE)</f>
        <v>49723.09</v>
      </c>
      <c r="J39" s="21">
        <f>VLOOKUP(B39,RMS!B:E,4,FALSE)</f>
        <v>43383.39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6038.4766</v>
      </c>
      <c r="F40" s="25">
        <f>VLOOKUP(C40,RA!B8:I73,8,0)</f>
        <v>450.12909999999999</v>
      </c>
      <c r="G40" s="16">
        <f t="shared" si="0"/>
        <v>5588.3474999999999</v>
      </c>
      <c r="H40" s="27">
        <f>RA!J40</f>
        <v>5.2088522241354003</v>
      </c>
      <c r="I40" s="20">
        <f>VLOOKUP(B40,RMS!B:D,3,FALSE)</f>
        <v>6038.4766659102897</v>
      </c>
      <c r="J40" s="21">
        <f>VLOOKUP(B40,RMS!B:E,4,FALSE)</f>
        <v>5588.3474472430198</v>
      </c>
      <c r="K40" s="22">
        <f t="shared" si="1"/>
        <v>-6.5910289777093567E-5</v>
      </c>
      <c r="L40" s="22">
        <f t="shared" si="2"/>
        <v>5.2756980039703194E-5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topLeftCell="A16" workbookViewId="0">
      <selection sqref="A1:XFD1048576"/>
    </sheetView>
  </sheetViews>
  <sheetFormatPr defaultRowHeight="11.25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39" t="s">
        <v>45</v>
      </c>
      <c r="W1" s="72"/>
    </row>
    <row r="2" spans="1:23" ht="12.7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39"/>
      <c r="W2" s="72"/>
    </row>
    <row r="3" spans="1:23" ht="23.25" thickBo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40" t="s">
        <v>46</v>
      </c>
      <c r="W3" s="72"/>
    </row>
    <row r="4" spans="1:23" ht="12.75" thickTop="1" thickBo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W4" s="72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3" t="s">
        <v>4</v>
      </c>
      <c r="C6" s="74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5" t="s">
        <v>5</v>
      </c>
      <c r="B7" s="76"/>
      <c r="C7" s="77"/>
      <c r="D7" s="48">
        <v>14137458.559699999</v>
      </c>
      <c r="E7" s="49"/>
      <c r="F7" s="49"/>
      <c r="G7" s="48">
        <v>17581854.3013</v>
      </c>
      <c r="H7" s="50">
        <v>-19.590628397741401</v>
      </c>
      <c r="I7" s="48">
        <v>1213898.9162000001</v>
      </c>
      <c r="J7" s="50">
        <v>8.5864012338138291</v>
      </c>
      <c r="K7" s="48">
        <v>1275551.4165000001</v>
      </c>
      <c r="L7" s="50">
        <v>7.2549311047679801</v>
      </c>
      <c r="M7" s="50">
        <v>-4.8333998537800002E-2</v>
      </c>
      <c r="N7" s="48">
        <v>226519111.0138</v>
      </c>
      <c r="O7" s="48">
        <v>226519111.0138</v>
      </c>
      <c r="P7" s="48">
        <v>692307</v>
      </c>
      <c r="Q7" s="48">
        <v>759096</v>
      </c>
      <c r="R7" s="50">
        <v>-8.7984918903537892</v>
      </c>
      <c r="S7" s="48">
        <v>20.420793895916098</v>
      </c>
      <c r="T7" s="48">
        <v>21.841897001564998</v>
      </c>
      <c r="U7" s="51">
        <v>-6.9590982255254499</v>
      </c>
    </row>
    <row r="8" spans="1:23" ht="12" thickBot="1">
      <c r="A8" s="67">
        <v>42374</v>
      </c>
      <c r="B8" s="65" t="s">
        <v>6</v>
      </c>
      <c r="C8" s="66"/>
      <c r="D8" s="52">
        <v>514587.68599999999</v>
      </c>
      <c r="E8" s="53"/>
      <c r="F8" s="53"/>
      <c r="G8" s="52">
        <v>634887.94559999998</v>
      </c>
      <c r="H8" s="54">
        <v>-18.948266451383098</v>
      </c>
      <c r="I8" s="52">
        <v>120044.70269999999</v>
      </c>
      <c r="J8" s="54">
        <v>23.328327895510501</v>
      </c>
      <c r="K8" s="52">
        <v>158333.264</v>
      </c>
      <c r="L8" s="54">
        <v>24.938773069689901</v>
      </c>
      <c r="M8" s="54">
        <v>-0.24182259831389599</v>
      </c>
      <c r="N8" s="52">
        <v>6576898.2218000004</v>
      </c>
      <c r="O8" s="52">
        <v>6576898.2218000004</v>
      </c>
      <c r="P8" s="52">
        <v>18838</v>
      </c>
      <c r="Q8" s="52">
        <v>20732</v>
      </c>
      <c r="R8" s="54">
        <v>-9.1356357322014308</v>
      </c>
      <c r="S8" s="52">
        <v>27.316471281452401</v>
      </c>
      <c r="T8" s="52">
        <v>27.6374186330311</v>
      </c>
      <c r="U8" s="55">
        <v>-1.1749224424774001</v>
      </c>
    </row>
    <row r="9" spans="1:23" ht="12" thickBot="1">
      <c r="A9" s="68"/>
      <c r="B9" s="65" t="s">
        <v>7</v>
      </c>
      <c r="C9" s="66"/>
      <c r="D9" s="52">
        <v>51193.803800000002</v>
      </c>
      <c r="E9" s="53"/>
      <c r="F9" s="53"/>
      <c r="G9" s="52">
        <v>63125.586000000003</v>
      </c>
      <c r="H9" s="54">
        <v>-18.9016577208487</v>
      </c>
      <c r="I9" s="52">
        <v>12441.3987</v>
      </c>
      <c r="J9" s="54">
        <v>24.302547918894799</v>
      </c>
      <c r="K9" s="52">
        <v>15080.2534</v>
      </c>
      <c r="L9" s="54">
        <v>23.889288568346899</v>
      </c>
      <c r="M9" s="54">
        <v>-0.17498742428293701</v>
      </c>
      <c r="N9" s="52">
        <v>557308.22569999995</v>
      </c>
      <c r="O9" s="52">
        <v>557308.22569999995</v>
      </c>
      <c r="P9" s="52">
        <v>3156</v>
      </c>
      <c r="Q9" s="52">
        <v>3136</v>
      </c>
      <c r="R9" s="54">
        <v>0.63775510204082697</v>
      </c>
      <c r="S9" s="52">
        <v>16.221103865652701</v>
      </c>
      <c r="T9" s="52">
        <v>16.487341135204101</v>
      </c>
      <c r="U9" s="55">
        <v>-1.6413017989182599</v>
      </c>
    </row>
    <row r="10" spans="1:23" ht="12" thickBot="1">
      <c r="A10" s="68"/>
      <c r="B10" s="65" t="s">
        <v>8</v>
      </c>
      <c r="C10" s="66"/>
      <c r="D10" s="52">
        <v>81551.502800000002</v>
      </c>
      <c r="E10" s="53"/>
      <c r="F10" s="53"/>
      <c r="G10" s="52">
        <v>104604.2643</v>
      </c>
      <c r="H10" s="54">
        <v>-22.038070488107302</v>
      </c>
      <c r="I10" s="52">
        <v>21408.163799999998</v>
      </c>
      <c r="J10" s="54">
        <v>26.251096626020701</v>
      </c>
      <c r="K10" s="52">
        <v>22626.2752</v>
      </c>
      <c r="L10" s="54">
        <v>21.6303564213299</v>
      </c>
      <c r="M10" s="54">
        <v>-5.3836143564628999E-2</v>
      </c>
      <c r="N10" s="52">
        <v>1681311.1107000001</v>
      </c>
      <c r="O10" s="52">
        <v>1681311.1107000001</v>
      </c>
      <c r="P10" s="52">
        <v>62051</v>
      </c>
      <c r="Q10" s="52">
        <v>68365</v>
      </c>
      <c r="R10" s="54">
        <v>-9.2357200321802093</v>
      </c>
      <c r="S10" s="52">
        <v>1.3142657298028999</v>
      </c>
      <c r="T10" s="52">
        <v>1.20272037592335</v>
      </c>
      <c r="U10" s="55">
        <v>8.4872755448230208</v>
      </c>
    </row>
    <row r="11" spans="1:23" ht="12" thickBot="1">
      <c r="A11" s="68"/>
      <c r="B11" s="65" t="s">
        <v>9</v>
      </c>
      <c r="C11" s="66"/>
      <c r="D11" s="52">
        <v>47656.0985</v>
      </c>
      <c r="E11" s="53"/>
      <c r="F11" s="53"/>
      <c r="G11" s="52">
        <v>52983.414599999996</v>
      </c>
      <c r="H11" s="54">
        <v>-10.0546862451557</v>
      </c>
      <c r="I11" s="52">
        <v>10214.858399999999</v>
      </c>
      <c r="J11" s="54">
        <v>21.4345251111985</v>
      </c>
      <c r="K11" s="52">
        <v>12999.7754</v>
      </c>
      <c r="L11" s="54">
        <v>24.535556075693201</v>
      </c>
      <c r="M11" s="54">
        <v>-0.21422808581754399</v>
      </c>
      <c r="N11" s="52">
        <v>398683.31780000002</v>
      </c>
      <c r="O11" s="52">
        <v>398683.31780000002</v>
      </c>
      <c r="P11" s="52">
        <v>2283</v>
      </c>
      <c r="Q11" s="52">
        <v>2308</v>
      </c>
      <c r="R11" s="54">
        <v>-1.0831889081455801</v>
      </c>
      <c r="S11" s="52">
        <v>20.8743313622427</v>
      </c>
      <c r="T11" s="52">
        <v>21.144732279029501</v>
      </c>
      <c r="U11" s="55">
        <v>-1.29537522469293</v>
      </c>
    </row>
    <row r="12" spans="1:23" ht="12" thickBot="1">
      <c r="A12" s="68"/>
      <c r="B12" s="65" t="s">
        <v>10</v>
      </c>
      <c r="C12" s="66"/>
      <c r="D12" s="52">
        <v>139162.04459999999</v>
      </c>
      <c r="E12" s="53"/>
      <c r="F12" s="53"/>
      <c r="G12" s="52">
        <v>272993.2953</v>
      </c>
      <c r="H12" s="54">
        <v>-49.023640142124798</v>
      </c>
      <c r="I12" s="52">
        <v>17975.982199999999</v>
      </c>
      <c r="J12" s="54">
        <v>12.917302452453301</v>
      </c>
      <c r="K12" s="52">
        <v>4020.6876000000002</v>
      </c>
      <c r="L12" s="54">
        <v>1.4728155120372299</v>
      </c>
      <c r="M12" s="54">
        <v>3.4708726437736699</v>
      </c>
      <c r="N12" s="52">
        <v>2553547.1513</v>
      </c>
      <c r="O12" s="52">
        <v>2553547.1513</v>
      </c>
      <c r="P12" s="52">
        <v>1223</v>
      </c>
      <c r="Q12" s="52">
        <v>1302</v>
      </c>
      <c r="R12" s="54">
        <v>-6.0675883256528396</v>
      </c>
      <c r="S12" s="52">
        <v>113.787444480785</v>
      </c>
      <c r="T12" s="52">
        <v>114.52334078341001</v>
      </c>
      <c r="U12" s="55">
        <v>-0.64672891282785405</v>
      </c>
    </row>
    <row r="13" spans="1:23" ht="12" thickBot="1">
      <c r="A13" s="68"/>
      <c r="B13" s="65" t="s">
        <v>11</v>
      </c>
      <c r="C13" s="66"/>
      <c r="D13" s="52">
        <v>184751.03</v>
      </c>
      <c r="E13" s="53"/>
      <c r="F13" s="53"/>
      <c r="G13" s="52">
        <v>266462.31920000003</v>
      </c>
      <c r="H13" s="54">
        <v>-30.665232309514501</v>
      </c>
      <c r="I13" s="52">
        <v>50424.778200000001</v>
      </c>
      <c r="J13" s="54">
        <v>27.293367836704402</v>
      </c>
      <c r="K13" s="52">
        <v>49232.539400000001</v>
      </c>
      <c r="L13" s="54">
        <v>18.4763607656838</v>
      </c>
      <c r="M13" s="54">
        <v>2.4216479883628E-2</v>
      </c>
      <c r="N13" s="52">
        <v>2486951.5164999999</v>
      </c>
      <c r="O13" s="52">
        <v>2486951.5164999999</v>
      </c>
      <c r="P13" s="52">
        <v>5855</v>
      </c>
      <c r="Q13" s="52">
        <v>6108</v>
      </c>
      <c r="R13" s="54">
        <v>-4.14210870988867</v>
      </c>
      <c r="S13" s="52">
        <v>31.5544030742955</v>
      </c>
      <c r="T13" s="52">
        <v>30.292601915520599</v>
      </c>
      <c r="U13" s="55">
        <v>3.99881168977879</v>
      </c>
    </row>
    <row r="14" spans="1:23" ht="12" thickBot="1">
      <c r="A14" s="68"/>
      <c r="B14" s="65" t="s">
        <v>12</v>
      </c>
      <c r="C14" s="66"/>
      <c r="D14" s="52">
        <v>100302.40240000001</v>
      </c>
      <c r="E14" s="53"/>
      <c r="F14" s="53"/>
      <c r="G14" s="52">
        <v>131052.9469</v>
      </c>
      <c r="H14" s="54">
        <v>-23.4642144472068</v>
      </c>
      <c r="I14" s="52">
        <v>20077.484700000001</v>
      </c>
      <c r="J14" s="54">
        <v>20.016952953860699</v>
      </c>
      <c r="K14" s="52">
        <v>25478.486400000002</v>
      </c>
      <c r="L14" s="54">
        <v>19.4413685481192</v>
      </c>
      <c r="M14" s="54">
        <v>-0.21198283191579201</v>
      </c>
      <c r="N14" s="52">
        <v>1723292.3799000001</v>
      </c>
      <c r="O14" s="52">
        <v>1723292.3799000001</v>
      </c>
      <c r="P14" s="52">
        <v>2068</v>
      </c>
      <c r="Q14" s="52">
        <v>1501</v>
      </c>
      <c r="R14" s="54">
        <v>37.774816788807499</v>
      </c>
      <c r="S14" s="52">
        <v>48.502128820116098</v>
      </c>
      <c r="T14" s="52">
        <v>63.968009860093296</v>
      </c>
      <c r="U14" s="55">
        <v>-31.887014892350098</v>
      </c>
    </row>
    <row r="15" spans="1:23" ht="12" thickBot="1">
      <c r="A15" s="68"/>
      <c r="B15" s="65" t="s">
        <v>13</v>
      </c>
      <c r="C15" s="66"/>
      <c r="D15" s="52">
        <v>65990.291800000006</v>
      </c>
      <c r="E15" s="53"/>
      <c r="F15" s="53"/>
      <c r="G15" s="52">
        <v>116909.8429</v>
      </c>
      <c r="H15" s="54">
        <v>-43.554545825157398</v>
      </c>
      <c r="I15" s="52">
        <v>8692.5516000000007</v>
      </c>
      <c r="J15" s="54">
        <v>13.172470317823301</v>
      </c>
      <c r="K15" s="52">
        <v>13232.515799999999</v>
      </c>
      <c r="L15" s="54">
        <v>11.318564349897001</v>
      </c>
      <c r="M15" s="54">
        <v>-0.34309153819412003</v>
      </c>
      <c r="N15" s="52">
        <v>843356.87910000002</v>
      </c>
      <c r="O15" s="52">
        <v>843356.87910000002</v>
      </c>
      <c r="P15" s="52">
        <v>2047</v>
      </c>
      <c r="Q15" s="52">
        <v>2014</v>
      </c>
      <c r="R15" s="54">
        <v>1.6385302879841099</v>
      </c>
      <c r="S15" s="52">
        <v>32.237563165608201</v>
      </c>
      <c r="T15" s="52">
        <v>30.103580287984101</v>
      </c>
      <c r="U15" s="55">
        <v>6.6195539242887698</v>
      </c>
    </row>
    <row r="16" spans="1:23" ht="12" thickBot="1">
      <c r="A16" s="68"/>
      <c r="B16" s="65" t="s">
        <v>14</v>
      </c>
      <c r="C16" s="66"/>
      <c r="D16" s="52">
        <v>436530.81359999999</v>
      </c>
      <c r="E16" s="53"/>
      <c r="F16" s="53"/>
      <c r="G16" s="52">
        <v>587913.42050000001</v>
      </c>
      <c r="H16" s="54">
        <v>-25.749132716047601</v>
      </c>
      <c r="I16" s="52">
        <v>10603.9184</v>
      </c>
      <c r="J16" s="54">
        <v>2.4291339968766898</v>
      </c>
      <c r="K16" s="52">
        <v>28154.293699999998</v>
      </c>
      <c r="L16" s="54">
        <v>4.7888503167789098</v>
      </c>
      <c r="M16" s="54">
        <v>-0.62336407679088801</v>
      </c>
      <c r="N16" s="52">
        <v>7303388.7227999996</v>
      </c>
      <c r="O16" s="52">
        <v>7303388.7227999996</v>
      </c>
      <c r="P16" s="52">
        <v>23902</v>
      </c>
      <c r="Q16" s="52">
        <v>29129</v>
      </c>
      <c r="R16" s="54">
        <v>-17.944316660372799</v>
      </c>
      <c r="S16" s="52">
        <v>18.263359283741899</v>
      </c>
      <c r="T16" s="52">
        <v>17.934853297401201</v>
      </c>
      <c r="U16" s="55">
        <v>1.79871611370621</v>
      </c>
    </row>
    <row r="17" spans="1:21" ht="12" thickBot="1">
      <c r="A17" s="68"/>
      <c r="B17" s="65" t="s">
        <v>15</v>
      </c>
      <c r="C17" s="66"/>
      <c r="D17" s="52">
        <v>519936.18939999997</v>
      </c>
      <c r="E17" s="53"/>
      <c r="F17" s="53"/>
      <c r="G17" s="52">
        <v>603236.06429999997</v>
      </c>
      <c r="H17" s="54">
        <v>-13.808835351490799</v>
      </c>
      <c r="I17" s="52">
        <v>53727.969499999999</v>
      </c>
      <c r="J17" s="54">
        <v>10.333569887105099</v>
      </c>
      <c r="K17" s="52">
        <v>44577.774400000002</v>
      </c>
      <c r="L17" s="54">
        <v>7.38977276693966</v>
      </c>
      <c r="M17" s="54">
        <v>0.20526361450651501</v>
      </c>
      <c r="N17" s="52">
        <v>13621416.975</v>
      </c>
      <c r="O17" s="52">
        <v>13621416.975</v>
      </c>
      <c r="P17" s="52">
        <v>7774</v>
      </c>
      <c r="Q17" s="52">
        <v>7792</v>
      </c>
      <c r="R17" s="54">
        <v>-0.231006160164271</v>
      </c>
      <c r="S17" s="52">
        <v>66.881423900180096</v>
      </c>
      <c r="T17" s="52">
        <v>50.650040156570803</v>
      </c>
      <c r="U17" s="55">
        <v>24.2688967983613</v>
      </c>
    </row>
    <row r="18" spans="1:21" ht="12" customHeight="1" thickBot="1">
      <c r="A18" s="68"/>
      <c r="B18" s="65" t="s">
        <v>16</v>
      </c>
      <c r="C18" s="66"/>
      <c r="D18" s="52">
        <v>1083553.3629999999</v>
      </c>
      <c r="E18" s="53"/>
      <c r="F18" s="53"/>
      <c r="G18" s="52">
        <v>1193597.5567999999</v>
      </c>
      <c r="H18" s="54">
        <v>-9.2195391296732794</v>
      </c>
      <c r="I18" s="52">
        <v>175317.7954</v>
      </c>
      <c r="J18" s="54">
        <v>16.1798949074924</v>
      </c>
      <c r="K18" s="52">
        <v>205031.38750000001</v>
      </c>
      <c r="L18" s="54">
        <v>17.177597786785299</v>
      </c>
      <c r="M18" s="54">
        <v>-0.14492216271033101</v>
      </c>
      <c r="N18" s="52">
        <v>15019477.5942</v>
      </c>
      <c r="O18" s="52">
        <v>15019477.5942</v>
      </c>
      <c r="P18" s="52">
        <v>48927</v>
      </c>
      <c r="Q18" s="52">
        <v>52995</v>
      </c>
      <c r="R18" s="54">
        <v>-7.6761958675346698</v>
      </c>
      <c r="S18" s="52">
        <v>22.146327447012901</v>
      </c>
      <c r="T18" s="52">
        <v>21.5750012529484</v>
      </c>
      <c r="U18" s="55">
        <v>2.57977850021161</v>
      </c>
    </row>
    <row r="19" spans="1:21" ht="12" customHeight="1" thickBot="1">
      <c r="A19" s="68"/>
      <c r="B19" s="65" t="s">
        <v>17</v>
      </c>
      <c r="C19" s="66"/>
      <c r="D19" s="52">
        <v>373080.31880000001</v>
      </c>
      <c r="E19" s="53"/>
      <c r="F19" s="53"/>
      <c r="G19" s="52">
        <v>469859.8554</v>
      </c>
      <c r="H19" s="54">
        <v>-20.597532538209698</v>
      </c>
      <c r="I19" s="52">
        <v>39846.139900000002</v>
      </c>
      <c r="J19" s="54">
        <v>10.6803114214558</v>
      </c>
      <c r="K19" s="52">
        <v>51249.225100000003</v>
      </c>
      <c r="L19" s="54">
        <v>10.9073427982841</v>
      </c>
      <c r="M19" s="54">
        <v>-0.22250258765375999</v>
      </c>
      <c r="N19" s="52">
        <v>7894581.534</v>
      </c>
      <c r="O19" s="52">
        <v>7894581.534</v>
      </c>
      <c r="P19" s="52">
        <v>9182</v>
      </c>
      <c r="Q19" s="52">
        <v>9814</v>
      </c>
      <c r="R19" s="54">
        <v>-6.4397799062563701</v>
      </c>
      <c r="S19" s="52">
        <v>40.631705380091503</v>
      </c>
      <c r="T19" s="52">
        <v>39.073601803545998</v>
      </c>
      <c r="U19" s="55">
        <v>3.8346989425380098</v>
      </c>
    </row>
    <row r="20" spans="1:21" ht="12" thickBot="1">
      <c r="A20" s="68"/>
      <c r="B20" s="65" t="s">
        <v>18</v>
      </c>
      <c r="C20" s="66"/>
      <c r="D20" s="52">
        <v>858645.99509999994</v>
      </c>
      <c r="E20" s="53"/>
      <c r="F20" s="53"/>
      <c r="G20" s="52">
        <v>1095905.074</v>
      </c>
      <c r="H20" s="54">
        <v>-21.6496012774187</v>
      </c>
      <c r="I20" s="52">
        <v>83133.7</v>
      </c>
      <c r="J20" s="54">
        <v>9.6819528041143492</v>
      </c>
      <c r="K20" s="52">
        <v>92046.826000000001</v>
      </c>
      <c r="L20" s="54">
        <v>8.3991604915226397</v>
      </c>
      <c r="M20" s="54">
        <v>-9.6832518700862E-2</v>
      </c>
      <c r="N20" s="52">
        <v>11375366.4078</v>
      </c>
      <c r="O20" s="52">
        <v>11375366.4078</v>
      </c>
      <c r="P20" s="52">
        <v>34671</v>
      </c>
      <c r="Q20" s="52">
        <v>37641</v>
      </c>
      <c r="R20" s="54">
        <v>-7.8903323503626401</v>
      </c>
      <c r="S20" s="52">
        <v>24.765538781690701</v>
      </c>
      <c r="T20" s="52">
        <v>26.811515198852302</v>
      </c>
      <c r="U20" s="55">
        <v>-8.2613846409598892</v>
      </c>
    </row>
    <row r="21" spans="1:21" ht="12" customHeight="1" thickBot="1">
      <c r="A21" s="68"/>
      <c r="B21" s="65" t="s">
        <v>19</v>
      </c>
      <c r="C21" s="66"/>
      <c r="D21" s="52">
        <v>269017.71120000002</v>
      </c>
      <c r="E21" s="53"/>
      <c r="F21" s="53"/>
      <c r="G21" s="52">
        <v>370397.0625</v>
      </c>
      <c r="H21" s="54">
        <v>-27.370452296716</v>
      </c>
      <c r="I21" s="52">
        <v>40729.428899999999</v>
      </c>
      <c r="J21" s="54">
        <v>15.1400548009718</v>
      </c>
      <c r="K21" s="52">
        <v>25074.521799999999</v>
      </c>
      <c r="L21" s="54">
        <v>6.7696330070112296</v>
      </c>
      <c r="M21" s="54">
        <v>0.62433522062223301</v>
      </c>
      <c r="N21" s="52">
        <v>2466451.2930999999</v>
      </c>
      <c r="O21" s="52">
        <v>2466451.2930999999</v>
      </c>
      <c r="P21" s="52">
        <v>21466</v>
      </c>
      <c r="Q21" s="52">
        <v>22538</v>
      </c>
      <c r="R21" s="54">
        <v>-4.7564113940899801</v>
      </c>
      <c r="S21" s="52">
        <v>12.532270157458299</v>
      </c>
      <c r="T21" s="52">
        <v>12.0188512512202</v>
      </c>
      <c r="U21" s="55">
        <v>4.0967749640522504</v>
      </c>
    </row>
    <row r="22" spans="1:21" ht="12" customHeight="1" thickBot="1">
      <c r="A22" s="68"/>
      <c r="B22" s="65" t="s">
        <v>20</v>
      </c>
      <c r="C22" s="66"/>
      <c r="D22" s="52">
        <v>750386.10549999995</v>
      </c>
      <c r="E22" s="53"/>
      <c r="F22" s="53"/>
      <c r="G22" s="52">
        <v>942756.70499999996</v>
      </c>
      <c r="H22" s="54">
        <v>-20.405116026196801</v>
      </c>
      <c r="I22" s="52">
        <v>81472.979500000001</v>
      </c>
      <c r="J22" s="54">
        <v>10.857474425877401</v>
      </c>
      <c r="K22" s="52">
        <v>102670.47410000001</v>
      </c>
      <c r="L22" s="54">
        <v>10.8904528130617</v>
      </c>
      <c r="M22" s="54">
        <v>-0.20646144654356899</v>
      </c>
      <c r="N22" s="52">
        <v>8026011.1752000004</v>
      </c>
      <c r="O22" s="52">
        <v>8026011.1752000004</v>
      </c>
      <c r="P22" s="52">
        <v>44717</v>
      </c>
      <c r="Q22" s="52">
        <v>48932</v>
      </c>
      <c r="R22" s="54">
        <v>-8.6139949317420097</v>
      </c>
      <c r="S22" s="52">
        <v>16.780779245029901</v>
      </c>
      <c r="T22" s="52">
        <v>16.8394763774217</v>
      </c>
      <c r="U22" s="55">
        <v>-0.34978788252195703</v>
      </c>
    </row>
    <row r="23" spans="1:21" ht="12" thickBot="1">
      <c r="A23" s="68"/>
      <c r="B23" s="65" t="s">
        <v>21</v>
      </c>
      <c r="C23" s="66"/>
      <c r="D23" s="52">
        <v>1749622.0649000001</v>
      </c>
      <c r="E23" s="53"/>
      <c r="F23" s="53"/>
      <c r="G23" s="52">
        <v>2152761.2557999999</v>
      </c>
      <c r="H23" s="54">
        <v>-18.726609363386501</v>
      </c>
      <c r="I23" s="52">
        <v>180662.99840000001</v>
      </c>
      <c r="J23" s="54">
        <v>10.325829904890099</v>
      </c>
      <c r="K23" s="52">
        <v>228891.2647</v>
      </c>
      <c r="L23" s="54">
        <v>10.6324500259059</v>
      </c>
      <c r="M23" s="54">
        <v>-0.21070383076091201</v>
      </c>
      <c r="N23" s="52">
        <v>26120723.146699999</v>
      </c>
      <c r="O23" s="52">
        <v>26120723.146699999</v>
      </c>
      <c r="P23" s="52">
        <v>54795</v>
      </c>
      <c r="Q23" s="52">
        <v>71406</v>
      </c>
      <c r="R23" s="54">
        <v>-23.262751029325301</v>
      </c>
      <c r="S23" s="52">
        <v>31.930323294096201</v>
      </c>
      <c r="T23" s="52">
        <v>37.235297231325099</v>
      </c>
      <c r="U23" s="55">
        <v>-16.614219306103301</v>
      </c>
    </row>
    <row r="24" spans="1:21" ht="12" thickBot="1">
      <c r="A24" s="68"/>
      <c r="B24" s="65" t="s">
        <v>22</v>
      </c>
      <c r="C24" s="66"/>
      <c r="D24" s="52">
        <v>225347.32639999999</v>
      </c>
      <c r="E24" s="53"/>
      <c r="F24" s="53"/>
      <c r="G24" s="52">
        <v>210130.7867</v>
      </c>
      <c r="H24" s="54">
        <v>7.2414613484145898</v>
      </c>
      <c r="I24" s="52">
        <v>30441.7768</v>
      </c>
      <c r="J24" s="54">
        <v>13.5088253702929</v>
      </c>
      <c r="K24" s="52">
        <v>36506.638800000001</v>
      </c>
      <c r="L24" s="54">
        <v>17.373293734496801</v>
      </c>
      <c r="M24" s="54">
        <v>-0.16613038612582401</v>
      </c>
      <c r="N24" s="52">
        <v>1999405.0651</v>
      </c>
      <c r="O24" s="52">
        <v>1999405.0651</v>
      </c>
      <c r="P24" s="52">
        <v>20216</v>
      </c>
      <c r="Q24" s="52">
        <v>20438</v>
      </c>
      <c r="R24" s="54">
        <v>-1.08621195811723</v>
      </c>
      <c r="S24" s="52">
        <v>11.1469789473684</v>
      </c>
      <c r="T24" s="52">
        <v>11.249957960661501</v>
      </c>
      <c r="U24" s="55">
        <v>-0.92382890269478501</v>
      </c>
    </row>
    <row r="25" spans="1:21" ht="12" thickBot="1">
      <c r="A25" s="68"/>
      <c r="B25" s="65" t="s">
        <v>23</v>
      </c>
      <c r="C25" s="66"/>
      <c r="D25" s="52">
        <v>281052.05570000003</v>
      </c>
      <c r="E25" s="53"/>
      <c r="F25" s="53"/>
      <c r="G25" s="52">
        <v>304402.67810000002</v>
      </c>
      <c r="H25" s="54">
        <v>-7.6709648370206001</v>
      </c>
      <c r="I25" s="52">
        <v>14888.9591</v>
      </c>
      <c r="J25" s="54">
        <v>5.2975805720107401</v>
      </c>
      <c r="K25" s="52">
        <v>21974.0229</v>
      </c>
      <c r="L25" s="54">
        <v>7.2187350772194101</v>
      </c>
      <c r="M25" s="54">
        <v>-0.32242907146510702</v>
      </c>
      <c r="N25" s="52">
        <v>6940622.0735999998</v>
      </c>
      <c r="O25" s="52">
        <v>6940622.0735999998</v>
      </c>
      <c r="P25" s="52">
        <v>15117</v>
      </c>
      <c r="Q25" s="52">
        <v>24071</v>
      </c>
      <c r="R25" s="54">
        <v>-37.198288396826101</v>
      </c>
      <c r="S25" s="52">
        <v>18.591787768737198</v>
      </c>
      <c r="T25" s="52">
        <v>33.4884309916497</v>
      </c>
      <c r="U25" s="55">
        <v>-80.124856244119798</v>
      </c>
    </row>
    <row r="26" spans="1:21" ht="12" thickBot="1">
      <c r="A26" s="68"/>
      <c r="B26" s="65" t="s">
        <v>24</v>
      </c>
      <c r="C26" s="66"/>
      <c r="D26" s="52">
        <v>491404.91149999999</v>
      </c>
      <c r="E26" s="53"/>
      <c r="F26" s="53"/>
      <c r="G26" s="52">
        <v>576337.72580000001</v>
      </c>
      <c r="H26" s="54">
        <v>-14.736639733605299</v>
      </c>
      <c r="I26" s="52">
        <v>102237.8406</v>
      </c>
      <c r="J26" s="54">
        <v>20.805213421233798</v>
      </c>
      <c r="K26" s="52">
        <v>110626.2062</v>
      </c>
      <c r="L26" s="54">
        <v>19.1946841665523</v>
      </c>
      <c r="M26" s="54">
        <v>-7.5826206901055002E-2</v>
      </c>
      <c r="N26" s="52">
        <v>4305968.8022999996</v>
      </c>
      <c r="O26" s="52">
        <v>4305968.8022999996</v>
      </c>
      <c r="P26" s="52">
        <v>35613</v>
      </c>
      <c r="Q26" s="52">
        <v>36182</v>
      </c>
      <c r="R26" s="54">
        <v>-1.5726051627881299</v>
      </c>
      <c r="S26" s="52">
        <v>13.798469982871399</v>
      </c>
      <c r="T26" s="52">
        <v>14.258159742413399</v>
      </c>
      <c r="U26" s="55">
        <v>-3.3314545751272502</v>
      </c>
    </row>
    <row r="27" spans="1:21" ht="12" thickBot="1">
      <c r="A27" s="68"/>
      <c r="B27" s="65" t="s">
        <v>25</v>
      </c>
      <c r="C27" s="66"/>
      <c r="D27" s="52">
        <v>193680.47409999999</v>
      </c>
      <c r="E27" s="53"/>
      <c r="F27" s="53"/>
      <c r="G27" s="52">
        <v>229802.89</v>
      </c>
      <c r="H27" s="54">
        <v>-15.718869288371501</v>
      </c>
      <c r="I27" s="52">
        <v>50884.878700000001</v>
      </c>
      <c r="J27" s="54">
        <v>26.272590944674899</v>
      </c>
      <c r="K27" s="52">
        <v>56526.085700000003</v>
      </c>
      <c r="L27" s="54">
        <v>24.5976391767745</v>
      </c>
      <c r="M27" s="54">
        <v>-9.9798295426636999E-2</v>
      </c>
      <c r="N27" s="52">
        <v>1469183.5333</v>
      </c>
      <c r="O27" s="52">
        <v>1469183.5333</v>
      </c>
      <c r="P27" s="52">
        <v>24753</v>
      </c>
      <c r="Q27" s="52">
        <v>24878</v>
      </c>
      <c r="R27" s="54">
        <v>-0.50245196559208805</v>
      </c>
      <c r="S27" s="52">
        <v>7.8245252737042001</v>
      </c>
      <c r="T27" s="52">
        <v>7.6795889741940702</v>
      </c>
      <c r="U27" s="55">
        <v>1.8523334571774701</v>
      </c>
    </row>
    <row r="28" spans="1:21" ht="12" thickBot="1">
      <c r="A28" s="68"/>
      <c r="B28" s="65" t="s">
        <v>26</v>
      </c>
      <c r="C28" s="66"/>
      <c r="D28" s="52">
        <v>1185100.8474000001</v>
      </c>
      <c r="E28" s="53"/>
      <c r="F28" s="53"/>
      <c r="G28" s="52">
        <v>911579.15610000002</v>
      </c>
      <c r="H28" s="54">
        <v>30.0052594960821</v>
      </c>
      <c r="I28" s="52">
        <v>-3550.922</v>
      </c>
      <c r="J28" s="54">
        <v>-0.29963036544867799</v>
      </c>
      <c r="K28" s="52">
        <v>44407.911800000002</v>
      </c>
      <c r="L28" s="54">
        <v>4.87153655311623</v>
      </c>
      <c r="M28" s="54">
        <v>-1.0799614720906601</v>
      </c>
      <c r="N28" s="52">
        <v>12397087.775800001</v>
      </c>
      <c r="O28" s="52">
        <v>12397087.775800001</v>
      </c>
      <c r="P28" s="52">
        <v>39663</v>
      </c>
      <c r="Q28" s="52">
        <v>38529</v>
      </c>
      <c r="R28" s="54">
        <v>2.9432375613174502</v>
      </c>
      <c r="S28" s="52">
        <v>29.879253899099901</v>
      </c>
      <c r="T28" s="52">
        <v>30.784820908925699</v>
      </c>
      <c r="U28" s="55">
        <v>-3.0307550947686202</v>
      </c>
    </row>
    <row r="29" spans="1:21" ht="12" thickBot="1">
      <c r="A29" s="68"/>
      <c r="B29" s="65" t="s">
        <v>27</v>
      </c>
      <c r="C29" s="66"/>
      <c r="D29" s="52">
        <v>617012.58239999996</v>
      </c>
      <c r="E29" s="53"/>
      <c r="F29" s="53"/>
      <c r="G29" s="52">
        <v>645536.12529999996</v>
      </c>
      <c r="H29" s="54">
        <v>-4.4185819789317202</v>
      </c>
      <c r="I29" s="52">
        <v>88736.145799999998</v>
      </c>
      <c r="J29" s="54">
        <v>14.381577998756899</v>
      </c>
      <c r="K29" s="52">
        <v>82837.595000000001</v>
      </c>
      <c r="L29" s="54">
        <v>12.832371691282599</v>
      </c>
      <c r="M29" s="54">
        <v>7.1206205346738993E-2</v>
      </c>
      <c r="N29" s="52">
        <v>4192674.9624000001</v>
      </c>
      <c r="O29" s="52">
        <v>4192674.9624000001</v>
      </c>
      <c r="P29" s="52">
        <v>95885</v>
      </c>
      <c r="Q29" s="52">
        <v>98458</v>
      </c>
      <c r="R29" s="54">
        <v>-2.6132970403623799</v>
      </c>
      <c r="S29" s="52">
        <v>6.43492290139229</v>
      </c>
      <c r="T29" s="52">
        <v>6.4652455087448502</v>
      </c>
      <c r="U29" s="55">
        <v>-0.47121943521642401</v>
      </c>
    </row>
    <row r="30" spans="1:21" ht="12" thickBot="1">
      <c r="A30" s="68"/>
      <c r="B30" s="65" t="s">
        <v>28</v>
      </c>
      <c r="C30" s="66"/>
      <c r="D30" s="52">
        <v>627006.73160000006</v>
      </c>
      <c r="E30" s="53"/>
      <c r="F30" s="53"/>
      <c r="G30" s="52">
        <v>811758.54720000003</v>
      </c>
      <c r="H30" s="54">
        <v>-22.759454302916101</v>
      </c>
      <c r="I30" s="52">
        <v>68370.325800000006</v>
      </c>
      <c r="J30" s="54">
        <v>10.9042411116595</v>
      </c>
      <c r="K30" s="52">
        <v>92193.554699999993</v>
      </c>
      <c r="L30" s="54">
        <v>11.3572631933477</v>
      </c>
      <c r="M30" s="54">
        <v>-0.25840449451722902</v>
      </c>
      <c r="N30" s="52">
        <v>6501824.3252999997</v>
      </c>
      <c r="O30" s="52">
        <v>6501824.3252999997</v>
      </c>
      <c r="P30" s="52">
        <v>51794</v>
      </c>
      <c r="Q30" s="52">
        <v>56116</v>
      </c>
      <c r="R30" s="54">
        <v>-7.7019032005132297</v>
      </c>
      <c r="S30" s="52">
        <v>12.105779271730301</v>
      </c>
      <c r="T30" s="52">
        <v>12.4847621498325</v>
      </c>
      <c r="U30" s="55">
        <v>-3.1305946490135002</v>
      </c>
    </row>
    <row r="31" spans="1:21" ht="12" thickBot="1">
      <c r="A31" s="68"/>
      <c r="B31" s="65" t="s">
        <v>29</v>
      </c>
      <c r="C31" s="66"/>
      <c r="D31" s="52">
        <v>2005244.3703000001</v>
      </c>
      <c r="E31" s="53"/>
      <c r="F31" s="53"/>
      <c r="G31" s="52">
        <v>2183824.7892999998</v>
      </c>
      <c r="H31" s="54">
        <v>-8.1774151422304193</v>
      </c>
      <c r="I31" s="52">
        <v>-86321.348599999998</v>
      </c>
      <c r="J31" s="54">
        <v>-4.3047795011181398</v>
      </c>
      <c r="K31" s="52">
        <v>-131845.42310000001</v>
      </c>
      <c r="L31" s="54">
        <v>-6.0373626925565604</v>
      </c>
      <c r="M31" s="54">
        <v>-0.345283692293753</v>
      </c>
      <c r="N31" s="52">
        <v>41508804.379000001</v>
      </c>
      <c r="O31" s="52">
        <v>41508804.379000001</v>
      </c>
      <c r="P31" s="52">
        <v>32059</v>
      </c>
      <c r="Q31" s="52">
        <v>38007</v>
      </c>
      <c r="R31" s="54">
        <v>-15.649748730497</v>
      </c>
      <c r="S31" s="52">
        <v>62.5485626594716</v>
      </c>
      <c r="T31" s="52">
        <v>63.239925874181097</v>
      </c>
      <c r="U31" s="55">
        <v>-1.10532230528366</v>
      </c>
    </row>
    <row r="32" spans="1:21" ht="12" thickBot="1">
      <c r="A32" s="68"/>
      <c r="B32" s="65" t="s">
        <v>30</v>
      </c>
      <c r="C32" s="66"/>
      <c r="D32" s="52">
        <v>87029.760800000004</v>
      </c>
      <c r="E32" s="53"/>
      <c r="F32" s="53"/>
      <c r="G32" s="52">
        <v>105729.83960000001</v>
      </c>
      <c r="H32" s="54">
        <v>-17.686661467327198</v>
      </c>
      <c r="I32" s="52">
        <v>21932.924500000001</v>
      </c>
      <c r="J32" s="54">
        <v>25.201637116300098</v>
      </c>
      <c r="K32" s="52">
        <v>30727.7585</v>
      </c>
      <c r="L32" s="54">
        <v>29.062522572861301</v>
      </c>
      <c r="M32" s="54">
        <v>-0.28621788341638998</v>
      </c>
      <c r="N32" s="52">
        <v>606102.86360000004</v>
      </c>
      <c r="O32" s="52">
        <v>606102.86360000004</v>
      </c>
      <c r="P32" s="52">
        <v>19904</v>
      </c>
      <c r="Q32" s="52">
        <v>21033</v>
      </c>
      <c r="R32" s="54">
        <v>-5.3677554319402798</v>
      </c>
      <c r="S32" s="52">
        <v>4.3724759244372997</v>
      </c>
      <c r="T32" s="52">
        <v>4.47185014025579</v>
      </c>
      <c r="U32" s="55">
        <v>-2.27272185223703</v>
      </c>
    </row>
    <row r="33" spans="1:21" ht="12" thickBot="1">
      <c r="A33" s="68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2">
        <v>9.0265000000000004</v>
      </c>
      <c r="O33" s="52">
        <v>9.0265000000000004</v>
      </c>
      <c r="P33" s="53"/>
      <c r="Q33" s="52">
        <v>1</v>
      </c>
      <c r="R33" s="53"/>
      <c r="S33" s="53"/>
      <c r="T33" s="52">
        <v>9.0265000000000004</v>
      </c>
      <c r="U33" s="56"/>
    </row>
    <row r="34" spans="1:21" ht="12" thickBot="1">
      <c r="A34" s="68"/>
      <c r="B34" s="65" t="s">
        <v>31</v>
      </c>
      <c r="C34" s="66"/>
      <c r="D34" s="52">
        <v>294064.3726</v>
      </c>
      <c r="E34" s="53"/>
      <c r="F34" s="53"/>
      <c r="G34" s="52">
        <v>244632.231</v>
      </c>
      <c r="H34" s="54">
        <v>20.206716587561999</v>
      </c>
      <c r="I34" s="52">
        <v>13758.6559</v>
      </c>
      <c r="J34" s="54">
        <v>4.6787904901064499</v>
      </c>
      <c r="K34" s="52">
        <v>13962.1913</v>
      </c>
      <c r="L34" s="54">
        <v>5.7074209898367796</v>
      </c>
      <c r="M34" s="54">
        <v>-1.4577611467048E-2</v>
      </c>
      <c r="N34" s="52">
        <v>2437480.1730999998</v>
      </c>
      <c r="O34" s="52">
        <v>2437480.1730999998</v>
      </c>
      <c r="P34" s="52">
        <v>12267</v>
      </c>
      <c r="Q34" s="52">
        <v>13475</v>
      </c>
      <c r="R34" s="54">
        <v>-8.9647495361781093</v>
      </c>
      <c r="S34" s="52">
        <v>23.971987657944101</v>
      </c>
      <c r="T34" s="52">
        <v>17.184978946196701</v>
      </c>
      <c r="U34" s="55">
        <v>28.312248481816098</v>
      </c>
    </row>
    <row r="35" spans="1:21" ht="12" customHeight="1" thickBot="1">
      <c r="A35" s="68"/>
      <c r="B35" s="65" t="s">
        <v>68</v>
      </c>
      <c r="C35" s="66"/>
      <c r="D35" s="52">
        <v>76208.600000000006</v>
      </c>
      <c r="E35" s="53"/>
      <c r="F35" s="53"/>
      <c r="G35" s="52">
        <v>12062.4</v>
      </c>
      <c r="H35" s="54">
        <v>531.78637750364805</v>
      </c>
      <c r="I35" s="52">
        <v>761.89</v>
      </c>
      <c r="J35" s="54">
        <v>0.99974281117879105</v>
      </c>
      <c r="K35" s="52">
        <v>-42.12</v>
      </c>
      <c r="L35" s="54">
        <v>-0.34918424194190201</v>
      </c>
      <c r="M35" s="54">
        <v>-19.088556505223199</v>
      </c>
      <c r="N35" s="52">
        <v>1686279.57</v>
      </c>
      <c r="O35" s="52">
        <v>1686279.57</v>
      </c>
      <c r="P35" s="52">
        <v>50</v>
      </c>
      <c r="Q35" s="52">
        <v>83</v>
      </c>
      <c r="R35" s="54">
        <v>-39.759036144578303</v>
      </c>
      <c r="S35" s="52">
        <v>1524.172</v>
      </c>
      <c r="T35" s="52">
        <v>1407.3903614457799</v>
      </c>
      <c r="U35" s="55">
        <v>7.6619724384266901</v>
      </c>
    </row>
    <row r="36" spans="1:21" ht="12" customHeight="1" thickBot="1">
      <c r="A36" s="68"/>
      <c r="B36" s="65" t="s">
        <v>35</v>
      </c>
      <c r="C36" s="66"/>
      <c r="D36" s="52">
        <v>182303.47</v>
      </c>
      <c r="E36" s="53"/>
      <c r="F36" s="53"/>
      <c r="G36" s="52">
        <v>599552.17000000004</v>
      </c>
      <c r="H36" s="54">
        <v>-69.593393348905707</v>
      </c>
      <c r="I36" s="52">
        <v>-16567.72</v>
      </c>
      <c r="J36" s="54">
        <v>-9.0879893838553905</v>
      </c>
      <c r="K36" s="52">
        <v>-74549.36</v>
      </c>
      <c r="L36" s="54">
        <v>-12.434173993565899</v>
      </c>
      <c r="M36" s="54">
        <v>-0.77776174067758597</v>
      </c>
      <c r="N36" s="52">
        <v>11984803.369999999</v>
      </c>
      <c r="O36" s="52">
        <v>11984803.369999999</v>
      </c>
      <c r="P36" s="52">
        <v>86</v>
      </c>
      <c r="Q36" s="52">
        <v>112</v>
      </c>
      <c r="R36" s="54">
        <v>-23.214285714285701</v>
      </c>
      <c r="S36" s="52">
        <v>2119.80779069767</v>
      </c>
      <c r="T36" s="52">
        <v>1708.7381250000001</v>
      </c>
      <c r="U36" s="55">
        <v>19.391836726969601</v>
      </c>
    </row>
    <row r="37" spans="1:21" ht="12" thickBot="1">
      <c r="A37" s="68"/>
      <c r="B37" s="65" t="s">
        <v>36</v>
      </c>
      <c r="C37" s="66"/>
      <c r="D37" s="52">
        <v>20626.5</v>
      </c>
      <c r="E37" s="53"/>
      <c r="F37" s="53"/>
      <c r="G37" s="52">
        <v>335754.69</v>
      </c>
      <c r="H37" s="54">
        <v>-93.856675538917997</v>
      </c>
      <c r="I37" s="52">
        <v>621.36</v>
      </c>
      <c r="J37" s="54">
        <v>3.0124354592393301</v>
      </c>
      <c r="K37" s="52">
        <v>-39093.99</v>
      </c>
      <c r="L37" s="54">
        <v>-11.643616951411801</v>
      </c>
      <c r="M37" s="54">
        <v>-1.0158940031447301</v>
      </c>
      <c r="N37" s="52">
        <v>5188850.57</v>
      </c>
      <c r="O37" s="52">
        <v>5188850.57</v>
      </c>
      <c r="P37" s="52">
        <v>6</v>
      </c>
      <c r="Q37" s="52">
        <v>44</v>
      </c>
      <c r="R37" s="54">
        <v>-86.363636363636402</v>
      </c>
      <c r="S37" s="52">
        <v>3437.75</v>
      </c>
      <c r="T37" s="52">
        <v>3420.96</v>
      </c>
      <c r="U37" s="55">
        <v>0.488400843575025</v>
      </c>
    </row>
    <row r="38" spans="1:21" ht="12" thickBot="1">
      <c r="A38" s="68"/>
      <c r="B38" s="65" t="s">
        <v>37</v>
      </c>
      <c r="C38" s="66"/>
      <c r="D38" s="52">
        <v>116280.42</v>
      </c>
      <c r="E38" s="53"/>
      <c r="F38" s="53"/>
      <c r="G38" s="52">
        <v>295614.61</v>
      </c>
      <c r="H38" s="54">
        <v>-60.664860238132398</v>
      </c>
      <c r="I38" s="52">
        <v>-15341.13</v>
      </c>
      <c r="J38" s="54">
        <v>-13.193218600345601</v>
      </c>
      <c r="K38" s="52">
        <v>-52954.5</v>
      </c>
      <c r="L38" s="54">
        <v>-17.913356853370701</v>
      </c>
      <c r="M38" s="54">
        <v>-0.71029600883777599</v>
      </c>
      <c r="N38" s="52">
        <v>5105583.8899999997</v>
      </c>
      <c r="O38" s="52">
        <v>5105583.8899999997</v>
      </c>
      <c r="P38" s="52">
        <v>57</v>
      </c>
      <c r="Q38" s="52">
        <v>62</v>
      </c>
      <c r="R38" s="54">
        <v>-8.0645161290322598</v>
      </c>
      <c r="S38" s="52">
        <v>2040.0073684210499</v>
      </c>
      <c r="T38" s="52">
        <v>1977.97129032258</v>
      </c>
      <c r="U38" s="55">
        <v>3.0409732366058702</v>
      </c>
    </row>
    <row r="39" spans="1:21" ht="12" thickBot="1">
      <c r="A39" s="68"/>
      <c r="B39" s="65" t="s">
        <v>70</v>
      </c>
      <c r="C39" s="66"/>
      <c r="D39" s="53"/>
      <c r="E39" s="53"/>
      <c r="F39" s="53"/>
      <c r="G39" s="52">
        <v>14.33</v>
      </c>
      <c r="H39" s="53"/>
      <c r="I39" s="53"/>
      <c r="J39" s="53"/>
      <c r="K39" s="52">
        <v>10.99</v>
      </c>
      <c r="L39" s="54">
        <v>76.692254012561094</v>
      </c>
      <c r="M39" s="53"/>
      <c r="N39" s="52">
        <v>135.16999999999999</v>
      </c>
      <c r="O39" s="52">
        <v>135.16999999999999</v>
      </c>
      <c r="P39" s="53"/>
      <c r="Q39" s="52">
        <v>33</v>
      </c>
      <c r="R39" s="53"/>
      <c r="S39" s="53"/>
      <c r="T39" s="52">
        <v>4.06666666666667</v>
      </c>
      <c r="U39" s="56"/>
    </row>
    <row r="40" spans="1:21" ht="12" customHeight="1" thickBot="1">
      <c r="A40" s="68"/>
      <c r="B40" s="65" t="s">
        <v>32</v>
      </c>
      <c r="C40" s="66"/>
      <c r="D40" s="52">
        <v>46799.144899999999</v>
      </c>
      <c r="E40" s="53"/>
      <c r="F40" s="53"/>
      <c r="G40" s="52">
        <v>143176.92329999999</v>
      </c>
      <c r="H40" s="54">
        <v>-67.313765499806607</v>
      </c>
      <c r="I40" s="52">
        <v>2437.6983</v>
      </c>
      <c r="J40" s="54">
        <v>5.2088522241354003</v>
      </c>
      <c r="K40" s="52">
        <v>6534.9924000000001</v>
      </c>
      <c r="L40" s="54">
        <v>4.5642777127618297</v>
      </c>
      <c r="M40" s="54">
        <v>-0.62697763810712304</v>
      </c>
      <c r="N40" s="52">
        <v>619395.29489999998</v>
      </c>
      <c r="O40" s="52">
        <v>619395.29489999998</v>
      </c>
      <c r="P40" s="52">
        <v>104</v>
      </c>
      <c r="Q40" s="52">
        <v>100</v>
      </c>
      <c r="R40" s="54">
        <v>4</v>
      </c>
      <c r="S40" s="52">
        <v>449.99177788461498</v>
      </c>
      <c r="T40" s="52">
        <v>375.88033799999999</v>
      </c>
      <c r="U40" s="55">
        <v>16.469509783713999</v>
      </c>
    </row>
    <row r="41" spans="1:21" ht="12" customHeight="1" thickBot="1">
      <c r="A41" s="68"/>
      <c r="B41" s="65" t="s">
        <v>33</v>
      </c>
      <c r="C41" s="66"/>
      <c r="D41" s="52">
        <v>330612.49400000001</v>
      </c>
      <c r="E41" s="53"/>
      <c r="F41" s="53"/>
      <c r="G41" s="52">
        <v>502262.53029999998</v>
      </c>
      <c r="H41" s="54">
        <v>-34.175361677382902</v>
      </c>
      <c r="I41" s="52">
        <v>9458.7819</v>
      </c>
      <c r="J41" s="54">
        <v>2.8609874314066301</v>
      </c>
      <c r="K41" s="52">
        <v>16130.2677</v>
      </c>
      <c r="L41" s="54">
        <v>3.2115212118979799</v>
      </c>
      <c r="M41" s="54">
        <v>-0.41360043888174303</v>
      </c>
      <c r="N41" s="52">
        <v>4900117.4848999996</v>
      </c>
      <c r="O41" s="52">
        <v>4900117.4848999996</v>
      </c>
      <c r="P41" s="52">
        <v>1649</v>
      </c>
      <c r="Q41" s="52">
        <v>1610</v>
      </c>
      <c r="R41" s="54">
        <v>2.4223602484472</v>
      </c>
      <c r="S41" s="52">
        <v>200.49271922377201</v>
      </c>
      <c r="T41" s="52">
        <v>198.012695900621</v>
      </c>
      <c r="U41" s="55">
        <v>1.23696428117317</v>
      </c>
    </row>
    <row r="42" spans="1:21" ht="12" thickBot="1">
      <c r="A42" s="68"/>
      <c r="B42" s="65" t="s">
        <v>38</v>
      </c>
      <c r="C42" s="66"/>
      <c r="D42" s="52">
        <v>75955.509999999995</v>
      </c>
      <c r="E42" s="53"/>
      <c r="F42" s="53"/>
      <c r="G42" s="52">
        <v>263076.76</v>
      </c>
      <c r="H42" s="54">
        <v>-71.128004617359593</v>
      </c>
      <c r="I42" s="52">
        <v>-2415.88</v>
      </c>
      <c r="J42" s="54">
        <v>-3.1806514102795198</v>
      </c>
      <c r="K42" s="52">
        <v>-36058.97</v>
      </c>
      <c r="L42" s="54">
        <v>-13.706634519902099</v>
      </c>
      <c r="M42" s="54">
        <v>-0.93300196871957197</v>
      </c>
      <c r="N42" s="52">
        <v>4502452.93</v>
      </c>
      <c r="O42" s="52">
        <v>4502452.93</v>
      </c>
      <c r="P42" s="52">
        <v>66</v>
      </c>
      <c r="Q42" s="52">
        <v>68</v>
      </c>
      <c r="R42" s="54">
        <v>-2.9411764705882399</v>
      </c>
      <c r="S42" s="52">
        <v>1150.84106060606</v>
      </c>
      <c r="T42" s="52">
        <v>1419.0673529411799</v>
      </c>
      <c r="U42" s="55">
        <v>-23.306979696558699</v>
      </c>
    </row>
    <row r="43" spans="1:21" ht="12" thickBot="1">
      <c r="A43" s="68"/>
      <c r="B43" s="65" t="s">
        <v>39</v>
      </c>
      <c r="C43" s="66"/>
      <c r="D43" s="52">
        <v>49723.09</v>
      </c>
      <c r="E43" s="53"/>
      <c r="F43" s="53"/>
      <c r="G43" s="52">
        <v>116480.4</v>
      </c>
      <c r="H43" s="54">
        <v>-57.312054216846803</v>
      </c>
      <c r="I43" s="52">
        <v>6339.7</v>
      </c>
      <c r="J43" s="54">
        <v>12.750012117107</v>
      </c>
      <c r="K43" s="52">
        <v>14191.96</v>
      </c>
      <c r="L43" s="54">
        <v>12.1839897527824</v>
      </c>
      <c r="M43" s="54">
        <v>-0.55328932719652502</v>
      </c>
      <c r="N43" s="52">
        <v>1382657.76</v>
      </c>
      <c r="O43" s="52">
        <v>1382657.76</v>
      </c>
      <c r="P43" s="52">
        <v>51</v>
      </c>
      <c r="Q43" s="52">
        <v>73</v>
      </c>
      <c r="R43" s="54">
        <v>-30.136986301369902</v>
      </c>
      <c r="S43" s="52">
        <v>974.96254901960799</v>
      </c>
      <c r="T43" s="52">
        <v>1223.85095890411</v>
      </c>
      <c r="U43" s="55">
        <v>-25.527996960988499</v>
      </c>
    </row>
    <row r="44" spans="1:21" ht="12" thickBot="1">
      <c r="A44" s="68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69"/>
      <c r="B45" s="65" t="s">
        <v>34</v>
      </c>
      <c r="C45" s="66"/>
      <c r="D45" s="57">
        <v>6038.4766</v>
      </c>
      <c r="E45" s="58"/>
      <c r="F45" s="58"/>
      <c r="G45" s="57">
        <v>30678.109499999999</v>
      </c>
      <c r="H45" s="59">
        <v>-80.316659994971303</v>
      </c>
      <c r="I45" s="57">
        <v>450.12909999999999</v>
      </c>
      <c r="J45" s="59">
        <v>7.4543486680067597</v>
      </c>
      <c r="K45" s="57">
        <v>4766.0401000000002</v>
      </c>
      <c r="L45" s="59">
        <v>15.535638204824799</v>
      </c>
      <c r="M45" s="59">
        <v>-0.90555490710202002</v>
      </c>
      <c r="N45" s="57">
        <v>142430.274</v>
      </c>
      <c r="O45" s="57">
        <v>142430.274</v>
      </c>
      <c r="P45" s="57">
        <v>12</v>
      </c>
      <c r="Q45" s="57">
        <v>10</v>
      </c>
      <c r="R45" s="59">
        <v>20</v>
      </c>
      <c r="S45" s="57">
        <v>503.20638333333301</v>
      </c>
      <c r="T45" s="57">
        <v>764.67435999999998</v>
      </c>
      <c r="U45" s="60">
        <v>-51.9603855051786</v>
      </c>
    </row>
  </sheetData>
  <mergeCells count="43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A1:U4"/>
    <mergeCell ref="W1:W4"/>
    <mergeCell ref="B6:C6"/>
    <mergeCell ref="A7:C7"/>
    <mergeCell ref="B8:C8"/>
    <mergeCell ref="B32:C32"/>
    <mergeCell ref="B35:C35"/>
    <mergeCell ref="B36:C36"/>
    <mergeCell ref="B37:C37"/>
    <mergeCell ref="B19:C19"/>
    <mergeCell ref="B20:C20"/>
    <mergeCell ref="B21:C21"/>
    <mergeCell ref="B27:C27"/>
    <mergeCell ref="B28:C28"/>
    <mergeCell ref="B29:C29"/>
    <mergeCell ref="B30:C30"/>
    <mergeCell ref="B31:C31"/>
    <mergeCell ref="A8:A45"/>
    <mergeCell ref="B33:C33"/>
    <mergeCell ref="B34:C34"/>
    <mergeCell ref="B22:C22"/>
    <mergeCell ref="B23:C23"/>
    <mergeCell ref="B45:C45"/>
    <mergeCell ref="B39:C39"/>
    <mergeCell ref="B40:C40"/>
    <mergeCell ref="B41:C41"/>
    <mergeCell ref="B42:C42"/>
    <mergeCell ref="B43:C43"/>
    <mergeCell ref="B44:C44"/>
    <mergeCell ref="B18:C18"/>
    <mergeCell ref="B38:C38"/>
    <mergeCell ref="B25:C25"/>
    <mergeCell ref="B26:C26"/>
  </mergeCells>
  <phoneticPr fontId="1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G33" sqref="G33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50799</v>
      </c>
      <c r="D2" s="37">
        <v>514588.36548888899</v>
      </c>
      <c r="E2" s="37">
        <v>394542.99393760698</v>
      </c>
      <c r="F2" s="37">
        <v>120045.37155128201</v>
      </c>
      <c r="G2" s="37">
        <v>394542.99393760698</v>
      </c>
      <c r="H2" s="37">
        <v>0.23328427069514501</v>
      </c>
    </row>
    <row r="3" spans="1:8">
      <c r="A3" s="37">
        <v>2</v>
      </c>
      <c r="B3" s="37">
        <v>13</v>
      </c>
      <c r="C3" s="37">
        <v>5721</v>
      </c>
      <c r="D3" s="37">
        <v>51193.837492307699</v>
      </c>
      <c r="E3" s="37">
        <v>38752.409290598298</v>
      </c>
      <c r="F3" s="37">
        <v>12441.428201709399</v>
      </c>
      <c r="G3" s="37">
        <v>38752.409290598298</v>
      </c>
      <c r="H3" s="37">
        <v>0.243025895520703</v>
      </c>
    </row>
    <row r="4" spans="1:8">
      <c r="A4" s="37">
        <v>3</v>
      </c>
      <c r="B4" s="37">
        <v>14</v>
      </c>
      <c r="C4" s="37">
        <v>73331</v>
      </c>
      <c r="D4" s="37">
        <v>81552.931353036794</v>
      </c>
      <c r="E4" s="37">
        <v>60143.338474743403</v>
      </c>
      <c r="F4" s="37">
        <v>21409.592878293399</v>
      </c>
      <c r="G4" s="37">
        <v>60143.338474743403</v>
      </c>
      <c r="H4" s="37">
        <v>0.262523891208923</v>
      </c>
    </row>
    <row r="5" spans="1:8">
      <c r="A5" s="37">
        <v>4</v>
      </c>
      <c r="B5" s="37">
        <v>15</v>
      </c>
      <c r="C5" s="37">
        <v>2882</v>
      </c>
      <c r="D5" s="37">
        <v>47656.137721511201</v>
      </c>
      <c r="E5" s="37">
        <v>37441.239949345698</v>
      </c>
      <c r="F5" s="37">
        <v>10214.897772165499</v>
      </c>
      <c r="G5" s="37">
        <v>37441.239949345698</v>
      </c>
      <c r="H5" s="37">
        <v>0.21434590087552699</v>
      </c>
    </row>
    <row r="6" spans="1:8">
      <c r="A6" s="37">
        <v>5</v>
      </c>
      <c r="B6" s="37">
        <v>16</v>
      </c>
      <c r="C6" s="37">
        <v>2778</v>
      </c>
      <c r="D6" s="37">
        <v>139162.059058974</v>
      </c>
      <c r="E6" s="37">
        <v>121186.062833333</v>
      </c>
      <c r="F6" s="37">
        <v>17975.996225641</v>
      </c>
      <c r="G6" s="37">
        <v>121186.062833333</v>
      </c>
      <c r="H6" s="37">
        <v>0.12917311188980801</v>
      </c>
    </row>
    <row r="7" spans="1:8">
      <c r="A7" s="37">
        <v>6</v>
      </c>
      <c r="B7" s="37">
        <v>17</v>
      </c>
      <c r="C7" s="37">
        <v>12679</v>
      </c>
      <c r="D7" s="37">
        <v>184751.16036410301</v>
      </c>
      <c r="E7" s="37">
        <v>134326.25135384599</v>
      </c>
      <c r="F7" s="37">
        <v>50424.909010256401</v>
      </c>
      <c r="G7" s="37">
        <v>134326.25135384599</v>
      </c>
      <c r="H7" s="37">
        <v>0.27293419381442802</v>
      </c>
    </row>
    <row r="8" spans="1:8">
      <c r="A8" s="37">
        <v>7</v>
      </c>
      <c r="B8" s="37">
        <v>18</v>
      </c>
      <c r="C8" s="37">
        <v>49293</v>
      </c>
      <c r="D8" s="37">
        <v>100302.413315385</v>
      </c>
      <c r="E8" s="37">
        <v>80224.919362393193</v>
      </c>
      <c r="F8" s="37">
        <v>20077.493952991499</v>
      </c>
      <c r="G8" s="37">
        <v>80224.919362393193</v>
      </c>
      <c r="H8" s="37">
        <v>0.20016960000614401</v>
      </c>
    </row>
    <row r="9" spans="1:8">
      <c r="A9" s="37">
        <v>8</v>
      </c>
      <c r="B9" s="37">
        <v>19</v>
      </c>
      <c r="C9" s="37">
        <v>7421</v>
      </c>
      <c r="D9" s="37">
        <v>65990.347858119698</v>
      </c>
      <c r="E9" s="37">
        <v>57297.740771794903</v>
      </c>
      <c r="F9" s="37">
        <v>8692.6070863247896</v>
      </c>
      <c r="G9" s="37">
        <v>57297.740771794903</v>
      </c>
      <c r="H9" s="37">
        <v>0.13172543210431401</v>
      </c>
    </row>
    <row r="10" spans="1:8">
      <c r="A10" s="37">
        <v>9</v>
      </c>
      <c r="B10" s="37">
        <v>21</v>
      </c>
      <c r="C10" s="37">
        <v>102288</v>
      </c>
      <c r="D10" s="37">
        <v>436530.61615299102</v>
      </c>
      <c r="E10" s="37">
        <v>425926.89544786297</v>
      </c>
      <c r="F10" s="37">
        <v>10603.7207051282</v>
      </c>
      <c r="G10" s="37">
        <v>425926.89544786297</v>
      </c>
      <c r="H10" s="37">
        <v>2.42908980785254E-2</v>
      </c>
    </row>
    <row r="11" spans="1:8">
      <c r="A11" s="37">
        <v>10</v>
      </c>
      <c r="B11" s="37">
        <v>22</v>
      </c>
      <c r="C11" s="37">
        <v>17850</v>
      </c>
      <c r="D11" s="37">
        <v>519936.14775641001</v>
      </c>
      <c r="E11" s="37">
        <v>466208.22013846203</v>
      </c>
      <c r="F11" s="37">
        <v>53727.927617948699</v>
      </c>
      <c r="G11" s="37">
        <v>466208.22013846203</v>
      </c>
      <c r="H11" s="37">
        <v>0.103335626595288</v>
      </c>
    </row>
    <row r="12" spans="1:8">
      <c r="A12" s="37">
        <v>11</v>
      </c>
      <c r="B12" s="37">
        <v>23</v>
      </c>
      <c r="C12" s="37">
        <v>103310.883</v>
      </c>
      <c r="D12" s="37">
        <v>1083553.5059222199</v>
      </c>
      <c r="E12" s="37">
        <v>908235.56511623901</v>
      </c>
      <c r="F12" s="37">
        <v>175317.940805983</v>
      </c>
      <c r="G12" s="37">
        <v>908235.56511623901</v>
      </c>
      <c r="H12" s="37">
        <v>0.16179906192705101</v>
      </c>
    </row>
    <row r="13" spans="1:8">
      <c r="A13" s="37">
        <v>12</v>
      </c>
      <c r="B13" s="37">
        <v>24</v>
      </c>
      <c r="C13" s="37">
        <v>17452</v>
      </c>
      <c r="D13" s="37">
        <v>373080.27098205098</v>
      </c>
      <c r="E13" s="37">
        <v>333234.17778461502</v>
      </c>
      <c r="F13" s="37">
        <v>39846.093197435897</v>
      </c>
      <c r="G13" s="37">
        <v>333234.17778461502</v>
      </c>
      <c r="H13" s="37">
        <v>0.10680300272257701</v>
      </c>
    </row>
    <row r="14" spans="1:8">
      <c r="A14" s="37">
        <v>13</v>
      </c>
      <c r="B14" s="37">
        <v>25</v>
      </c>
      <c r="C14" s="37">
        <v>77096</v>
      </c>
      <c r="D14" s="37">
        <v>858645.91819999996</v>
      </c>
      <c r="E14" s="37">
        <v>775512.29509999999</v>
      </c>
      <c r="F14" s="37">
        <v>83133.623099999997</v>
      </c>
      <c r="G14" s="37">
        <v>775512.29509999999</v>
      </c>
      <c r="H14" s="37">
        <v>9.6819447152645899E-2</v>
      </c>
    </row>
    <row r="15" spans="1:8">
      <c r="A15" s="37">
        <v>14</v>
      </c>
      <c r="B15" s="37">
        <v>26</v>
      </c>
      <c r="C15" s="37">
        <v>43609</v>
      </c>
      <c r="D15" s="37">
        <v>269017.435196793</v>
      </c>
      <c r="E15" s="37">
        <v>228288.28219759499</v>
      </c>
      <c r="F15" s="37">
        <v>40729.152999198202</v>
      </c>
      <c r="G15" s="37">
        <v>228288.28219759499</v>
      </c>
      <c r="H15" s="37">
        <v>0.15139967775472901</v>
      </c>
    </row>
    <row r="16" spans="1:8">
      <c r="A16" s="37">
        <v>15</v>
      </c>
      <c r="B16" s="37">
        <v>27</v>
      </c>
      <c r="C16" s="37">
        <v>89296.070999999996</v>
      </c>
      <c r="D16" s="37">
        <v>750387.13089999999</v>
      </c>
      <c r="E16" s="37">
        <v>668913.12639999995</v>
      </c>
      <c r="F16" s="37">
        <v>81474.004499999995</v>
      </c>
      <c r="G16" s="37">
        <v>668913.12639999995</v>
      </c>
      <c r="H16" s="37">
        <v>0.108575961853559</v>
      </c>
    </row>
    <row r="17" spans="1:8">
      <c r="A17" s="37">
        <v>16</v>
      </c>
      <c r="B17" s="37">
        <v>29</v>
      </c>
      <c r="C17" s="37">
        <v>125620</v>
      </c>
      <c r="D17" s="37">
        <v>1749622.81395726</v>
      </c>
      <c r="E17" s="37">
        <v>1568959.0823658099</v>
      </c>
      <c r="F17" s="37">
        <v>180663.73159145299</v>
      </c>
      <c r="G17" s="37">
        <v>1568959.0823658099</v>
      </c>
      <c r="H17" s="37">
        <v>0.10325867389830801</v>
      </c>
    </row>
    <row r="18" spans="1:8">
      <c r="A18" s="37">
        <v>17</v>
      </c>
      <c r="B18" s="37">
        <v>31</v>
      </c>
      <c r="C18" s="37">
        <v>20949.244999999999</v>
      </c>
      <c r="D18" s="37">
        <v>225347.34328797401</v>
      </c>
      <c r="E18" s="37">
        <v>194905.548070235</v>
      </c>
      <c r="F18" s="37">
        <v>30441.795217739</v>
      </c>
      <c r="G18" s="37">
        <v>194905.548070235</v>
      </c>
      <c r="H18" s="37">
        <v>0.135088325309596</v>
      </c>
    </row>
    <row r="19" spans="1:8">
      <c r="A19" s="37">
        <v>18</v>
      </c>
      <c r="B19" s="37">
        <v>32</v>
      </c>
      <c r="C19" s="37">
        <v>19343.602999999999</v>
      </c>
      <c r="D19" s="37">
        <v>281052.04892760701</v>
      </c>
      <c r="E19" s="37">
        <v>266163.10425612202</v>
      </c>
      <c r="F19" s="37">
        <v>14888.944671486001</v>
      </c>
      <c r="G19" s="37">
        <v>266163.10425612202</v>
      </c>
      <c r="H19" s="37">
        <v>5.2975755659127197E-2</v>
      </c>
    </row>
    <row r="20" spans="1:8">
      <c r="A20" s="37">
        <v>19</v>
      </c>
      <c r="B20" s="37">
        <v>33</v>
      </c>
      <c r="C20" s="37">
        <v>28932.358</v>
      </c>
      <c r="D20" s="37">
        <v>491404.87069298798</v>
      </c>
      <c r="E20" s="37">
        <v>389167.04163697897</v>
      </c>
      <c r="F20" s="37">
        <v>102237.829056009</v>
      </c>
      <c r="G20" s="37">
        <v>389167.04163697897</v>
      </c>
      <c r="H20" s="37">
        <v>0.20805212799749301</v>
      </c>
    </row>
    <row r="21" spans="1:8">
      <c r="A21" s="37">
        <v>20</v>
      </c>
      <c r="B21" s="37">
        <v>34</v>
      </c>
      <c r="C21" s="37">
        <v>30194.895</v>
      </c>
      <c r="D21" s="37">
        <v>193680.31408326101</v>
      </c>
      <c r="E21" s="37">
        <v>142795.61272390099</v>
      </c>
      <c r="F21" s="37">
        <v>50884.701359360697</v>
      </c>
      <c r="G21" s="37">
        <v>142795.61272390099</v>
      </c>
      <c r="H21" s="37">
        <v>0.26272521087241602</v>
      </c>
    </row>
    <row r="22" spans="1:8">
      <c r="A22" s="37">
        <v>21</v>
      </c>
      <c r="B22" s="37">
        <v>35</v>
      </c>
      <c r="C22" s="37">
        <v>45328.392999999996</v>
      </c>
      <c r="D22" s="37">
        <v>1185100.8474000001</v>
      </c>
      <c r="E22" s="37">
        <v>1188651.7609999999</v>
      </c>
      <c r="F22" s="37">
        <v>-3550.9135999999999</v>
      </c>
      <c r="G22" s="37">
        <v>1188651.7609999999</v>
      </c>
      <c r="H22" s="37">
        <v>-2.9962965664823999E-3</v>
      </c>
    </row>
    <row r="23" spans="1:8">
      <c r="A23" s="37">
        <v>22</v>
      </c>
      <c r="B23" s="37">
        <v>36</v>
      </c>
      <c r="C23" s="37">
        <v>136542.52900000001</v>
      </c>
      <c r="D23" s="37">
        <v>617013.50709557498</v>
      </c>
      <c r="E23" s="37">
        <v>528276.41560722096</v>
      </c>
      <c r="F23" s="37">
        <v>88737.091488354403</v>
      </c>
      <c r="G23" s="37">
        <v>528276.41560722096</v>
      </c>
      <c r="H23" s="37">
        <v>0.14381709714275201</v>
      </c>
    </row>
    <row r="24" spans="1:8">
      <c r="A24" s="37">
        <v>23</v>
      </c>
      <c r="B24" s="37">
        <v>37</v>
      </c>
      <c r="C24" s="37">
        <v>87072.81</v>
      </c>
      <c r="D24" s="37">
        <v>627006.70602297096</v>
      </c>
      <c r="E24" s="37">
        <v>558636.40438612597</v>
      </c>
      <c r="F24" s="37">
        <v>68370.301636844699</v>
      </c>
      <c r="G24" s="37">
        <v>558636.40438612597</v>
      </c>
      <c r="H24" s="37">
        <v>0.10904237702736801</v>
      </c>
    </row>
    <row r="25" spans="1:8">
      <c r="A25" s="37">
        <v>24</v>
      </c>
      <c r="B25" s="37">
        <v>38</v>
      </c>
      <c r="C25" s="37">
        <v>452916.875</v>
      </c>
      <c r="D25" s="37">
        <v>2005244.4584885</v>
      </c>
      <c r="E25" s="37">
        <v>2091565.2641725701</v>
      </c>
      <c r="F25" s="37">
        <v>-86320.805684070801</v>
      </c>
      <c r="G25" s="37">
        <v>2091565.2641725701</v>
      </c>
      <c r="H25" s="37">
        <v>-4.3047522369984402E-2</v>
      </c>
    </row>
    <row r="26" spans="1:8">
      <c r="A26" s="37">
        <v>25</v>
      </c>
      <c r="B26" s="37">
        <v>39</v>
      </c>
      <c r="C26" s="37">
        <v>70753.850000000006</v>
      </c>
      <c r="D26" s="37">
        <v>87029.737551123195</v>
      </c>
      <c r="E26" s="37">
        <v>65096.833127498503</v>
      </c>
      <c r="F26" s="37">
        <v>21932.904423624699</v>
      </c>
      <c r="G26" s="37">
        <v>65096.833127498503</v>
      </c>
      <c r="H26" s="37">
        <v>0.25201620780185402</v>
      </c>
    </row>
    <row r="27" spans="1:8">
      <c r="A27" s="37">
        <v>26</v>
      </c>
      <c r="B27" s="37">
        <v>42</v>
      </c>
      <c r="C27" s="37">
        <v>27218.082999999999</v>
      </c>
      <c r="D27" s="37">
        <v>294064.37239999999</v>
      </c>
      <c r="E27" s="37">
        <v>280305.70770000003</v>
      </c>
      <c r="F27" s="37">
        <v>13758.664699999999</v>
      </c>
      <c r="G27" s="37">
        <v>280305.70770000003</v>
      </c>
      <c r="H27" s="37">
        <v>4.6787934858306603E-2</v>
      </c>
    </row>
    <row r="28" spans="1:8">
      <c r="A28" s="37">
        <v>27</v>
      </c>
      <c r="B28" s="37">
        <v>75</v>
      </c>
      <c r="C28" s="37">
        <v>108</v>
      </c>
      <c r="D28" s="37">
        <v>46799.145253846204</v>
      </c>
      <c r="E28" s="37">
        <v>44361.448547008498</v>
      </c>
      <c r="F28" s="37">
        <v>2437.6967068376098</v>
      </c>
      <c r="G28" s="37">
        <v>44361.448547008498</v>
      </c>
      <c r="H28" s="37">
        <v>5.2088487804961899E-2</v>
      </c>
    </row>
    <row r="29" spans="1:8">
      <c r="A29" s="37">
        <v>28</v>
      </c>
      <c r="B29" s="37">
        <v>76</v>
      </c>
      <c r="C29" s="37">
        <v>1718</v>
      </c>
      <c r="D29" s="37">
        <v>330612.48436923098</v>
      </c>
      <c r="E29" s="37">
        <v>321153.71126410202</v>
      </c>
      <c r="F29" s="37">
        <v>9458.7731051282099</v>
      </c>
      <c r="G29" s="37">
        <v>321153.71126410202</v>
      </c>
      <c r="H29" s="37">
        <v>2.8609848545720899E-2</v>
      </c>
    </row>
    <row r="30" spans="1:8">
      <c r="A30" s="37">
        <v>29</v>
      </c>
      <c r="B30" s="37">
        <v>99</v>
      </c>
      <c r="C30" s="37">
        <v>12</v>
      </c>
      <c r="D30" s="37">
        <v>6038.4766659102897</v>
      </c>
      <c r="E30" s="37">
        <v>5588.3474472430198</v>
      </c>
      <c r="F30" s="37">
        <v>450.12921866727203</v>
      </c>
      <c r="G30" s="37">
        <v>5588.3474472430198</v>
      </c>
      <c r="H30" s="37">
        <v>7.4543505518277098E-2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50</v>
      </c>
      <c r="D32" s="34">
        <v>76208.600000000006</v>
      </c>
      <c r="E32" s="34">
        <v>75446.710000000006</v>
      </c>
      <c r="F32" s="30"/>
      <c r="G32" s="30"/>
      <c r="H32" s="30"/>
    </row>
    <row r="33" spans="1:8">
      <c r="A33" s="30"/>
      <c r="B33" s="33">
        <v>71</v>
      </c>
      <c r="C33" s="34">
        <v>68</v>
      </c>
      <c r="D33" s="34">
        <v>182303.47</v>
      </c>
      <c r="E33" s="34">
        <v>198871.19</v>
      </c>
      <c r="F33" s="30"/>
      <c r="G33" s="30"/>
      <c r="H33" s="30"/>
    </row>
    <row r="34" spans="1:8">
      <c r="A34" s="30"/>
      <c r="B34" s="33">
        <v>72</v>
      </c>
      <c r="C34" s="34">
        <v>6</v>
      </c>
      <c r="D34" s="34">
        <v>20626.5</v>
      </c>
      <c r="E34" s="34">
        <v>20005.14</v>
      </c>
      <c r="F34" s="30"/>
      <c r="G34" s="30"/>
      <c r="H34" s="30"/>
    </row>
    <row r="35" spans="1:8">
      <c r="A35" s="30"/>
      <c r="B35" s="33">
        <v>73</v>
      </c>
      <c r="C35" s="34">
        <v>51</v>
      </c>
      <c r="D35" s="34">
        <v>116280.42</v>
      </c>
      <c r="E35" s="34">
        <v>131621.54999999999</v>
      </c>
      <c r="F35" s="30"/>
      <c r="G35" s="30"/>
      <c r="H35" s="30"/>
    </row>
    <row r="36" spans="1:8">
      <c r="A36" s="30"/>
      <c r="B36" s="33">
        <v>77</v>
      </c>
      <c r="C36" s="34">
        <v>52</v>
      </c>
      <c r="D36" s="34">
        <v>75955.509999999995</v>
      </c>
      <c r="E36" s="34">
        <v>78371.39</v>
      </c>
      <c r="F36" s="30"/>
      <c r="G36" s="30"/>
      <c r="H36" s="30"/>
    </row>
    <row r="37" spans="1:8">
      <c r="A37" s="30"/>
      <c r="B37" s="33">
        <v>78</v>
      </c>
      <c r="C37" s="34">
        <v>49</v>
      </c>
      <c r="D37" s="34">
        <v>49723.09</v>
      </c>
      <c r="E37" s="34">
        <v>43383.39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2016-01-06T01:22:37Z</dcterms:modified>
</cp:coreProperties>
</file>