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375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<sst xmlns="http://schemas.openxmlformats.org/spreadsheetml/2006/main" count="117" uniqueCount="76">
  <si>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</si>
  <si>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</si>
  <si>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</si>
  <si>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</si>
  <si>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</si>
  <si>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</si>
  <si>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</si>
  <si>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</si>
  <si>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</si>
  <si>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</si>
  <si>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</si>
  <si>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</si>
  <si>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</si>
  <si>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</si>
  <si>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</si>
  <si>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</si>
  <si>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</si>
  <si>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</si>
  <si>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</si>
  <si>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</si>
  <si>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</si>
  <si>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</si>
  <si>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</si>
  <si>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</si>
  <si>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</si>
  <si>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</si>
  <si>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</si>
  <si>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</si>
  <si>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</si>
  <si>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</si>
  <si>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</si>
  <si>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</si>
  <si>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</si>
  <si>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</si>
  <si>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</si>
  <si>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</si>
  <si>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</si>
  <si>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</si>
  <si>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</si>
  <si>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</si>
  <si>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16" type="noConversion"/>
  </si>
  <si>
    <t>COST</t>
    <phoneticPr fontId="16" type="noConversion"/>
  </si>
  <si>
    <t>成本</t>
    <phoneticPr fontId="16" type="noConversion"/>
  </si>
  <si>
    <t>销售金额差异</t>
    <phoneticPr fontId="16" type="noConversion"/>
  </si>
  <si>
    <t>销售成本差异</t>
    <phoneticPr fontId="1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</si>
  <si>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</si>
  <si>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</si>
  <si>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</si>
  <si>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</si>
  <si>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</si>
  <si>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</si>
  <si>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</si>
  <si>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</si>
  <si>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</si>
  <si>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</si>
  <si>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</si>
  <si>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</si>
  <si>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</si>
  <si>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</si>
  <si>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</si>
  <si>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</si>
  <si>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</si>
  <si>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</si>
  <si>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</si>
  <si>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</si>
  <si>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</si>
  <si>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</si>
  <si>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</si>
  <si>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</si>
  <si>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1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</si>
  <si>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</si>
  <si>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16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</si>
  <si>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</si>
  <si>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</si>
  <si>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16" type="noConversion"/>
  </si>
  <si>
    <t>40-原材料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</si>
</sst>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2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6">
    <xf numFmtId="0" fontId="0" fillId="0" borderId="0"/>
    <xf numFmtId="0" fontId="31" fillId="0" borderId="0" applyNumberFormat="0" applyFill="0" applyBorder="0" applyAlignment="0" applyProtection="0"/>
    <xf numFmtId="0" fontId="32" fillId="0" borderId="1" applyNumberFormat="0" applyFill="0" applyAlignment="0" applyProtection="0"/>
    <xf numFmtId="0" fontId="33" fillId="0" borderId="2" applyNumberFormat="0" applyFill="0" applyAlignment="0" applyProtection="0"/>
    <xf numFmtId="0" fontId="34" fillId="0" borderId="3" applyNumberFormat="0" applyFill="0" applyAlignment="0" applyProtection="0"/>
    <xf numFmtId="0" fontId="34" fillId="0" borderId="0" applyNumberFormat="0" applyFill="0" applyBorder="0" applyAlignment="0" applyProtection="0"/>
    <xf numFmtId="0" fontId="37" fillId="2" borderId="0" applyNumberFormat="0" applyBorder="0" applyAlignment="0" applyProtection="0"/>
    <xf numFmtId="0" fontId="35" fillId="3" borderId="0" applyNumberFormat="0" applyBorder="0" applyAlignment="0" applyProtection="0"/>
    <xf numFmtId="0" fontId="44" fillId="4" borderId="0" applyNumberFormat="0" applyBorder="0" applyAlignment="0" applyProtection="0"/>
    <xf numFmtId="0" fontId="46" fillId="5" borderId="4" applyNumberFormat="0" applyAlignment="0" applyProtection="0"/>
    <xf numFmtId="0" fontId="45" fillId="6" borderId="5" applyNumberFormat="0" applyAlignment="0" applyProtection="0"/>
    <xf numFmtId="0" fontId="39" fillId="6" borderId="4" applyNumberFormat="0" applyAlignment="0" applyProtection="0"/>
    <xf numFmtId="0" fontId="43" fillId="0" borderId="6" applyNumberFormat="0" applyFill="0" applyAlignment="0" applyProtection="0"/>
    <xf numFmtId="0" fontId="40" fillId="7" borderId="7" applyNumberFormat="0" applyAlignment="0" applyProtection="0"/>
    <xf numFmtId="0" fontId="42" fillId="0" borderId="0" applyNumberFormat="0" applyFill="0" applyBorder="0" applyAlignment="0" applyProtection="0"/>
    <xf numFmtId="0" fontId="12" fillId="8" borderId="8" applyNumberFormat="0" applyFont="0" applyAlignment="0" applyProtection="0">
      <alignment vertical="center"/>
    </xf>
    <xf numFmtId="0" fontId="41" fillId="0" borderId="0" applyNumberFormat="0" applyFill="0" applyBorder="0" applyAlignment="0" applyProtection="0"/>
    <xf numFmtId="0" fontId="38" fillId="0" borderId="9" applyNumberFormat="0" applyFill="0" applyAlignment="0" applyProtection="0"/>
    <xf numFmtId="0" fontId="29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9" fillId="32" borderId="0" applyNumberFormat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6" fillId="0" borderId="0" applyNumberFormat="0" applyFill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" applyNumberFormat="0" applyFill="0" applyAlignment="0" applyProtection="0"/>
    <xf numFmtId="0" fontId="33" fillId="0" borderId="2" applyNumberFormat="0" applyFill="0" applyAlignment="0" applyProtection="0"/>
    <xf numFmtId="0" fontId="34" fillId="0" borderId="3" applyNumberFormat="0" applyFill="0" applyAlignment="0" applyProtection="0"/>
    <xf numFmtId="0" fontId="34" fillId="0" borderId="0" applyNumberFormat="0" applyFill="0" applyBorder="0" applyAlignment="0" applyProtection="0"/>
    <xf numFmtId="0" fontId="37" fillId="2" borderId="0" applyNumberFormat="0" applyBorder="0" applyAlignment="0" applyProtection="0"/>
    <xf numFmtId="0" fontId="35" fillId="3" borderId="0" applyNumberFormat="0" applyBorder="0" applyAlignment="0" applyProtection="0"/>
    <xf numFmtId="0" fontId="44" fillId="4" borderId="0" applyNumberFormat="0" applyBorder="0" applyAlignment="0" applyProtection="0"/>
    <xf numFmtId="0" fontId="46" fillId="5" borderId="4" applyNumberFormat="0" applyAlignment="0" applyProtection="0"/>
    <xf numFmtId="0" fontId="45" fillId="6" borderId="5" applyNumberFormat="0" applyAlignment="0" applyProtection="0"/>
    <xf numFmtId="0" fontId="39" fillId="6" borderId="4" applyNumberFormat="0" applyAlignment="0" applyProtection="0"/>
    <xf numFmtId="0" fontId="43" fillId="0" borderId="6" applyNumberFormat="0" applyFill="0" applyAlignment="0" applyProtection="0"/>
    <xf numFmtId="0" fontId="40" fillId="7" borderId="7" applyNumberFormat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8" fillId="0" borderId="9" applyNumberFormat="0" applyFill="0" applyAlignment="0" applyProtection="0"/>
    <xf numFmtId="0" fontId="29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9" fillId="32" borderId="0" applyNumberFormat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30" fillId="38" borderId="21">
      <alignment vertical="center"/>
    </xf>
    <xf numFmtId="0" fontId="49" fillId="0" borderId="0"/>
    <xf numFmtId="180" fontId="51" fillId="0" borderId="0" applyFont="0" applyFill="0" applyBorder="0" applyAlignment="0" applyProtection="0"/>
    <xf numFmtId="181" fontId="51" fillId="0" borderId="0" applyFont="0" applyFill="0" applyBorder="0" applyAlignment="0" applyProtection="0"/>
    <xf numFmtId="178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1">
    <xf numFmtId="0" fontId="0" fillId="0" borderId="0" xfId="0"/>
    <xf numFmtId="0" fontId="13" fillId="0" borderId="0" xfId="0" applyFont="1"/>
    <xf numFmtId="177" fontId="13" fillId="0" borderId="0" xfId="0" applyNumberFormat="1" applyFont="1"/>
    <xf numFmtId="0" fontId="0" fillId="0" borderId="0" xfId="0" applyAlignment="1"/>
    <xf numFmtId="0" fontId="13" fillId="0" borderId="0" xfId="0" applyNumberFormat="1" applyFont="1"/>
    <xf numFmtId="0" fontId="14" fillId="0" borderId="18" xfId="0" applyFont="1" applyBorder="1" applyAlignment="1">
      <alignment wrapText="1"/>
    </xf>
    <xf numFmtId="0" fontId="14" fillId="0" borderId="18" xfId="0" applyNumberFormat="1" applyFont="1" applyBorder="1" applyAlignment="1">
      <alignment wrapText="1"/>
    </xf>
    <xf numFmtId="0" fontId="13" fillId="0" borderId="18" xfId="0" applyFont="1" applyBorder="1" applyAlignment="1">
      <alignment wrapText="1"/>
    </xf>
    <xf numFmtId="0" fontId="13" fillId="0" borderId="18" xfId="0" applyFont="1" applyBorder="1" applyAlignment="1">
      <alignment horizontal="right" vertical="center" wrapText="1"/>
    </xf>
    <xf numFmtId="49" fontId="14" fillId="36" borderId="18" xfId="0" applyNumberFormat="1" applyFont="1" applyFill="1" applyBorder="1" applyAlignment="1">
      <alignment vertical="center" wrapText="1"/>
    </xf>
    <xf numFmtId="49" fontId="17" fillId="37" borderId="18" xfId="0" applyNumberFormat="1" applyFont="1" applyFill="1" applyBorder="1" applyAlignment="1">
      <alignment horizontal="center" vertical="center" wrapText="1"/>
    </xf>
    <xf numFmtId="0" fontId="14" fillId="33" borderId="18" xfId="0" applyFont="1" applyFill="1" applyBorder="1" applyAlignment="1">
      <alignment vertical="center" wrapText="1"/>
    </xf>
    <xf numFmtId="0" fontId="14" fillId="33" borderId="18" xfId="0" applyNumberFormat="1" applyFont="1" applyFill="1" applyBorder="1" applyAlignment="1">
      <alignment vertical="center" wrapText="1"/>
    </xf>
    <xf numFmtId="0" fontId="14" fillId="36" borderId="18" xfId="0" applyFont="1" applyFill="1" applyBorder="1" applyAlignment="1">
      <alignment vertical="center" wrapText="1"/>
    </xf>
    <xf numFmtId="0" fontId="14" fillId="37" borderId="18" xfId="0" applyFont="1" applyFill="1" applyBorder="1" applyAlignment="1">
      <alignment vertical="center" wrapText="1"/>
    </xf>
    <xf numFmtId="4" fontId="14" fillId="36" borderId="18" xfId="0" applyNumberFormat="1" applyFont="1" applyFill="1" applyBorder="1" applyAlignment="1">
      <alignment horizontal="right" vertical="top" wrapText="1"/>
    </xf>
    <xf numFmtId="4" fontId="14" fillId="37" borderId="18" xfId="0" applyNumberFormat="1" applyFont="1" applyFill="1" applyBorder="1" applyAlignment="1">
      <alignment horizontal="right" vertical="top" wrapText="1"/>
    </xf>
    <xf numFmtId="177" fontId="13" fillId="36" borderId="18" xfId="0" applyNumberFormat="1" applyFont="1" applyFill="1" applyBorder="1" applyAlignment="1">
      <alignment horizontal="center" vertical="center"/>
    </xf>
    <xf numFmtId="177" fontId="13" fillId="37" borderId="18" xfId="0" applyNumberFormat="1" applyFont="1" applyFill="1" applyBorder="1" applyAlignment="1">
      <alignment horizontal="center" vertical="center"/>
    </xf>
    <xf numFmtId="177" fontId="18" fillId="0" borderId="18" xfId="0" applyNumberFormat="1" applyFont="1" applyBorder="1"/>
    <xf numFmtId="177" fontId="13" fillId="36" borderId="18" xfId="0" applyNumberFormat="1" applyFont="1" applyFill="1" applyBorder="1"/>
    <xf numFmtId="177" fontId="13" fillId="37" borderId="18" xfId="0" applyNumberFormat="1" applyFont="1" applyFill="1" applyBorder="1"/>
    <xf numFmtId="177" fontId="13" fillId="0" borderId="18" xfId="0" applyNumberFormat="1" applyFont="1" applyBorder="1"/>
    <xf numFmtId="49" fontId="14" fillId="0" borderId="18" xfId="0" applyNumberFormat="1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4" fontId="14" fillId="0" borderId="18" xfId="0" applyNumberFormat="1" applyFont="1" applyFill="1" applyBorder="1" applyAlignment="1">
      <alignment horizontal="right" vertical="top" wrapText="1"/>
    </xf>
    <xf numFmtId="0" fontId="13" fillId="0" borderId="0" xfId="0" applyFont="1" applyFill="1"/>
    <xf numFmtId="176" fontId="1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4" fillId="0" borderId="0" xfId="0" applyNumberFormat="1" applyFont="1" applyAlignment="1"/>
    <xf numFmtId="1" fontId="24" fillId="0" borderId="0" xfId="0" applyNumberFormat="1" applyFont="1" applyAlignment="1"/>
    <xf numFmtId="0" fontId="13" fillId="0" borderId="0" xfId="0" applyFont="1"/>
    <xf numFmtId="1" fontId="48" fillId="0" borderId="0" xfId="0" applyNumberFormat="1" applyFont="1" applyAlignment="1"/>
    <xf numFmtId="0" fontId="48" fillId="0" borderId="0" xfId="0" applyNumberFormat="1" applyFont="1" applyAlignment="1"/>
    <xf numFmtId="0" fontId="13" fillId="0" borderId="0" xfId="0" applyFont="1"/>
    <xf numFmtId="0" fontId="13" fillId="0" borderId="0" xfId="0" applyFont="1"/>
    <xf numFmtId="0" fontId="49" fillId="0" borderId="0" xfId="110"/>
    <xf numFmtId="0" fontId="50" fillId="0" borderId="0" xfId="110" applyNumberFormat="1" applyFont="1"/>
    <xf numFmtId="0" fontId="14" fillId="33" borderId="18" xfId="0" applyFont="1" applyFill="1" applyBorder="1" applyAlignment="1">
      <alignment vertical="center" wrapText="1"/>
    </xf>
    <xf numFmtId="49" fontId="14" fillId="33" borderId="18" xfId="0" applyNumberFormat="1" applyFont="1" applyFill="1" applyBorder="1" applyAlignment="1">
      <alignment horizontal="left" vertical="top" wrapText="1"/>
    </xf>
    <xf numFmtId="49" fontId="15" fillId="33" borderId="18" xfId="0" applyNumberFormat="1" applyFont="1" applyFill="1" applyBorder="1" applyAlignment="1">
      <alignment horizontal="left" vertical="top" wrapText="1"/>
    </xf>
    <xf numFmtId="14" fontId="14" fillId="33" borderId="18" xfId="0" applyNumberFormat="1" applyFont="1" applyFill="1" applyBorder="1" applyAlignment="1">
      <alignment vertical="center" wrapText="1"/>
    </xf>
    <xf numFmtId="49" fontId="14" fillId="33" borderId="13" xfId="0" applyNumberFormat="1" applyFont="1" applyFill="1" applyBorder="1" applyAlignment="1">
      <alignment horizontal="left" vertical="top" wrapText="1"/>
    </xf>
    <xf numFmtId="49" fontId="14" fillId="33" borderId="15" xfId="0" applyNumberFormat="1" applyFont="1" applyFill="1" applyBorder="1" applyAlignment="1">
      <alignment horizontal="left" vertical="top" wrapText="1"/>
    </xf>
    <xf numFmtId="14" fontId="14" fillId="33" borderId="16" xfId="62" applyNumberFormat="1" applyFont="1" applyFill="1" applyBorder="1" applyAlignment="1">
      <alignment vertical="center" wrapText="1"/>
    </xf>
    <xf numFmtId="14" fontId="14" fillId="33" borderId="12" xfId="62" applyNumberFormat="1" applyFont="1" applyFill="1" applyBorder="1" applyAlignment="1">
      <alignment vertical="center" wrapText="1"/>
    </xf>
    <xf numFmtId="0" fontId="13" fillId="0" borderId="19" xfId="62" applyFont="1" applyBorder="1" applyAlignment="1">
      <alignment wrapText="1"/>
    </xf>
    <xf numFmtId="49" fontId="14" fillId="33" borderId="15" xfId="62" applyNumberFormat="1" applyFont="1" applyFill="1" applyBorder="1" applyAlignment="1">
      <alignment horizontal="left" vertical="top" wrapText="1"/>
    </xf>
    <xf numFmtId="0" fontId="13" fillId="0" borderId="0" xfId="62" applyFont="1" applyAlignment="1">
      <alignment wrapText="1"/>
    </xf>
    <xf numFmtId="14" fontId="14" fillId="33" borderId="17" xfId="62" applyNumberFormat="1" applyFont="1" applyFill="1" applyBorder="1" applyAlignment="1">
      <alignment vertical="center" wrapText="1"/>
    </xf>
    <xf numFmtId="49" fontId="15" fillId="33" borderId="15" xfId="62" applyNumberFormat="1" applyFont="1" applyFill="1" applyBorder="1" applyAlignment="1">
      <alignment horizontal="left" vertical="top" wrapText="1"/>
    </xf>
    <xf numFmtId="49" fontId="15" fillId="33" borderId="14" xfId="62" applyNumberFormat="1" applyFont="1" applyFill="1" applyBorder="1" applyAlignment="1">
      <alignment horizontal="left" vertical="top" wrapText="1"/>
    </xf>
    <xf numFmtId="49" fontId="15" fillId="33" borderId="13" xfId="62" applyNumberFormat="1" applyFont="1" applyFill="1" applyBorder="1" applyAlignment="1">
      <alignment horizontal="left" vertical="top" wrapText="1"/>
    </xf>
    <xf numFmtId="0" fontId="14" fillId="33" borderId="15" xfId="62" applyFont="1" applyFill="1" applyBorder="1" applyAlignment="1">
      <alignment vertical="center" wrapText="1"/>
    </xf>
    <xf numFmtId="0" fontId="14" fillId="33" borderId="13" xfId="62" applyFont="1" applyFill="1" applyBorder="1" applyAlignment="1">
      <alignment vertical="center" wrapText="1"/>
    </xf>
    <xf numFmtId="0" fontId="13" fillId="0" borderId="0" xfId="62" applyFont="1" applyAlignment="1">
      <alignment horizontal="right" vertical="center" wrapText="1"/>
    </xf>
    <xf numFmtId="49" fontId="14" fillId="33" borderId="13" xfId="62" applyNumberFormat="1" applyFont="1" applyFill="1" applyBorder="1" applyAlignment="1">
      <alignment horizontal="left" vertical="top" wrapText="1"/>
    </xf>
    <xf numFmtId="0" fontId="27" fillId="0" borderId="0" xfId="62"/>
    <xf numFmtId="0" fontId="19" fillId="0" borderId="0" xfId="62" applyFont="1" applyAlignment="1">
      <alignment horizontal="left" wrapText="1"/>
    </xf>
    <xf numFmtId="0" fontId="25" fillId="0" borderId="19" xfId="62" applyFont="1" applyBorder="1" applyAlignment="1">
      <alignment horizontal="left" vertical="center" wrapText="1"/>
    </xf>
    <xf numFmtId="0" fontId="14" fillId="0" borderId="10" xfId="62" applyFont="1" applyBorder="1" applyAlignment="1">
      <alignment wrapText="1"/>
    </xf>
    <xf numFmtId="0" fontId="13" fillId="0" borderId="11" xfId="62" applyFont="1" applyBorder="1" applyAlignment="1">
      <alignment wrapText="1"/>
    </xf>
    <xf numFmtId="0" fontId="13" fillId="0" borderId="11" xfId="62" applyFont="1" applyBorder="1" applyAlignment="1">
      <alignment horizontal="right" vertical="center" wrapText="1"/>
    </xf>
    <xf numFmtId="49" fontId="14" fillId="33" borderId="10" xfId="62" applyNumberFormat="1" applyFont="1" applyFill="1" applyBorder="1" applyAlignment="1">
      <alignment vertical="center" wrapText="1"/>
    </xf>
    <xf numFmtId="49" fontId="14" fillId="33" borderId="12" xfId="62" applyNumberFormat="1" applyFont="1" applyFill="1" applyBorder="1" applyAlignment="1">
      <alignment vertical="center" wrapText="1"/>
    </xf>
    <xf numFmtId="0" fontId="14" fillId="33" borderId="10" xfId="62" applyFont="1" applyFill="1" applyBorder="1" applyAlignment="1">
      <alignment vertical="center" wrapText="1"/>
    </xf>
    <xf numFmtId="0" fontId="14" fillId="33" borderId="12" xfId="62" applyFont="1" applyFill="1" applyBorder="1" applyAlignment="1">
      <alignment vertical="center" wrapText="1"/>
    </xf>
    <xf numFmtId="4" fontId="15" fillId="34" borderId="10" xfId="62" applyNumberFormat="1" applyFont="1" applyFill="1" applyBorder="1" applyAlignment="1">
      <alignment horizontal="right" vertical="top" wrapText="1"/>
    </xf>
    <xf numFmtId="0" fontId="15" fillId="34" borderId="10" xfId="62" applyFont="1" applyFill="1" applyBorder="1" applyAlignment="1">
      <alignment horizontal="right" vertical="top" wrapText="1"/>
    </xf>
    <xf numFmtId="176" fontId="15" fillId="34" borderId="10" xfId="62" applyNumberFormat="1" applyFont="1" applyFill="1" applyBorder="1" applyAlignment="1">
      <alignment horizontal="right" vertical="top" wrapText="1"/>
    </xf>
    <xf numFmtId="176" fontId="15" fillId="34" borderId="12" xfId="62" applyNumberFormat="1" applyFont="1" applyFill="1" applyBorder="1" applyAlignment="1">
      <alignment horizontal="right" vertical="top" wrapText="1"/>
    </xf>
    <xf numFmtId="4" fontId="14" fillId="35" borderId="10" xfId="62" applyNumberFormat="1" applyFont="1" applyFill="1" applyBorder="1" applyAlignment="1">
      <alignment horizontal="right" vertical="top" wrapText="1"/>
    </xf>
    <xf numFmtId="0" fontId="14" fillId="35" borderId="10" xfId="62" applyFont="1" applyFill="1" applyBorder="1" applyAlignment="1">
      <alignment horizontal="right" vertical="top" wrapText="1"/>
    </xf>
    <xf numFmtId="176" fontId="14" fillId="35" borderId="10" xfId="62" applyNumberFormat="1" applyFont="1" applyFill="1" applyBorder="1" applyAlignment="1">
      <alignment horizontal="right" vertical="top" wrapText="1"/>
    </xf>
    <xf numFmtId="176" fontId="14" fillId="35" borderId="12" xfId="62" applyNumberFormat="1" applyFont="1" applyFill="1" applyBorder="1" applyAlignment="1">
      <alignment horizontal="right" vertical="top" wrapText="1"/>
    </xf>
    <xf numFmtId="0" fontId="14" fillId="35" borderId="12" xfId="62" applyFont="1" applyFill="1" applyBorder="1" applyAlignment="1">
      <alignment horizontal="right" vertical="top" wrapText="1"/>
    </xf>
    <xf numFmtId="4" fontId="14" fillId="35" borderId="13" xfId="62" applyNumberFormat="1" applyFont="1" applyFill="1" applyBorder="1" applyAlignment="1">
      <alignment horizontal="right" vertical="top" wrapText="1"/>
    </xf>
    <xf numFmtId="0" fontId="14" fillId="35" borderId="13" xfId="62" applyFont="1" applyFill="1" applyBorder="1" applyAlignment="1">
      <alignment horizontal="right" vertical="top" wrapText="1"/>
    </xf>
    <xf numFmtId="176" fontId="14" fillId="35" borderId="13" xfId="62" applyNumberFormat="1" applyFont="1" applyFill="1" applyBorder="1" applyAlignment="1">
      <alignment horizontal="right" vertical="top" wrapText="1"/>
    </xf>
    <xf numFmtId="176" fontId="14" fillId="35" borderId="20" xfId="62" applyNumberFormat="1" applyFont="1" applyFill="1" applyBorder="1" applyAlignment="1">
      <alignment horizontal="right" vertical="top" wrapText="1"/>
    </xf>
  </cellXfs>
  <cellStyles count="126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1" t="s">
        <v>5</v>
      </c>
      <c r="B3" s="41"/>
      <c r="C3" s="41"/>
      <c r="D3" s="41"/>
      <c r="E3" s="15">
        <f>SUM(E4:E40)</f>
        <v>12893445.1656</v>
      </c>
      <c r="F3" s="25">
        <f>RA!I7</f>
        <v>1430848.4415</v>
      </c>
      <c r="G3" s="16">
        <f>SUM(G4:G40)</f>
        <v>11462596.724100001</v>
      </c>
      <c r="H3" s="27">
        <f>RA!J7</f>
        <v>11.097487313301899</v>
      </c>
      <c r="I3" s="20">
        <f>SUM(I4:I40)</f>
        <v>12893449.435309812</v>
      </c>
      <c r="J3" s="21">
        <f>SUM(J4:J40)</f>
        <v>11462596.721477093</v>
      </c>
      <c r="K3" s="22">
        <f>E3-I3</f>
        <v>-4.269709812477231</v>
      </c>
      <c r="L3" s="22">
        <f>G3-J3</f>
        <v>2.6229079812765121E-3</v>
      </c>
    </row>
    <row r="4" spans="1:13" x14ac:dyDescent="0.2">
      <c r="A4" s="42">
        <f>RA!A8</f>
        <v>42376</v>
      </c>
      <c r="B4" s="12">
        <v>12</v>
      </c>
      <c r="C4" s="40" t="s">
        <v>6</v>
      </c>
      <c r="D4" s="40"/>
      <c r="E4" s="15">
        <f>VLOOKUP(C4,RA!B8:D36,3,0)</f>
        <v>543207.78960000002</v>
      </c>
      <c r="F4" s="25">
        <f>VLOOKUP(C4,RA!B8:I39,8,0)</f>
        <v>127669.78449999999</v>
      </c>
      <c r="G4" s="16">
        <f t="shared" ref="G4:G40" si="0">E4-F4</f>
        <v>415538.00510000001</v>
      </c>
      <c r="H4" s="27">
        <f>RA!J8</f>
        <v>23.502936987338099</v>
      </c>
      <c r="I4" s="20">
        <f>VLOOKUP(B4,RMS!B:D,3,FALSE)</f>
        <v>543208.54429487197</v>
      </c>
      <c r="J4" s="21">
        <f>VLOOKUP(B4,RMS!B:E,4,FALSE)</f>
        <v>415538.01684700802</v>
      </c>
      <c r="K4" s="22">
        <f t="shared" ref="K4:K40" si="1">E4-I4</f>
        <v>-0.75469487195368856</v>
      </c>
      <c r="L4" s="22">
        <f t="shared" ref="L4:L40" si="2">G4-J4</f>
        <v>-1.1747008014936E-2</v>
      </c>
    </row>
    <row r="5" spans="1:13" x14ac:dyDescent="0.2">
      <c r="A5" s="42"/>
      <c r="B5" s="12">
        <v>13</v>
      </c>
      <c r="C5" s="40" t="s">
        <v>7</v>
      </c>
      <c r="D5" s="40"/>
      <c r="E5" s="15">
        <f>VLOOKUP(C5,RA!B8:D37,3,0)</f>
        <v>54825.447800000002</v>
      </c>
      <c r="F5" s="25">
        <f>VLOOKUP(C5,RA!B9:I40,8,0)</f>
        <v>13246.904699999999</v>
      </c>
      <c r="G5" s="16">
        <f t="shared" si="0"/>
        <v>41578.543100000003</v>
      </c>
      <c r="H5" s="27">
        <f>RA!J9</f>
        <v>24.161963525266501</v>
      </c>
      <c r="I5" s="20">
        <f>VLOOKUP(B5,RMS!B:D,3,FALSE)</f>
        <v>54825.483209401697</v>
      </c>
      <c r="J5" s="21">
        <f>VLOOKUP(B5,RMS!B:E,4,FALSE)</f>
        <v>41578.546018803398</v>
      </c>
      <c r="K5" s="22">
        <f t="shared" si="1"/>
        <v>-3.5409401694778353E-2</v>
      </c>
      <c r="L5" s="22">
        <f t="shared" si="2"/>
        <v>-2.918803395004943E-3</v>
      </c>
      <c r="M5" s="32"/>
    </row>
    <row r="6" spans="1:13" x14ac:dyDescent="0.2">
      <c r="A6" s="42"/>
      <c r="B6" s="12">
        <v>14</v>
      </c>
      <c r="C6" s="40" t="s">
        <v>8</v>
      </c>
      <c r="D6" s="40"/>
      <c r="E6" s="15">
        <f>VLOOKUP(C6,RA!B10:D38,3,0)</f>
        <v>75453.107199999999</v>
      </c>
      <c r="F6" s="25">
        <f>VLOOKUP(C6,RA!B10:I41,8,0)</f>
        <v>23195.2742</v>
      </c>
      <c r="G6" s="16">
        <f t="shared" si="0"/>
        <v>52257.832999999999</v>
      </c>
      <c r="H6" s="27">
        <f>RA!J10</f>
        <v>30.741310809795301</v>
      </c>
      <c r="I6" s="20">
        <f>VLOOKUP(B6,RMS!B:D,3,FALSE)</f>
        <v>75454.552018039496</v>
      </c>
      <c r="J6" s="21">
        <f>VLOOKUP(B6,RMS!B:E,4,FALSE)</f>
        <v>52257.833505307397</v>
      </c>
      <c r="K6" s="22">
        <f>E6-I6</f>
        <v>-1.444818039497477</v>
      </c>
      <c r="L6" s="22">
        <f t="shared" si="2"/>
        <v>-5.0530739827081561E-4</v>
      </c>
      <c r="M6" s="32"/>
    </row>
    <row r="7" spans="1:13" x14ac:dyDescent="0.2">
      <c r="A7" s="42"/>
      <c r="B7" s="12">
        <v>15</v>
      </c>
      <c r="C7" s="40" t="s">
        <v>9</v>
      </c>
      <c r="D7" s="40"/>
      <c r="E7" s="15">
        <f>VLOOKUP(C7,RA!B10:D39,3,0)</f>
        <v>48787.724499999997</v>
      </c>
      <c r="F7" s="25">
        <f>VLOOKUP(C7,RA!B11:I42,8,0)</f>
        <v>11283.1376</v>
      </c>
      <c r="G7" s="16">
        <f t="shared" si="0"/>
        <v>37504.586899999995</v>
      </c>
      <c r="H7" s="27">
        <f>RA!J11</f>
        <v>23.127001137345498</v>
      </c>
      <c r="I7" s="20">
        <f>VLOOKUP(B7,RMS!B:D,3,FALSE)</f>
        <v>48787.756318387401</v>
      </c>
      <c r="J7" s="21">
        <f>VLOOKUP(B7,RMS!B:E,4,FALSE)</f>
        <v>37504.587578299703</v>
      </c>
      <c r="K7" s="22">
        <f t="shared" si="1"/>
        <v>-3.1818387404200621E-2</v>
      </c>
      <c r="L7" s="22">
        <f t="shared" si="2"/>
        <v>-6.7829970794264227E-4</v>
      </c>
      <c r="M7" s="32"/>
    </row>
    <row r="8" spans="1:13" x14ac:dyDescent="0.2">
      <c r="A8" s="42"/>
      <c r="B8" s="12">
        <v>16</v>
      </c>
      <c r="C8" s="40" t="s">
        <v>10</v>
      </c>
      <c r="D8" s="40"/>
      <c r="E8" s="15">
        <f>VLOOKUP(C8,RA!B12:D39,3,0)</f>
        <v>157309.82079999999</v>
      </c>
      <c r="F8" s="25">
        <f>VLOOKUP(C8,RA!B12:I43,8,0)</f>
        <v>23495.579399999999</v>
      </c>
      <c r="G8" s="16">
        <f t="shared" si="0"/>
        <v>133814.2414</v>
      </c>
      <c r="H8" s="27">
        <f>RA!J12</f>
        <v>14.935863050706599</v>
      </c>
      <c r="I8" s="20">
        <f>VLOOKUP(B8,RMS!B:D,3,FALSE)</f>
        <v>157309.83507948701</v>
      </c>
      <c r="J8" s="21">
        <f>VLOOKUP(B8,RMS!B:E,4,FALSE)</f>
        <v>133814.240460684</v>
      </c>
      <c r="K8" s="22">
        <f t="shared" si="1"/>
        <v>-1.4279487018939108E-2</v>
      </c>
      <c r="L8" s="22">
        <f t="shared" si="2"/>
        <v>9.3931599985808134E-4</v>
      </c>
      <c r="M8" s="32"/>
    </row>
    <row r="9" spans="1:13" x14ac:dyDescent="0.2">
      <c r="A9" s="42"/>
      <c r="B9" s="12">
        <v>17</v>
      </c>
      <c r="C9" s="40" t="s">
        <v>11</v>
      </c>
      <c r="D9" s="40"/>
      <c r="E9" s="15">
        <f>VLOOKUP(C9,RA!B12:D40,3,0)</f>
        <v>188453.20329999999</v>
      </c>
      <c r="F9" s="25">
        <f>VLOOKUP(C9,RA!B13:I44,8,0)</f>
        <v>52910.824000000001</v>
      </c>
      <c r="G9" s="16">
        <f t="shared" si="0"/>
        <v>135542.3793</v>
      </c>
      <c r="H9" s="27">
        <f>RA!J13</f>
        <v>28.0763728466695</v>
      </c>
      <c r="I9" s="20">
        <f>VLOOKUP(B9,RMS!B:D,3,FALSE)</f>
        <v>188453.324510256</v>
      </c>
      <c r="J9" s="21">
        <f>VLOOKUP(B9,RMS!B:E,4,FALSE)</f>
        <v>135542.37832222201</v>
      </c>
      <c r="K9" s="22">
        <f t="shared" si="1"/>
        <v>-0.12121025600936264</v>
      </c>
      <c r="L9" s="22">
        <f t="shared" si="2"/>
        <v>9.7777799237519503E-4</v>
      </c>
      <c r="M9" s="32"/>
    </row>
    <row r="10" spans="1:13" x14ac:dyDescent="0.2">
      <c r="A10" s="42"/>
      <c r="B10" s="12">
        <v>18</v>
      </c>
      <c r="C10" s="40" t="s">
        <v>12</v>
      </c>
      <c r="D10" s="40"/>
      <c r="E10" s="15">
        <f>VLOOKUP(C10,RA!B14:D41,3,0)</f>
        <v>111819.6436</v>
      </c>
      <c r="F10" s="25">
        <f>VLOOKUP(C10,RA!B14:I44,8,0)</f>
        <v>21080.7523</v>
      </c>
      <c r="G10" s="16">
        <f t="shared" si="0"/>
        <v>90738.891299999988</v>
      </c>
      <c r="H10" s="27">
        <f>RA!J14</f>
        <v>18.8524588536607</v>
      </c>
      <c r="I10" s="20">
        <f>VLOOKUP(B10,RMS!B:D,3,FALSE)</f>
        <v>111819.648365812</v>
      </c>
      <c r="J10" s="21">
        <f>VLOOKUP(B10,RMS!B:E,4,FALSE)</f>
        <v>90738.892017093996</v>
      </c>
      <c r="K10" s="22">
        <f t="shared" si="1"/>
        <v>-4.7658120020059869E-3</v>
      </c>
      <c r="L10" s="22">
        <f t="shared" si="2"/>
        <v>-7.1709400799591094E-4</v>
      </c>
      <c r="M10" s="32"/>
    </row>
    <row r="11" spans="1:13" x14ac:dyDescent="0.2">
      <c r="A11" s="42"/>
      <c r="B11" s="12">
        <v>19</v>
      </c>
      <c r="C11" s="40" t="s">
        <v>13</v>
      </c>
      <c r="D11" s="40"/>
      <c r="E11" s="15">
        <f>VLOOKUP(C11,RA!B14:D42,3,0)</f>
        <v>83477.041299999997</v>
      </c>
      <c r="F11" s="25">
        <f>VLOOKUP(C11,RA!B15:I45,8,0)</f>
        <v>10500.381299999999</v>
      </c>
      <c r="G11" s="16">
        <f t="shared" si="0"/>
        <v>72976.66</v>
      </c>
      <c r="H11" s="27">
        <f>RA!J15</f>
        <v>12.578765534182899</v>
      </c>
      <c r="I11" s="20">
        <f>VLOOKUP(B11,RMS!B:D,3,FALSE)</f>
        <v>83477.186344444402</v>
      </c>
      <c r="J11" s="21">
        <f>VLOOKUP(B11,RMS!B:E,4,FALSE)</f>
        <v>72976.661076068398</v>
      </c>
      <c r="K11" s="22">
        <f t="shared" si="1"/>
        <v>-0.14504444440535735</v>
      </c>
      <c r="L11" s="22">
        <f t="shared" si="2"/>
        <v>-1.0760683944681659E-3</v>
      </c>
      <c r="M11" s="32"/>
    </row>
    <row r="12" spans="1:13" x14ac:dyDescent="0.2">
      <c r="A12" s="42"/>
      <c r="B12" s="12">
        <v>21</v>
      </c>
      <c r="C12" s="40" t="s">
        <v>14</v>
      </c>
      <c r="D12" s="40"/>
      <c r="E12" s="15">
        <f>VLOOKUP(C12,RA!B16:D43,3,0)</f>
        <v>419212.07549999998</v>
      </c>
      <c r="F12" s="25">
        <f>VLOOKUP(C12,RA!B16:I46,8,0)</f>
        <v>19931.9342</v>
      </c>
      <c r="G12" s="16">
        <f t="shared" si="0"/>
        <v>399280.14129999996</v>
      </c>
      <c r="H12" s="27">
        <f>RA!J16</f>
        <v>4.7546183339845101</v>
      </c>
      <c r="I12" s="20">
        <f>VLOOKUP(B12,RMS!B:D,3,FALSE)</f>
        <v>419211.78116068401</v>
      </c>
      <c r="J12" s="21">
        <f>VLOOKUP(B12,RMS!B:E,4,FALSE)</f>
        <v>399280.14117094001</v>
      </c>
      <c r="K12" s="22">
        <f t="shared" si="1"/>
        <v>0.29433931596577168</v>
      </c>
      <c r="L12" s="22">
        <f t="shared" si="2"/>
        <v>1.2905994663015008E-4</v>
      </c>
      <c r="M12" s="32"/>
    </row>
    <row r="13" spans="1:13" x14ac:dyDescent="0.2">
      <c r="A13" s="42"/>
      <c r="B13" s="12">
        <v>22</v>
      </c>
      <c r="C13" s="40" t="s">
        <v>15</v>
      </c>
      <c r="D13" s="40"/>
      <c r="E13" s="15">
        <f>VLOOKUP(C13,RA!B16:D44,3,0)</f>
        <v>446725.6361</v>
      </c>
      <c r="F13" s="25">
        <f>VLOOKUP(C13,RA!B17:I47,8,0)</f>
        <v>57231.0452</v>
      </c>
      <c r="G13" s="16">
        <f t="shared" si="0"/>
        <v>389494.59090000001</v>
      </c>
      <c r="H13" s="27">
        <f>RA!J17</f>
        <v>12.811229214342401</v>
      </c>
      <c r="I13" s="20">
        <f>VLOOKUP(B13,RMS!B:D,3,FALSE)</f>
        <v>446725.606718803</v>
      </c>
      <c r="J13" s="21">
        <f>VLOOKUP(B13,RMS!B:E,4,FALSE)</f>
        <v>389494.59007948701</v>
      </c>
      <c r="K13" s="22">
        <f t="shared" si="1"/>
        <v>2.9381197004113346E-2</v>
      </c>
      <c r="L13" s="22">
        <f t="shared" si="2"/>
        <v>8.2051299978047609E-4</v>
      </c>
      <c r="M13" s="32"/>
    </row>
    <row r="14" spans="1:13" x14ac:dyDescent="0.2">
      <c r="A14" s="42"/>
      <c r="B14" s="12">
        <v>23</v>
      </c>
      <c r="C14" s="40" t="s">
        <v>16</v>
      </c>
      <c r="D14" s="40"/>
      <c r="E14" s="15">
        <f>VLOOKUP(C14,RA!B18:D44,3,0)</f>
        <v>1142132.1499000001</v>
      </c>
      <c r="F14" s="25">
        <f>VLOOKUP(C14,RA!B18:I48,8,0)</f>
        <v>191607.1985</v>
      </c>
      <c r="G14" s="16">
        <f t="shared" si="0"/>
        <v>950524.95140000014</v>
      </c>
      <c r="H14" s="27">
        <f>RA!J18</f>
        <v>16.776272213051399</v>
      </c>
      <c r="I14" s="20">
        <f>VLOOKUP(B14,RMS!B:D,3,FALSE)</f>
        <v>1142132.2212940201</v>
      </c>
      <c r="J14" s="21">
        <f>VLOOKUP(B14,RMS!B:E,4,FALSE)</f>
        <v>950524.94524188002</v>
      </c>
      <c r="K14" s="22">
        <f t="shared" si="1"/>
        <v>-7.1394019993022084E-2</v>
      </c>
      <c r="L14" s="22">
        <f t="shared" si="2"/>
        <v>6.1581201152876019E-3</v>
      </c>
      <c r="M14" s="32"/>
    </row>
    <row r="15" spans="1:13" x14ac:dyDescent="0.2">
      <c r="A15" s="42"/>
      <c r="B15" s="12">
        <v>24</v>
      </c>
      <c r="C15" s="40" t="s">
        <v>17</v>
      </c>
      <c r="D15" s="40"/>
      <c r="E15" s="15">
        <f>VLOOKUP(C15,RA!B18:D45,3,0)</f>
        <v>451702.34659999999</v>
      </c>
      <c r="F15" s="25">
        <f>VLOOKUP(C15,RA!B19:I49,8,0)</f>
        <v>41997.318099999997</v>
      </c>
      <c r="G15" s="16">
        <f t="shared" si="0"/>
        <v>409705.02850000001</v>
      </c>
      <c r="H15" s="27">
        <f>RA!J19</f>
        <v>9.2975647383984601</v>
      </c>
      <c r="I15" s="20">
        <f>VLOOKUP(B15,RMS!B:D,3,FALSE)</f>
        <v>451702.31303846103</v>
      </c>
      <c r="J15" s="21">
        <f>VLOOKUP(B15,RMS!B:E,4,FALSE)</f>
        <v>409705.02774871798</v>
      </c>
      <c r="K15" s="22">
        <f t="shared" si="1"/>
        <v>3.356153896311298E-2</v>
      </c>
      <c r="L15" s="22">
        <f t="shared" si="2"/>
        <v>7.5128203025087714E-4</v>
      </c>
      <c r="M15" s="32"/>
    </row>
    <row r="16" spans="1:13" x14ac:dyDescent="0.2">
      <c r="A16" s="42"/>
      <c r="B16" s="12">
        <v>25</v>
      </c>
      <c r="C16" s="40" t="s">
        <v>18</v>
      </c>
      <c r="D16" s="40"/>
      <c r="E16" s="15">
        <f>VLOOKUP(C16,RA!B20:D46,3,0)</f>
        <v>942948.04130000004</v>
      </c>
      <c r="F16" s="25">
        <f>VLOOKUP(C16,RA!B20:I50,8,0)</f>
        <v>85235.084600000002</v>
      </c>
      <c r="G16" s="16">
        <f t="shared" si="0"/>
        <v>857712.95669999998</v>
      </c>
      <c r="H16" s="27">
        <f>RA!J20</f>
        <v>9.0392132828962897</v>
      </c>
      <c r="I16" s="20">
        <f>VLOOKUP(B16,RMS!B:D,3,FALSE)</f>
        <v>942947.98499999999</v>
      </c>
      <c r="J16" s="21">
        <f>VLOOKUP(B16,RMS!B:E,4,FALSE)</f>
        <v>857712.95669999998</v>
      </c>
      <c r="K16" s="22">
        <f t="shared" si="1"/>
        <v>5.6300000054761767E-2</v>
      </c>
      <c r="L16" s="22">
        <f t="shared" si="2"/>
        <v>0</v>
      </c>
      <c r="M16" s="32"/>
    </row>
    <row r="17" spans="1:13" x14ac:dyDescent="0.2">
      <c r="A17" s="42"/>
      <c r="B17" s="12">
        <v>26</v>
      </c>
      <c r="C17" s="40" t="s">
        <v>19</v>
      </c>
      <c r="D17" s="40"/>
      <c r="E17" s="15">
        <f>VLOOKUP(C17,RA!B20:D47,3,0)</f>
        <v>287348.74650000001</v>
      </c>
      <c r="F17" s="25">
        <f>VLOOKUP(C17,RA!B21:I51,8,0)</f>
        <v>38884.304600000003</v>
      </c>
      <c r="G17" s="16">
        <f t="shared" si="0"/>
        <v>248464.44190000001</v>
      </c>
      <c r="H17" s="27">
        <f>RA!J21</f>
        <v>13.5320947363172</v>
      </c>
      <c r="I17" s="20">
        <f>VLOOKUP(B17,RMS!B:D,3,FALSE)</f>
        <v>287348.612457446</v>
      </c>
      <c r="J17" s="21">
        <f>VLOOKUP(B17,RMS!B:E,4,FALSE)</f>
        <v>248464.44151808499</v>
      </c>
      <c r="K17" s="22">
        <f t="shared" si="1"/>
        <v>0.13404255401110277</v>
      </c>
      <c r="L17" s="22">
        <f t="shared" si="2"/>
        <v>3.8191501516848803E-4</v>
      </c>
      <c r="M17" s="32"/>
    </row>
    <row r="18" spans="1:13" x14ac:dyDescent="0.2">
      <c r="A18" s="42"/>
      <c r="B18" s="12">
        <v>27</v>
      </c>
      <c r="C18" s="40" t="s">
        <v>20</v>
      </c>
      <c r="D18" s="40"/>
      <c r="E18" s="15">
        <f>VLOOKUP(C18,RA!B22:D48,3,0)</f>
        <v>786763.99450000003</v>
      </c>
      <c r="F18" s="25">
        <f>VLOOKUP(C18,RA!B22:I52,8,0)</f>
        <v>83453.986000000004</v>
      </c>
      <c r="G18" s="16">
        <f t="shared" si="0"/>
        <v>703310.0085</v>
      </c>
      <c r="H18" s="27">
        <f>RA!J22</f>
        <v>10.6072451946706</v>
      </c>
      <c r="I18" s="20">
        <f>VLOOKUP(B18,RMS!B:D,3,FALSE)</f>
        <v>786765.13650000002</v>
      </c>
      <c r="J18" s="21">
        <f>VLOOKUP(B18,RMS!B:E,4,FALSE)</f>
        <v>703310.01119999995</v>
      </c>
      <c r="K18" s="22">
        <f t="shared" si="1"/>
        <v>-1.1419999999925494</v>
      </c>
      <c r="L18" s="22">
        <f t="shared" si="2"/>
        <v>-2.6999999536201358E-3</v>
      </c>
      <c r="M18" s="32"/>
    </row>
    <row r="19" spans="1:13" x14ac:dyDescent="0.2">
      <c r="A19" s="42"/>
      <c r="B19" s="12">
        <v>29</v>
      </c>
      <c r="C19" s="40" t="s">
        <v>21</v>
      </c>
      <c r="D19" s="40"/>
      <c r="E19" s="15">
        <f>VLOOKUP(C19,RA!B22:D49,3,0)</f>
        <v>1779179.9979999999</v>
      </c>
      <c r="F19" s="25">
        <f>VLOOKUP(C19,RA!B23:I53,8,0)</f>
        <v>133036.63399999999</v>
      </c>
      <c r="G19" s="16">
        <f t="shared" si="0"/>
        <v>1646143.3639999998</v>
      </c>
      <c r="H19" s="27">
        <f>RA!J23</f>
        <v>7.4774128615175703</v>
      </c>
      <c r="I19" s="20">
        <f>VLOOKUP(B19,RMS!B:D,3,FALSE)</f>
        <v>1779181.2206658099</v>
      </c>
      <c r="J19" s="21">
        <f>VLOOKUP(B19,RMS!B:E,4,FALSE)</f>
        <v>1646143.3836546999</v>
      </c>
      <c r="K19" s="22">
        <f t="shared" si="1"/>
        <v>-1.2226658100262284</v>
      </c>
      <c r="L19" s="22">
        <f t="shared" si="2"/>
        <v>-1.9654700066894293E-2</v>
      </c>
      <c r="M19" s="32"/>
    </row>
    <row r="20" spans="1:13" x14ac:dyDescent="0.2">
      <c r="A20" s="42"/>
      <c r="B20" s="12">
        <v>31</v>
      </c>
      <c r="C20" s="40" t="s">
        <v>22</v>
      </c>
      <c r="D20" s="40"/>
      <c r="E20" s="15">
        <f>VLOOKUP(C20,RA!B24:D50,3,0)</f>
        <v>253785.4816</v>
      </c>
      <c r="F20" s="25">
        <f>VLOOKUP(C20,RA!B24:I54,8,0)</f>
        <v>34584.660000000003</v>
      </c>
      <c r="G20" s="16">
        <f t="shared" si="0"/>
        <v>219200.8216</v>
      </c>
      <c r="H20" s="27">
        <f>RA!J24</f>
        <v>13.6275171384745</v>
      </c>
      <c r="I20" s="20">
        <f>VLOOKUP(B20,RMS!B:D,3,FALSE)</f>
        <v>253785.505375062</v>
      </c>
      <c r="J20" s="21">
        <f>VLOOKUP(B20,RMS!B:E,4,FALSE)</f>
        <v>219200.81620659601</v>
      </c>
      <c r="K20" s="22">
        <f t="shared" si="1"/>
        <v>-2.3775061999913305E-2</v>
      </c>
      <c r="L20" s="22">
        <f t="shared" si="2"/>
        <v>5.3934039897285402E-3</v>
      </c>
      <c r="M20" s="32"/>
    </row>
    <row r="21" spans="1:13" x14ac:dyDescent="0.2">
      <c r="A21" s="42"/>
      <c r="B21" s="12">
        <v>32</v>
      </c>
      <c r="C21" s="40" t="s">
        <v>23</v>
      </c>
      <c r="D21" s="40"/>
      <c r="E21" s="15">
        <f>VLOOKUP(C21,RA!B24:D51,3,0)</f>
        <v>305523.61379999999</v>
      </c>
      <c r="F21" s="25">
        <f>VLOOKUP(C21,RA!B25:I55,8,0)</f>
        <v>14616.096100000001</v>
      </c>
      <c r="G21" s="16">
        <f t="shared" si="0"/>
        <v>290907.51769999997</v>
      </c>
      <c r="H21" s="27">
        <f>RA!J25</f>
        <v>4.7839497308276497</v>
      </c>
      <c r="I21" s="20">
        <f>VLOOKUP(B21,RMS!B:D,3,FALSE)</f>
        <v>305523.61071269203</v>
      </c>
      <c r="J21" s="21">
        <f>VLOOKUP(B21,RMS!B:E,4,FALSE)</f>
        <v>290907.51379016502</v>
      </c>
      <c r="K21" s="22">
        <f t="shared" si="1"/>
        <v>3.0873079667799175E-3</v>
      </c>
      <c r="L21" s="22">
        <f t="shared" si="2"/>
        <v>3.9098349516279995E-3</v>
      </c>
      <c r="M21" s="32"/>
    </row>
    <row r="22" spans="1:13" x14ac:dyDescent="0.2">
      <c r="A22" s="42"/>
      <c r="B22" s="12">
        <v>33</v>
      </c>
      <c r="C22" s="40" t="s">
        <v>24</v>
      </c>
      <c r="D22" s="40"/>
      <c r="E22" s="15">
        <f>VLOOKUP(C22,RA!B26:D52,3,0)</f>
        <v>527573.91610000003</v>
      </c>
      <c r="F22" s="25">
        <f>VLOOKUP(C22,RA!B26:I56,8,0)</f>
        <v>122682.78230000001</v>
      </c>
      <c r="G22" s="16">
        <f t="shared" si="0"/>
        <v>404891.13380000001</v>
      </c>
      <c r="H22" s="27">
        <f>RA!J26</f>
        <v>23.254140994481201</v>
      </c>
      <c r="I22" s="20">
        <f>VLOOKUP(B22,RMS!B:D,3,FALSE)</f>
        <v>527573.89301016601</v>
      </c>
      <c r="J22" s="21">
        <f>VLOOKUP(B22,RMS!B:E,4,FALSE)</f>
        <v>404891.12521533802</v>
      </c>
      <c r="K22" s="22">
        <f t="shared" si="1"/>
        <v>2.3089834023267031E-2</v>
      </c>
      <c r="L22" s="22">
        <f t="shared" si="2"/>
        <v>8.5846619913354516E-3</v>
      </c>
      <c r="M22" s="32"/>
    </row>
    <row r="23" spans="1:13" x14ac:dyDescent="0.2">
      <c r="A23" s="42"/>
      <c r="B23" s="12">
        <v>34</v>
      </c>
      <c r="C23" s="40" t="s">
        <v>25</v>
      </c>
      <c r="D23" s="40"/>
      <c r="E23" s="15">
        <f>VLOOKUP(C23,RA!B26:D53,3,0)</f>
        <v>199155.69200000001</v>
      </c>
      <c r="F23" s="25">
        <f>VLOOKUP(C23,RA!B27:I57,8,0)</f>
        <v>53478.695200000002</v>
      </c>
      <c r="G23" s="16">
        <f t="shared" si="0"/>
        <v>145676.99680000002</v>
      </c>
      <c r="H23" s="27">
        <f>RA!J27</f>
        <v>26.852707378305801</v>
      </c>
      <c r="I23" s="20">
        <f>VLOOKUP(B23,RMS!B:D,3,FALSE)</f>
        <v>199155.58030068799</v>
      </c>
      <c r="J23" s="21">
        <f>VLOOKUP(B23,RMS!B:E,4,FALSE)</f>
        <v>145677.02345120499</v>
      </c>
      <c r="K23" s="22">
        <f t="shared" si="1"/>
        <v>0.11169931202312</v>
      </c>
      <c r="L23" s="22">
        <f t="shared" si="2"/>
        <v>-2.6651204971130937E-2</v>
      </c>
      <c r="M23" s="32"/>
    </row>
    <row r="24" spans="1:13" x14ac:dyDescent="0.2">
      <c r="A24" s="42"/>
      <c r="B24" s="12">
        <v>35</v>
      </c>
      <c r="C24" s="40" t="s">
        <v>26</v>
      </c>
      <c r="D24" s="40"/>
      <c r="E24" s="15">
        <f>VLOOKUP(C24,RA!B28:D54,3,0)</f>
        <v>1116128.9538</v>
      </c>
      <c r="F24" s="25">
        <f>VLOOKUP(C24,RA!B28:I58,8,0)</f>
        <v>34098.9107</v>
      </c>
      <c r="G24" s="16">
        <f t="shared" si="0"/>
        <v>1082030.0431000001</v>
      </c>
      <c r="H24" s="27">
        <f>RA!J28</f>
        <v>3.0551049306539402</v>
      </c>
      <c r="I24" s="20">
        <f>VLOOKUP(B24,RMS!B:D,3,FALSE)</f>
        <v>1116128.9538</v>
      </c>
      <c r="J24" s="21">
        <f>VLOOKUP(B24,RMS!B:E,4,FALSE)</f>
        <v>1082030.0515999999</v>
      </c>
      <c r="K24" s="22">
        <f t="shared" si="1"/>
        <v>0</v>
      </c>
      <c r="L24" s="22">
        <f t="shared" si="2"/>
        <v>-8.499999763444066E-3</v>
      </c>
      <c r="M24" s="32"/>
    </row>
    <row r="25" spans="1:13" x14ac:dyDescent="0.2">
      <c r="A25" s="42"/>
      <c r="B25" s="12">
        <v>36</v>
      </c>
      <c r="C25" s="40" t="s">
        <v>27</v>
      </c>
      <c r="D25" s="40"/>
      <c r="E25" s="15">
        <f>VLOOKUP(C25,RA!B28:D55,3,0)</f>
        <v>649080.26300000004</v>
      </c>
      <c r="F25" s="25">
        <f>VLOOKUP(C25,RA!B29:I59,8,0)</f>
        <v>94292.078399999999</v>
      </c>
      <c r="G25" s="16">
        <f t="shared" si="0"/>
        <v>554788.18460000004</v>
      </c>
      <c r="H25" s="27">
        <f>RA!J29</f>
        <v>14.527029055573101</v>
      </c>
      <c r="I25" s="20">
        <f>VLOOKUP(B25,RMS!B:D,3,FALSE)</f>
        <v>649080.26154778805</v>
      </c>
      <c r="J25" s="21">
        <f>VLOOKUP(B25,RMS!B:E,4,FALSE)</f>
        <v>554788.16077935195</v>
      </c>
      <c r="K25" s="22">
        <f t="shared" si="1"/>
        <v>1.4522119890898466E-3</v>
      </c>
      <c r="L25" s="22">
        <f t="shared" si="2"/>
        <v>2.3820648086257279E-2</v>
      </c>
      <c r="M25" s="32"/>
    </row>
    <row r="26" spans="1:13" x14ac:dyDescent="0.2">
      <c r="A26" s="42"/>
      <c r="B26" s="12">
        <v>37</v>
      </c>
      <c r="C26" s="40" t="s">
        <v>71</v>
      </c>
      <c r="D26" s="40"/>
      <c r="E26" s="15">
        <f>VLOOKUP(C26,RA!B30:D56,3,0)</f>
        <v>604145.37399999995</v>
      </c>
      <c r="F26" s="25">
        <f>VLOOKUP(C26,RA!B30:I60,8,0)</f>
        <v>75886.328200000004</v>
      </c>
      <c r="G26" s="16">
        <f t="shared" si="0"/>
        <v>528259.04579999996</v>
      </c>
      <c r="H26" s="27">
        <f>RA!J30</f>
        <v>12.5609383876537</v>
      </c>
      <c r="I26" s="20">
        <f>VLOOKUP(B26,RMS!B:D,3,FALSE)</f>
        <v>604145.36137831502</v>
      </c>
      <c r="J26" s="21">
        <f>VLOOKUP(B26,RMS!B:E,4,FALSE)</f>
        <v>528259.031177497</v>
      </c>
      <c r="K26" s="22">
        <f t="shared" si="1"/>
        <v>1.2621684931218624E-2</v>
      </c>
      <c r="L26" s="22">
        <f t="shared" si="2"/>
        <v>1.4622502960264683E-2</v>
      </c>
      <c r="M26" s="32"/>
    </row>
    <row r="27" spans="1:13" x14ac:dyDescent="0.2">
      <c r="A27" s="42"/>
      <c r="B27" s="12">
        <v>38</v>
      </c>
      <c r="C27" s="40" t="s">
        <v>29</v>
      </c>
      <c r="D27" s="40"/>
      <c r="E27" s="15">
        <f>VLOOKUP(C27,RA!B30:D57,3,0)</f>
        <v>437200.92379999999</v>
      </c>
      <c r="F27" s="25">
        <f>VLOOKUP(C27,RA!B31:I61,8,0)</f>
        <v>30538.6486</v>
      </c>
      <c r="G27" s="16">
        <f t="shared" si="0"/>
        <v>406662.27519999997</v>
      </c>
      <c r="H27" s="27">
        <f>RA!J31</f>
        <v>6.9850375279559298</v>
      </c>
      <c r="I27" s="20">
        <f>VLOOKUP(B27,RMS!B:D,3,FALSE)</f>
        <v>437200.92048672598</v>
      </c>
      <c r="J27" s="21">
        <f>VLOOKUP(B27,RMS!B:E,4,FALSE)</f>
        <v>406662.26080177003</v>
      </c>
      <c r="K27" s="22">
        <f t="shared" si="1"/>
        <v>3.3132740063592792E-3</v>
      </c>
      <c r="L27" s="22">
        <f t="shared" si="2"/>
        <v>1.439822994871065E-2</v>
      </c>
      <c r="M27" s="32"/>
    </row>
    <row r="28" spans="1:13" x14ac:dyDescent="0.2">
      <c r="A28" s="42"/>
      <c r="B28" s="12">
        <v>39</v>
      </c>
      <c r="C28" s="40" t="s">
        <v>30</v>
      </c>
      <c r="D28" s="40"/>
      <c r="E28" s="15">
        <f>VLOOKUP(C28,RA!B32:D58,3,0)</f>
        <v>87997.354000000007</v>
      </c>
      <c r="F28" s="25">
        <f>VLOOKUP(C28,RA!B32:I62,8,0)</f>
        <v>24316.6525</v>
      </c>
      <c r="G28" s="16">
        <f t="shared" si="0"/>
        <v>63680.70150000001</v>
      </c>
      <c r="H28" s="27">
        <f>RA!J32</f>
        <v>27.633390544902099</v>
      </c>
      <c r="I28" s="20">
        <f>VLOOKUP(B28,RMS!B:D,3,FALSE)</f>
        <v>87997.321629755694</v>
      </c>
      <c r="J28" s="21">
        <f>VLOOKUP(B28,RMS!B:E,4,FALSE)</f>
        <v>63680.706220807297</v>
      </c>
      <c r="K28" s="22">
        <f t="shared" si="1"/>
        <v>3.237024431291502E-2</v>
      </c>
      <c r="L28" s="22">
        <f t="shared" si="2"/>
        <v>-4.7208072865032591E-3</v>
      </c>
      <c r="M28" s="32"/>
    </row>
    <row r="29" spans="1:13" x14ac:dyDescent="0.2">
      <c r="A29" s="42"/>
      <c r="B29" s="12">
        <v>40</v>
      </c>
      <c r="C29" s="40" t="s">
        <v>74</v>
      </c>
      <c r="D29" s="4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2"/>
      <c r="B30" s="12">
        <v>42</v>
      </c>
      <c r="C30" s="40" t="s">
        <v>31</v>
      </c>
      <c r="D30" s="40"/>
      <c r="E30" s="15">
        <f>VLOOKUP(C30,RA!B34:D61,3,0)</f>
        <v>220447.92199999999</v>
      </c>
      <c r="F30" s="25">
        <f>VLOOKUP(C30,RA!B34:I65,8,0)</f>
        <v>15577.4084</v>
      </c>
      <c r="G30" s="16">
        <f t="shared" si="0"/>
        <v>204870.51360000001</v>
      </c>
      <c r="H30" s="27">
        <f>RA!J34</f>
        <v>7.0662532260113604</v>
      </c>
      <c r="I30" s="20">
        <f>VLOOKUP(B30,RMS!B:D,3,FALSE)</f>
        <v>220447.92079999999</v>
      </c>
      <c r="J30" s="21">
        <f>VLOOKUP(B30,RMS!B:E,4,FALSE)</f>
        <v>204870.51420000001</v>
      </c>
      <c r="K30" s="22">
        <f t="shared" si="1"/>
        <v>1.1999999987892807E-3</v>
      </c>
      <c r="L30" s="22">
        <f t="shared" si="2"/>
        <v>-5.9999999939464033E-4</v>
      </c>
      <c r="M30" s="32"/>
    </row>
    <row r="31" spans="1:13" s="35" customFormat="1" ht="12" thickBot="1" x14ac:dyDescent="0.25">
      <c r="A31" s="42"/>
      <c r="B31" s="12">
        <v>70</v>
      </c>
      <c r="C31" s="43" t="s">
        <v>68</v>
      </c>
      <c r="D31" s="44"/>
      <c r="E31" s="15">
        <f>VLOOKUP(C31,RA!B35:D62,3,0)</f>
        <v>118853.92</v>
      </c>
      <c r="F31" s="25">
        <f>VLOOKUP(C31,RA!B35:I66,8,0)</f>
        <v>-943.44</v>
      </c>
      <c r="G31" s="16">
        <f t="shared" si="0"/>
        <v>119797.36</v>
      </c>
      <c r="H31" s="27">
        <f>RA!J35</f>
        <v>-0.79378113906550196</v>
      </c>
      <c r="I31" s="20">
        <f>VLOOKUP(B31,RMS!B:D,3,FALSE)</f>
        <v>118853.92</v>
      </c>
      <c r="J31" s="21">
        <f>VLOOKUP(B31,RMS!B:E,4,FALSE)</f>
        <v>119797.36</v>
      </c>
      <c r="K31" s="22">
        <f t="shared" si="1"/>
        <v>0</v>
      </c>
      <c r="L31" s="22">
        <f t="shared" si="2"/>
        <v>0</v>
      </c>
    </row>
    <row r="32" spans="1:13" x14ac:dyDescent="0.2">
      <c r="A32" s="42"/>
      <c r="B32" s="12">
        <v>71</v>
      </c>
      <c r="C32" s="40" t="s">
        <v>35</v>
      </c>
      <c r="D32" s="40"/>
      <c r="E32" s="15">
        <f>VLOOKUP(C32,RA!B34:D62,3,0)</f>
        <v>173679.57</v>
      </c>
      <c r="F32" s="25">
        <f>VLOOKUP(C32,RA!B34:I66,8,0)</f>
        <v>-14565.82</v>
      </c>
      <c r="G32" s="16">
        <f t="shared" si="0"/>
        <v>188245.39</v>
      </c>
      <c r="H32" s="27">
        <f>RA!J35</f>
        <v>-0.79378113906550196</v>
      </c>
      <c r="I32" s="20">
        <f>VLOOKUP(B32,RMS!B:D,3,FALSE)</f>
        <v>173679.57</v>
      </c>
      <c r="J32" s="21">
        <f>VLOOKUP(B32,RMS!B:E,4,FALSE)</f>
        <v>188245.39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2"/>
      <c r="B33" s="12">
        <v>72</v>
      </c>
      <c r="C33" s="40" t="s">
        <v>36</v>
      </c>
      <c r="D33" s="40"/>
      <c r="E33" s="15">
        <f>VLOOKUP(C33,RA!B34:D63,3,0)</f>
        <v>32293.16</v>
      </c>
      <c r="F33" s="25">
        <f>VLOOKUP(C33,RA!B34:I67,8,0)</f>
        <v>542.74</v>
      </c>
      <c r="G33" s="16">
        <f t="shared" si="0"/>
        <v>31750.42</v>
      </c>
      <c r="H33" s="27">
        <f>RA!J34</f>
        <v>7.0662532260113604</v>
      </c>
      <c r="I33" s="20">
        <f>VLOOKUP(B33,RMS!B:D,3,FALSE)</f>
        <v>32293.16</v>
      </c>
      <c r="J33" s="21">
        <f>VLOOKUP(B33,RMS!B:E,4,FALSE)</f>
        <v>31750.42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2"/>
      <c r="B34" s="12">
        <v>73</v>
      </c>
      <c r="C34" s="40" t="s">
        <v>37</v>
      </c>
      <c r="D34" s="40"/>
      <c r="E34" s="15">
        <f>VLOOKUP(C34,RA!B35:D64,3,0)</f>
        <v>115073.59</v>
      </c>
      <c r="F34" s="25">
        <f>VLOOKUP(C34,RA!B35:I68,8,0)</f>
        <v>-11934.17</v>
      </c>
      <c r="G34" s="16">
        <f t="shared" si="0"/>
        <v>127007.76</v>
      </c>
      <c r="H34" s="27">
        <f>RA!J35</f>
        <v>-0.79378113906550196</v>
      </c>
      <c r="I34" s="20">
        <f>VLOOKUP(B34,RMS!B:D,3,FALSE)</f>
        <v>115073.59</v>
      </c>
      <c r="J34" s="21">
        <f>VLOOKUP(B34,RMS!B:E,4,FALSE)</f>
        <v>127007.76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2"/>
      <c r="B35" s="12">
        <v>74</v>
      </c>
      <c r="C35" s="40" t="s">
        <v>69</v>
      </c>
      <c r="D35" s="40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-8.3866052869661107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2"/>
      <c r="B36" s="12">
        <v>75</v>
      </c>
      <c r="C36" s="40" t="s">
        <v>32</v>
      </c>
      <c r="D36" s="40"/>
      <c r="E36" s="15">
        <f>VLOOKUP(C36,RA!B8:D65,3,0)</f>
        <v>49347.008199999997</v>
      </c>
      <c r="F36" s="25">
        <f>VLOOKUP(C36,RA!B8:I69,8,0)</f>
        <v>2270.5729000000001</v>
      </c>
      <c r="G36" s="16">
        <f t="shared" si="0"/>
        <v>47076.435299999997</v>
      </c>
      <c r="H36" s="27">
        <f>RA!J36</f>
        <v>-8.3866052869661107</v>
      </c>
      <c r="I36" s="20">
        <f>VLOOKUP(B36,RMS!B:D,3,FALSE)</f>
        <v>49347.008521367497</v>
      </c>
      <c r="J36" s="21">
        <f>VLOOKUP(B36,RMS!B:E,4,FALSE)</f>
        <v>47076.434358974402</v>
      </c>
      <c r="K36" s="22">
        <f t="shared" si="1"/>
        <v>-3.2136750087374821E-4</v>
      </c>
      <c r="L36" s="22">
        <f t="shared" si="2"/>
        <v>9.4102559523889795E-4</v>
      </c>
      <c r="M36" s="32"/>
    </row>
    <row r="37" spans="1:13" x14ac:dyDescent="0.2">
      <c r="A37" s="42"/>
      <c r="B37" s="12">
        <v>76</v>
      </c>
      <c r="C37" s="40" t="s">
        <v>33</v>
      </c>
      <c r="D37" s="40"/>
      <c r="E37" s="15">
        <f>VLOOKUP(C37,RA!B8:D66,3,0)</f>
        <v>336095.48</v>
      </c>
      <c r="F37" s="25">
        <f>VLOOKUP(C37,RA!B8:I70,8,0)</f>
        <v>20000.170099999999</v>
      </c>
      <c r="G37" s="16">
        <f t="shared" si="0"/>
        <v>316095.30989999999</v>
      </c>
      <c r="H37" s="27">
        <f>RA!J37</f>
        <v>1.68066550315918</v>
      </c>
      <c r="I37" s="20">
        <f>VLOOKUP(B37,RMS!B:D,3,FALSE)</f>
        <v>336095.47395641002</v>
      </c>
      <c r="J37" s="21">
        <f>VLOOKUP(B37,RMS!B:E,4,FALSE)</f>
        <v>316095.30865726498</v>
      </c>
      <c r="K37" s="22">
        <f t="shared" si="1"/>
        <v>6.0435899649746716E-3</v>
      </c>
      <c r="L37" s="22">
        <f t="shared" si="2"/>
        <v>1.242735015694052E-3</v>
      </c>
      <c r="M37" s="32"/>
    </row>
    <row r="38" spans="1:13" x14ac:dyDescent="0.2">
      <c r="A38" s="42"/>
      <c r="B38" s="12">
        <v>77</v>
      </c>
      <c r="C38" s="40" t="s">
        <v>38</v>
      </c>
      <c r="D38" s="40"/>
      <c r="E38" s="15">
        <f>VLOOKUP(C38,RA!B9:D67,3,0)</f>
        <v>83960.7</v>
      </c>
      <c r="F38" s="25">
        <f>VLOOKUP(C38,RA!B9:I71,8,0)</f>
        <v>-6606.8</v>
      </c>
      <c r="G38" s="16">
        <f t="shared" si="0"/>
        <v>90567.5</v>
      </c>
      <c r="H38" s="27">
        <f>RA!J38</f>
        <v>-10.3709026545535</v>
      </c>
      <c r="I38" s="20">
        <f>VLOOKUP(B38,RMS!B:D,3,FALSE)</f>
        <v>83960.7</v>
      </c>
      <c r="J38" s="21">
        <f>VLOOKUP(B38,RMS!B:E,4,FALSE)</f>
        <v>90567.5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2"/>
      <c r="B39" s="12">
        <v>78</v>
      </c>
      <c r="C39" s="40" t="s">
        <v>39</v>
      </c>
      <c r="D39" s="40"/>
      <c r="E39" s="15">
        <f>VLOOKUP(C39,RA!B10:D68,3,0)</f>
        <v>52967.57</v>
      </c>
      <c r="F39" s="25">
        <f>VLOOKUP(C39,RA!B10:I72,8,0)</f>
        <v>6794.8</v>
      </c>
      <c r="G39" s="16">
        <f t="shared" si="0"/>
        <v>46172.77</v>
      </c>
      <c r="H39" s="27">
        <f>RA!J39</f>
        <v>0</v>
      </c>
      <c r="I39" s="20">
        <f>VLOOKUP(B39,RMS!B:D,3,FALSE)</f>
        <v>52967.57</v>
      </c>
      <c r="J39" s="21">
        <f>VLOOKUP(B39,RMS!B:E,4,FALSE)</f>
        <v>46172.77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42"/>
      <c r="B40" s="12">
        <v>99</v>
      </c>
      <c r="C40" s="40" t="s">
        <v>34</v>
      </c>
      <c r="D40" s="40"/>
      <c r="E40" s="15">
        <f>VLOOKUP(C40,RA!B8:D69,3,0)</f>
        <v>10787.906800000001</v>
      </c>
      <c r="F40" s="25">
        <f>VLOOKUP(C40,RA!B8:I73,8,0)</f>
        <v>457.98489999999998</v>
      </c>
      <c r="G40" s="16">
        <f t="shared" si="0"/>
        <v>10329.921900000001</v>
      </c>
      <c r="H40" s="27">
        <f>RA!J40</f>
        <v>4.6012372032718298</v>
      </c>
      <c r="I40" s="20">
        <f>VLOOKUP(B40,RMS!B:D,3,FALSE)</f>
        <v>10787.906814915699</v>
      </c>
      <c r="J40" s="21">
        <f>VLOOKUP(B40,RMS!B:E,4,FALSE)</f>
        <v>10329.9218788291</v>
      </c>
      <c r="K40" s="22">
        <f t="shared" si="1"/>
        <v>-1.4915698557160795E-5</v>
      </c>
      <c r="L40" s="22">
        <f t="shared" si="2"/>
        <v>2.1170901163714007E-5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1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2"/>
  <cols>
    <col min="1" max="1" width="7.14062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9" t="s">
        <v>45</v>
      </c>
      <c r="W1" s="56"/>
    </row>
    <row r="2" spans="1:23" ht="12.75" x14ac:dyDescent="0.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59"/>
      <c r="W2" s="56"/>
    </row>
    <row r="3" spans="1:23" ht="23.25" thickBot="1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60" t="s">
        <v>46</v>
      </c>
      <c r="W3" s="56"/>
    </row>
    <row r="4" spans="1:23" ht="14.25" thickTop="1" thickBot="1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8"/>
      <c r="W4" s="56"/>
    </row>
    <row r="5" spans="1:23" ht="22.5" thickTop="1" thickBot="1" x14ac:dyDescent="0.25">
      <c r="A5" s="61"/>
      <c r="B5" s="62"/>
      <c r="C5" s="63"/>
      <c r="D5" s="64" t="s">
        <v>0</v>
      </c>
      <c r="E5" s="64" t="s">
        <v>58</v>
      </c>
      <c r="F5" s="64" t="s">
        <v>59</v>
      </c>
      <c r="G5" s="64" t="s">
        <v>47</v>
      </c>
      <c r="H5" s="64" t="s">
        <v>48</v>
      </c>
      <c r="I5" s="64" t="s">
        <v>1</v>
      </c>
      <c r="J5" s="64" t="s">
        <v>2</v>
      </c>
      <c r="K5" s="64" t="s">
        <v>49</v>
      </c>
      <c r="L5" s="64" t="s">
        <v>50</v>
      </c>
      <c r="M5" s="64" t="s">
        <v>51</v>
      </c>
      <c r="N5" s="64" t="s">
        <v>52</v>
      </c>
      <c r="O5" s="64" t="s">
        <v>53</v>
      </c>
      <c r="P5" s="64" t="s">
        <v>60</v>
      </c>
      <c r="Q5" s="64" t="s">
        <v>61</v>
      </c>
      <c r="R5" s="64" t="s">
        <v>54</v>
      </c>
      <c r="S5" s="64" t="s">
        <v>55</v>
      </c>
      <c r="T5" s="64" t="s">
        <v>56</v>
      </c>
      <c r="U5" s="65" t="s">
        <v>57</v>
      </c>
      <c r="V5" s="58"/>
      <c r="W5" s="58"/>
    </row>
    <row r="6" spans="1:23" ht="13.5" thickBot="1" x14ac:dyDescent="0.25">
      <c r="A6" s="66" t="s">
        <v>3</v>
      </c>
      <c r="B6" s="55" t="s">
        <v>4</v>
      </c>
      <c r="C6" s="54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3.5" thickBot="1" x14ac:dyDescent="0.25">
      <c r="A7" s="53" t="s">
        <v>5</v>
      </c>
      <c r="B7" s="52"/>
      <c r="C7" s="51"/>
      <c r="D7" s="68">
        <v>12893445.1656</v>
      </c>
      <c r="E7" s="69"/>
      <c r="F7" s="69"/>
      <c r="G7" s="68">
        <v>15576713.191400001</v>
      </c>
      <c r="H7" s="70">
        <v>-17.2261502977499</v>
      </c>
      <c r="I7" s="68">
        <v>1430848.4415</v>
      </c>
      <c r="J7" s="70">
        <v>11.097487313301899</v>
      </c>
      <c r="K7" s="68">
        <v>1763214.5460000001</v>
      </c>
      <c r="L7" s="70">
        <v>11.319554544879701</v>
      </c>
      <c r="M7" s="70">
        <v>-0.18850009220602201</v>
      </c>
      <c r="N7" s="68">
        <v>255793777.49860001</v>
      </c>
      <c r="O7" s="68">
        <v>255793777.49860001</v>
      </c>
      <c r="P7" s="68">
        <v>695209</v>
      </c>
      <c r="Q7" s="68">
        <v>785940</v>
      </c>
      <c r="R7" s="70">
        <v>-11.544265465557199</v>
      </c>
      <c r="S7" s="68">
        <v>18.546142477442</v>
      </c>
      <c r="T7" s="68">
        <v>20.842839554164399</v>
      </c>
      <c r="U7" s="71">
        <v>-12.383691538636199</v>
      </c>
      <c r="V7" s="58"/>
      <c r="W7" s="58"/>
    </row>
    <row r="8" spans="1:23" ht="12" customHeight="1" thickBot="1" x14ac:dyDescent="0.25">
      <c r="A8" s="46">
        <v>42376</v>
      </c>
      <c r="B8" s="57" t="s">
        <v>6</v>
      </c>
      <c r="C8" s="48"/>
      <c r="D8" s="72">
        <v>543207.78960000002</v>
      </c>
      <c r="E8" s="73"/>
      <c r="F8" s="73"/>
      <c r="G8" s="72">
        <v>701511.67200000002</v>
      </c>
      <c r="H8" s="74">
        <v>-22.566108123144701</v>
      </c>
      <c r="I8" s="72">
        <v>127669.78449999999</v>
      </c>
      <c r="J8" s="74">
        <v>23.502936987338099</v>
      </c>
      <c r="K8" s="72">
        <v>168010.51199999999</v>
      </c>
      <c r="L8" s="74">
        <v>23.9497814086264</v>
      </c>
      <c r="M8" s="74">
        <v>-0.24010835405346501</v>
      </c>
      <c r="N8" s="72">
        <v>7697090.5730999997</v>
      </c>
      <c r="O8" s="72">
        <v>7697090.5730999997</v>
      </c>
      <c r="P8" s="72">
        <v>19808</v>
      </c>
      <c r="Q8" s="72">
        <v>21570</v>
      </c>
      <c r="R8" s="74">
        <v>-8.1687528975428894</v>
      </c>
      <c r="S8" s="72">
        <v>27.423656583198699</v>
      </c>
      <c r="T8" s="72">
        <v>26.7494001715345</v>
      </c>
      <c r="U8" s="75">
        <v>2.4586670622081201</v>
      </c>
      <c r="V8" s="58"/>
      <c r="W8" s="58"/>
    </row>
    <row r="9" spans="1:23" ht="12" customHeight="1" thickBot="1" x14ac:dyDescent="0.25">
      <c r="A9" s="45"/>
      <c r="B9" s="57" t="s">
        <v>7</v>
      </c>
      <c r="C9" s="48"/>
      <c r="D9" s="72">
        <v>54825.447800000002</v>
      </c>
      <c r="E9" s="73"/>
      <c r="F9" s="73"/>
      <c r="G9" s="72">
        <v>70972.374299999996</v>
      </c>
      <c r="H9" s="74">
        <v>-22.751002286815101</v>
      </c>
      <c r="I9" s="72">
        <v>13246.904699999999</v>
      </c>
      <c r="J9" s="74">
        <v>24.161963525266501</v>
      </c>
      <c r="K9" s="72">
        <v>16860.647300000001</v>
      </c>
      <c r="L9" s="74">
        <v>23.7566341358824</v>
      </c>
      <c r="M9" s="74">
        <v>-0.21433000380714901</v>
      </c>
      <c r="N9" s="72">
        <v>672350.83030000003</v>
      </c>
      <c r="O9" s="72">
        <v>672350.83030000003</v>
      </c>
      <c r="P9" s="72">
        <v>3266</v>
      </c>
      <c r="Q9" s="72">
        <v>3502</v>
      </c>
      <c r="R9" s="74">
        <v>-6.7390062821245102</v>
      </c>
      <c r="S9" s="72">
        <v>16.786726209430501</v>
      </c>
      <c r="T9" s="72">
        <v>17.195076185037099</v>
      </c>
      <c r="U9" s="75">
        <v>-2.4325766114968999</v>
      </c>
      <c r="V9" s="58"/>
      <c r="W9" s="58"/>
    </row>
    <row r="10" spans="1:23" ht="12" customHeight="1" thickBot="1" x14ac:dyDescent="0.25">
      <c r="A10" s="45"/>
      <c r="B10" s="57" t="s">
        <v>8</v>
      </c>
      <c r="C10" s="48"/>
      <c r="D10" s="72">
        <v>75453.107199999999</v>
      </c>
      <c r="E10" s="73"/>
      <c r="F10" s="73"/>
      <c r="G10" s="72">
        <v>98950.573999999993</v>
      </c>
      <c r="H10" s="74">
        <v>-23.746670534725698</v>
      </c>
      <c r="I10" s="72">
        <v>23195.2742</v>
      </c>
      <c r="J10" s="74">
        <v>30.741310809795301</v>
      </c>
      <c r="K10" s="72">
        <v>27162.877899999999</v>
      </c>
      <c r="L10" s="74">
        <v>27.450955362825901</v>
      </c>
      <c r="M10" s="74">
        <v>-0.14606713304115701</v>
      </c>
      <c r="N10" s="72">
        <v>1846365.2047999999</v>
      </c>
      <c r="O10" s="72">
        <v>1846365.2047999999</v>
      </c>
      <c r="P10" s="72">
        <v>61988</v>
      </c>
      <c r="Q10" s="72">
        <v>69019</v>
      </c>
      <c r="R10" s="74">
        <v>-10.1870499427694</v>
      </c>
      <c r="S10" s="72">
        <v>1.2172211911983</v>
      </c>
      <c r="T10" s="72">
        <v>1.2982075500949</v>
      </c>
      <c r="U10" s="75">
        <v>-6.6533806248376202</v>
      </c>
      <c r="V10" s="58"/>
      <c r="W10" s="58"/>
    </row>
    <row r="11" spans="1:23" ht="13.5" thickBot="1" x14ac:dyDescent="0.25">
      <c r="A11" s="45"/>
      <c r="B11" s="57" t="s">
        <v>9</v>
      </c>
      <c r="C11" s="48"/>
      <c r="D11" s="72">
        <v>48787.724499999997</v>
      </c>
      <c r="E11" s="73"/>
      <c r="F11" s="73"/>
      <c r="G11" s="72">
        <v>66401.850900000005</v>
      </c>
      <c r="H11" s="74">
        <v>-26.526559367338301</v>
      </c>
      <c r="I11" s="72">
        <v>11283.1376</v>
      </c>
      <c r="J11" s="74">
        <v>23.127001137345498</v>
      </c>
      <c r="K11" s="72">
        <v>16174.8006</v>
      </c>
      <c r="L11" s="74">
        <v>24.358960451808699</v>
      </c>
      <c r="M11" s="74">
        <v>-0.30242493375776103</v>
      </c>
      <c r="N11" s="72">
        <v>503851.31459999998</v>
      </c>
      <c r="O11" s="72">
        <v>503851.31459999998</v>
      </c>
      <c r="P11" s="72">
        <v>2329</v>
      </c>
      <c r="Q11" s="72">
        <v>2619</v>
      </c>
      <c r="R11" s="74">
        <v>-11.0729285987018</v>
      </c>
      <c r="S11" s="72">
        <v>20.947928080721301</v>
      </c>
      <c r="T11" s="72">
        <v>21.527404467354</v>
      </c>
      <c r="U11" s="75">
        <v>-2.7662706516827802</v>
      </c>
      <c r="V11" s="58"/>
      <c r="W11" s="58"/>
    </row>
    <row r="12" spans="1:23" ht="12" customHeight="1" thickBot="1" x14ac:dyDescent="0.25">
      <c r="A12" s="45"/>
      <c r="B12" s="57" t="s">
        <v>10</v>
      </c>
      <c r="C12" s="48"/>
      <c r="D12" s="72">
        <v>157309.82079999999</v>
      </c>
      <c r="E12" s="73"/>
      <c r="F12" s="73"/>
      <c r="G12" s="72">
        <v>228293.70559999999</v>
      </c>
      <c r="H12" s="74">
        <v>-31.093229054844301</v>
      </c>
      <c r="I12" s="72">
        <v>23495.579399999999</v>
      </c>
      <c r="J12" s="74">
        <v>14.935863050706599</v>
      </c>
      <c r="K12" s="72">
        <v>4001.4695999999999</v>
      </c>
      <c r="L12" s="74">
        <v>1.7527726353573201</v>
      </c>
      <c r="M12" s="74">
        <v>4.8717375736154498</v>
      </c>
      <c r="N12" s="72">
        <v>2882641.7481999998</v>
      </c>
      <c r="O12" s="72">
        <v>2882641.7481999998</v>
      </c>
      <c r="P12" s="72">
        <v>1234</v>
      </c>
      <c r="Q12" s="72">
        <v>1433</v>
      </c>
      <c r="R12" s="74">
        <v>-13.886950453593901</v>
      </c>
      <c r="S12" s="72">
        <v>127.479595461912</v>
      </c>
      <c r="T12" s="72">
        <v>119.877722330775</v>
      </c>
      <c r="U12" s="75">
        <v>5.9632077616759398</v>
      </c>
      <c r="V12" s="58"/>
      <c r="W12" s="58"/>
    </row>
    <row r="13" spans="1:23" ht="13.5" thickBot="1" x14ac:dyDescent="0.25">
      <c r="A13" s="45"/>
      <c r="B13" s="57" t="s">
        <v>11</v>
      </c>
      <c r="C13" s="48"/>
      <c r="D13" s="72">
        <v>188453.20329999999</v>
      </c>
      <c r="E13" s="73"/>
      <c r="F13" s="73"/>
      <c r="G13" s="72">
        <v>292067.60279999999</v>
      </c>
      <c r="H13" s="74">
        <v>-35.4761700738689</v>
      </c>
      <c r="I13" s="72">
        <v>52910.824000000001</v>
      </c>
      <c r="J13" s="74">
        <v>28.0763728466695</v>
      </c>
      <c r="K13" s="72">
        <v>60526.202599999997</v>
      </c>
      <c r="L13" s="74">
        <v>20.723353778284899</v>
      </c>
      <c r="M13" s="74">
        <v>-0.12581953390216499</v>
      </c>
      <c r="N13" s="72">
        <v>2889133.5018000002</v>
      </c>
      <c r="O13" s="72">
        <v>2889133.5018000002</v>
      </c>
      <c r="P13" s="72">
        <v>5966</v>
      </c>
      <c r="Q13" s="72">
        <v>6682</v>
      </c>
      <c r="R13" s="74">
        <v>-10.7153546842263</v>
      </c>
      <c r="S13" s="72">
        <v>31.587865119007699</v>
      </c>
      <c r="T13" s="72">
        <v>31.985750074827902</v>
      </c>
      <c r="U13" s="75">
        <v>-1.2596133177128199</v>
      </c>
      <c r="V13" s="58"/>
      <c r="W13" s="58"/>
    </row>
    <row r="14" spans="1:23" ht="13.5" thickBot="1" x14ac:dyDescent="0.25">
      <c r="A14" s="45"/>
      <c r="B14" s="57" t="s">
        <v>12</v>
      </c>
      <c r="C14" s="48"/>
      <c r="D14" s="72">
        <v>111819.6436</v>
      </c>
      <c r="E14" s="73"/>
      <c r="F14" s="73"/>
      <c r="G14" s="72">
        <v>135686.74429999999</v>
      </c>
      <c r="H14" s="74">
        <v>-17.5898543539599</v>
      </c>
      <c r="I14" s="72">
        <v>21080.7523</v>
      </c>
      <c r="J14" s="74">
        <v>18.8524588536607</v>
      </c>
      <c r="K14" s="72">
        <v>28294.015899999999</v>
      </c>
      <c r="L14" s="74">
        <v>20.852453971069298</v>
      </c>
      <c r="M14" s="74">
        <v>-0.25493954712876199</v>
      </c>
      <c r="N14" s="72">
        <v>1937758.68</v>
      </c>
      <c r="O14" s="72">
        <v>1937758.68</v>
      </c>
      <c r="P14" s="72">
        <v>1971</v>
      </c>
      <c r="Q14" s="72">
        <v>1588</v>
      </c>
      <c r="R14" s="74">
        <v>24.1183879093199</v>
      </c>
      <c r="S14" s="72">
        <v>56.7324422120751</v>
      </c>
      <c r="T14" s="72">
        <v>64.638952455919394</v>
      </c>
      <c r="U14" s="75">
        <v>-13.936488428064701</v>
      </c>
      <c r="V14" s="58"/>
      <c r="W14" s="58"/>
    </row>
    <row r="15" spans="1:23" ht="13.5" thickBot="1" x14ac:dyDescent="0.25">
      <c r="A15" s="45"/>
      <c r="B15" s="57" t="s">
        <v>13</v>
      </c>
      <c r="C15" s="48"/>
      <c r="D15" s="72">
        <v>83477.041299999997</v>
      </c>
      <c r="E15" s="73"/>
      <c r="F15" s="73"/>
      <c r="G15" s="72">
        <v>110351.58930000001</v>
      </c>
      <c r="H15" s="74">
        <v>-24.353566786373399</v>
      </c>
      <c r="I15" s="72">
        <v>10500.381299999999</v>
      </c>
      <c r="J15" s="74">
        <v>12.578765534182899</v>
      </c>
      <c r="K15" s="72">
        <v>1909.9643000000001</v>
      </c>
      <c r="L15" s="74">
        <v>1.73079908691446</v>
      </c>
      <c r="M15" s="74">
        <v>4.4976845902302998</v>
      </c>
      <c r="N15" s="72">
        <v>991440.83719999995</v>
      </c>
      <c r="O15" s="72">
        <v>991440.83719999995</v>
      </c>
      <c r="P15" s="72">
        <v>2950</v>
      </c>
      <c r="Q15" s="72">
        <v>2114</v>
      </c>
      <c r="R15" s="74">
        <v>39.545884578997203</v>
      </c>
      <c r="S15" s="72">
        <v>28.297302135593199</v>
      </c>
      <c r="T15" s="72">
        <v>30.561455439924298</v>
      </c>
      <c r="U15" s="75">
        <v>-8.0013044829569608</v>
      </c>
      <c r="V15" s="58"/>
      <c r="W15" s="58"/>
    </row>
    <row r="16" spans="1:23" ht="13.5" thickBot="1" x14ac:dyDescent="0.25">
      <c r="A16" s="45"/>
      <c r="B16" s="57" t="s">
        <v>14</v>
      </c>
      <c r="C16" s="48"/>
      <c r="D16" s="72">
        <v>419212.07549999998</v>
      </c>
      <c r="E16" s="73"/>
      <c r="F16" s="73"/>
      <c r="G16" s="72">
        <v>547462.95660000003</v>
      </c>
      <c r="H16" s="74">
        <v>-23.4264034769581</v>
      </c>
      <c r="I16" s="72">
        <v>19931.9342</v>
      </c>
      <c r="J16" s="74">
        <v>4.7546183339845101</v>
      </c>
      <c r="K16" s="72">
        <v>27135.721399999999</v>
      </c>
      <c r="L16" s="74">
        <v>4.95663150773259</v>
      </c>
      <c r="M16" s="74">
        <v>-0.26547247791245399</v>
      </c>
      <c r="N16" s="72">
        <v>8228117.8783</v>
      </c>
      <c r="O16" s="72">
        <v>8228117.8783</v>
      </c>
      <c r="P16" s="72">
        <v>20973</v>
      </c>
      <c r="Q16" s="72">
        <v>26077</v>
      </c>
      <c r="R16" s="74">
        <v>-19.572803620048301</v>
      </c>
      <c r="S16" s="72">
        <v>19.9881788728365</v>
      </c>
      <c r="T16" s="72">
        <v>19.385553552939399</v>
      </c>
      <c r="U16" s="75">
        <v>3.0149085803714102</v>
      </c>
      <c r="V16" s="58"/>
      <c r="W16" s="58"/>
    </row>
    <row r="17" spans="1:21" ht="12" thickBot="1" x14ac:dyDescent="0.25">
      <c r="A17" s="45"/>
      <c r="B17" s="57" t="s">
        <v>15</v>
      </c>
      <c r="C17" s="48"/>
      <c r="D17" s="72">
        <v>446725.6361</v>
      </c>
      <c r="E17" s="73"/>
      <c r="F17" s="73"/>
      <c r="G17" s="72">
        <v>442349.83789999998</v>
      </c>
      <c r="H17" s="74">
        <v>0.98921663920428204</v>
      </c>
      <c r="I17" s="72">
        <v>57231.0452</v>
      </c>
      <c r="J17" s="74">
        <v>12.811229214342401</v>
      </c>
      <c r="K17" s="72">
        <v>62401.6008</v>
      </c>
      <c r="L17" s="74">
        <v>14.1068438266517</v>
      </c>
      <c r="M17" s="74">
        <v>-8.2859342287898E-2</v>
      </c>
      <c r="N17" s="72">
        <v>14569037.0041</v>
      </c>
      <c r="O17" s="72">
        <v>14569037.0041</v>
      </c>
      <c r="P17" s="72">
        <v>7909</v>
      </c>
      <c r="Q17" s="72">
        <v>8462</v>
      </c>
      <c r="R17" s="74">
        <v>-6.5350980855589702</v>
      </c>
      <c r="S17" s="72">
        <v>56.483200922999103</v>
      </c>
      <c r="T17" s="72">
        <v>59.193381351926298</v>
      </c>
      <c r="U17" s="75">
        <v>-4.7982061650893497</v>
      </c>
    </row>
    <row r="18" spans="1:21" ht="12" customHeight="1" thickBot="1" x14ac:dyDescent="0.25">
      <c r="A18" s="45"/>
      <c r="B18" s="57" t="s">
        <v>16</v>
      </c>
      <c r="C18" s="48"/>
      <c r="D18" s="72">
        <v>1142132.1499000001</v>
      </c>
      <c r="E18" s="73"/>
      <c r="F18" s="73"/>
      <c r="G18" s="72">
        <v>1431521.6799000001</v>
      </c>
      <c r="H18" s="74">
        <v>-20.215518497785901</v>
      </c>
      <c r="I18" s="72">
        <v>191607.1985</v>
      </c>
      <c r="J18" s="74">
        <v>16.776272213051399</v>
      </c>
      <c r="K18" s="72">
        <v>240680.64840000001</v>
      </c>
      <c r="L18" s="74">
        <v>16.812923742573901</v>
      </c>
      <c r="M18" s="74">
        <v>-0.20389445610285301</v>
      </c>
      <c r="N18" s="72">
        <v>17404471.7632</v>
      </c>
      <c r="O18" s="72">
        <v>17404471.7632</v>
      </c>
      <c r="P18" s="72">
        <v>50784</v>
      </c>
      <c r="Q18" s="72">
        <v>56277</v>
      </c>
      <c r="R18" s="74">
        <v>-9.7606482221866901</v>
      </c>
      <c r="S18" s="72">
        <v>22.4899998011185</v>
      </c>
      <c r="T18" s="72">
        <v>22.084724116424098</v>
      </c>
      <c r="U18" s="75">
        <v>1.8020261817618599</v>
      </c>
    </row>
    <row r="19" spans="1:21" ht="12" customHeight="1" thickBot="1" x14ac:dyDescent="0.25">
      <c r="A19" s="45"/>
      <c r="B19" s="57" t="s">
        <v>17</v>
      </c>
      <c r="C19" s="48"/>
      <c r="D19" s="72">
        <v>451702.34659999999</v>
      </c>
      <c r="E19" s="73"/>
      <c r="F19" s="73"/>
      <c r="G19" s="72">
        <v>667890.80489999999</v>
      </c>
      <c r="H19" s="74">
        <v>-32.368832856198502</v>
      </c>
      <c r="I19" s="72">
        <v>41997.318099999997</v>
      </c>
      <c r="J19" s="74">
        <v>9.2975647383984601</v>
      </c>
      <c r="K19" s="72">
        <v>46491.793400000002</v>
      </c>
      <c r="L19" s="74">
        <v>6.9609871941508397</v>
      </c>
      <c r="M19" s="74">
        <v>-9.6672444130753002E-2</v>
      </c>
      <c r="N19" s="72">
        <v>8866126.4506000001</v>
      </c>
      <c r="O19" s="72">
        <v>8866126.4506000001</v>
      </c>
      <c r="P19" s="72">
        <v>9360</v>
      </c>
      <c r="Q19" s="72">
        <v>11098</v>
      </c>
      <c r="R19" s="74">
        <v>-15.660479365651501</v>
      </c>
      <c r="S19" s="72">
        <v>48.2587977136752</v>
      </c>
      <c r="T19" s="72">
        <v>46.841103802486899</v>
      </c>
      <c r="U19" s="75">
        <v>2.9376900759103601</v>
      </c>
    </row>
    <row r="20" spans="1:21" ht="12" thickBot="1" x14ac:dyDescent="0.25">
      <c r="A20" s="45"/>
      <c r="B20" s="57" t="s">
        <v>18</v>
      </c>
      <c r="C20" s="48"/>
      <c r="D20" s="72">
        <v>942948.04130000004</v>
      </c>
      <c r="E20" s="73"/>
      <c r="F20" s="73"/>
      <c r="G20" s="72">
        <v>955216.61620000005</v>
      </c>
      <c r="H20" s="74">
        <v>-1.2843762024164</v>
      </c>
      <c r="I20" s="72">
        <v>85235.084600000002</v>
      </c>
      <c r="J20" s="74">
        <v>9.0392132828962897</v>
      </c>
      <c r="K20" s="72">
        <v>83371.864100000006</v>
      </c>
      <c r="L20" s="74">
        <v>8.7280583991164509</v>
      </c>
      <c r="M20" s="74">
        <v>2.2348312828476002E-2</v>
      </c>
      <c r="N20" s="72">
        <v>13431920.794600001</v>
      </c>
      <c r="O20" s="72">
        <v>13431920.794600001</v>
      </c>
      <c r="P20" s="72">
        <v>33776</v>
      </c>
      <c r="Q20" s="72">
        <v>40305</v>
      </c>
      <c r="R20" s="74">
        <v>-16.198982756481801</v>
      </c>
      <c r="S20" s="72">
        <v>27.917694259237301</v>
      </c>
      <c r="T20" s="72">
        <v>27.629483823347002</v>
      </c>
      <c r="U20" s="75">
        <v>1.03235759090309</v>
      </c>
    </row>
    <row r="21" spans="1:21" ht="12" customHeight="1" thickBot="1" x14ac:dyDescent="0.25">
      <c r="A21" s="45"/>
      <c r="B21" s="57" t="s">
        <v>19</v>
      </c>
      <c r="C21" s="48"/>
      <c r="D21" s="72">
        <v>287348.74650000001</v>
      </c>
      <c r="E21" s="73"/>
      <c r="F21" s="73"/>
      <c r="G21" s="72">
        <v>349889.98369999998</v>
      </c>
      <c r="H21" s="74">
        <v>-17.874543460387699</v>
      </c>
      <c r="I21" s="72">
        <v>38884.304600000003</v>
      </c>
      <c r="J21" s="74">
        <v>13.5320947363172</v>
      </c>
      <c r="K21" s="72">
        <v>44474.111700000001</v>
      </c>
      <c r="L21" s="74">
        <v>12.7108844985207</v>
      </c>
      <c r="M21" s="74">
        <v>-0.125686762170901</v>
      </c>
      <c r="N21" s="72">
        <v>3066223.6258</v>
      </c>
      <c r="O21" s="72">
        <v>3066223.6258</v>
      </c>
      <c r="P21" s="72">
        <v>24153</v>
      </c>
      <c r="Q21" s="72">
        <v>24173</v>
      </c>
      <c r="R21" s="74">
        <v>-8.2736937905924998E-2</v>
      </c>
      <c r="S21" s="72">
        <v>11.897020929077099</v>
      </c>
      <c r="T21" s="72">
        <v>12.924485425888401</v>
      </c>
      <c r="U21" s="75">
        <v>-8.6363174691914804</v>
      </c>
    </row>
    <row r="22" spans="1:21" ht="12" customHeight="1" thickBot="1" x14ac:dyDescent="0.25">
      <c r="A22" s="45"/>
      <c r="B22" s="57" t="s">
        <v>20</v>
      </c>
      <c r="C22" s="48"/>
      <c r="D22" s="72">
        <v>786763.99450000003</v>
      </c>
      <c r="E22" s="73"/>
      <c r="F22" s="73"/>
      <c r="G22" s="72">
        <v>933419.41689999995</v>
      </c>
      <c r="H22" s="74">
        <v>-15.7116318500274</v>
      </c>
      <c r="I22" s="72">
        <v>83453.986000000004</v>
      </c>
      <c r="J22" s="74">
        <v>10.6072451946706</v>
      </c>
      <c r="K22" s="72">
        <v>132787.3897</v>
      </c>
      <c r="L22" s="74">
        <v>14.225908235442899</v>
      </c>
      <c r="M22" s="74">
        <v>-0.37152175226470302</v>
      </c>
      <c r="N22" s="72">
        <v>9725717.4926999994</v>
      </c>
      <c r="O22" s="72">
        <v>9725717.4926999994</v>
      </c>
      <c r="P22" s="72">
        <v>46680</v>
      </c>
      <c r="Q22" s="72">
        <v>53630</v>
      </c>
      <c r="R22" s="74">
        <v>-12.959164646653001</v>
      </c>
      <c r="S22" s="72">
        <v>16.8544129070266</v>
      </c>
      <c r="T22" s="72">
        <v>17.0229782397912</v>
      </c>
      <c r="U22" s="75">
        <v>-1.00012580500103</v>
      </c>
    </row>
    <row r="23" spans="1:21" ht="12" thickBot="1" x14ac:dyDescent="0.25">
      <c r="A23" s="45"/>
      <c r="B23" s="57" t="s">
        <v>21</v>
      </c>
      <c r="C23" s="48"/>
      <c r="D23" s="72">
        <v>1779179.9979999999</v>
      </c>
      <c r="E23" s="73"/>
      <c r="F23" s="73"/>
      <c r="G23" s="72">
        <v>2393645.5120999999</v>
      </c>
      <c r="H23" s="74">
        <v>-25.6706981461476</v>
      </c>
      <c r="I23" s="72">
        <v>133036.63399999999</v>
      </c>
      <c r="J23" s="74">
        <v>7.4774128615175703</v>
      </c>
      <c r="K23" s="72">
        <v>221014.29010000001</v>
      </c>
      <c r="L23" s="74">
        <v>9.2333759941796494</v>
      </c>
      <c r="M23" s="74">
        <v>-0.39806320243000398</v>
      </c>
      <c r="N23" s="72">
        <v>30110358.1373</v>
      </c>
      <c r="O23" s="72">
        <v>30110358.1373</v>
      </c>
      <c r="P23" s="72">
        <v>54677</v>
      </c>
      <c r="Q23" s="72">
        <v>64078</v>
      </c>
      <c r="R23" s="74">
        <v>-14.671181996941201</v>
      </c>
      <c r="S23" s="72">
        <v>32.539824752638197</v>
      </c>
      <c r="T23" s="72">
        <v>34.496316873185798</v>
      </c>
      <c r="U23" s="75">
        <v>-6.0126080438984602</v>
      </c>
    </row>
    <row r="24" spans="1:21" ht="12" thickBot="1" x14ac:dyDescent="0.25">
      <c r="A24" s="45"/>
      <c r="B24" s="57" t="s">
        <v>22</v>
      </c>
      <c r="C24" s="48"/>
      <c r="D24" s="72">
        <v>253785.4816</v>
      </c>
      <c r="E24" s="73"/>
      <c r="F24" s="73"/>
      <c r="G24" s="72">
        <v>230277.13329999999</v>
      </c>
      <c r="H24" s="74">
        <v>10.208720233360699</v>
      </c>
      <c r="I24" s="72">
        <v>34584.660000000003</v>
      </c>
      <c r="J24" s="74">
        <v>13.6275171384745</v>
      </c>
      <c r="K24" s="72">
        <v>42231.515099999997</v>
      </c>
      <c r="L24" s="74">
        <v>18.339430622050401</v>
      </c>
      <c r="M24" s="74">
        <v>-0.181069873574107</v>
      </c>
      <c r="N24" s="72">
        <v>2508345.7571</v>
      </c>
      <c r="O24" s="72">
        <v>2508345.7571</v>
      </c>
      <c r="P24" s="72">
        <v>24788</v>
      </c>
      <c r="Q24" s="72">
        <v>22680</v>
      </c>
      <c r="R24" s="74">
        <v>9.2945326278659692</v>
      </c>
      <c r="S24" s="72">
        <v>10.238239535259</v>
      </c>
      <c r="T24" s="72">
        <v>11.2502297354497</v>
      </c>
      <c r="U24" s="75">
        <v>-9.88441613136313</v>
      </c>
    </row>
    <row r="25" spans="1:21" ht="12" thickBot="1" x14ac:dyDescent="0.25">
      <c r="A25" s="45"/>
      <c r="B25" s="57" t="s">
        <v>23</v>
      </c>
      <c r="C25" s="48"/>
      <c r="D25" s="72">
        <v>305523.61379999999</v>
      </c>
      <c r="E25" s="73"/>
      <c r="F25" s="73"/>
      <c r="G25" s="72">
        <v>324512.2732</v>
      </c>
      <c r="H25" s="74">
        <v>-5.8514456827021499</v>
      </c>
      <c r="I25" s="72">
        <v>14616.096100000001</v>
      </c>
      <c r="J25" s="74">
        <v>4.7839497308276497</v>
      </c>
      <c r="K25" s="72">
        <v>26120.430400000001</v>
      </c>
      <c r="L25" s="74">
        <v>8.0491348269905707</v>
      </c>
      <c r="M25" s="74">
        <v>-0.440434331434294</v>
      </c>
      <c r="N25" s="72">
        <v>7552459.2057999996</v>
      </c>
      <c r="O25" s="72">
        <v>7552459.2057999996</v>
      </c>
      <c r="P25" s="72">
        <v>16631</v>
      </c>
      <c r="Q25" s="72">
        <v>17089</v>
      </c>
      <c r="R25" s="74">
        <v>-2.68008660541869</v>
      </c>
      <c r="S25" s="72">
        <v>18.370730190607901</v>
      </c>
      <c r="T25" s="72">
        <v>17.924601696998099</v>
      </c>
      <c r="U25" s="75">
        <v>2.4284744753255301</v>
      </c>
    </row>
    <row r="26" spans="1:21" ht="12" thickBot="1" x14ac:dyDescent="0.25">
      <c r="A26" s="45"/>
      <c r="B26" s="57" t="s">
        <v>24</v>
      </c>
      <c r="C26" s="48"/>
      <c r="D26" s="72">
        <v>527573.91610000003</v>
      </c>
      <c r="E26" s="73"/>
      <c r="F26" s="73"/>
      <c r="G26" s="72">
        <v>679885.94539999997</v>
      </c>
      <c r="H26" s="74">
        <v>-22.402585364577501</v>
      </c>
      <c r="I26" s="72">
        <v>122682.78230000001</v>
      </c>
      <c r="J26" s="74">
        <v>23.254140994481201</v>
      </c>
      <c r="K26" s="72">
        <v>128841.24099999999</v>
      </c>
      <c r="L26" s="74">
        <v>18.9504198272842</v>
      </c>
      <c r="M26" s="74">
        <v>-4.7798815442953002E-2</v>
      </c>
      <c r="N26" s="72">
        <v>5425546.8355999999</v>
      </c>
      <c r="O26" s="72">
        <v>5425546.8355999999</v>
      </c>
      <c r="P26" s="72">
        <v>38728</v>
      </c>
      <c r="Q26" s="72">
        <v>42779</v>
      </c>
      <c r="R26" s="74">
        <v>-9.4695995698824103</v>
      </c>
      <c r="S26" s="72">
        <v>13.622544828031399</v>
      </c>
      <c r="T26" s="72">
        <v>13.838661894855001</v>
      </c>
      <c r="U26" s="75">
        <v>-1.58646618199298</v>
      </c>
    </row>
    <row r="27" spans="1:21" ht="12" thickBot="1" x14ac:dyDescent="0.25">
      <c r="A27" s="45"/>
      <c r="B27" s="57" t="s">
        <v>25</v>
      </c>
      <c r="C27" s="48"/>
      <c r="D27" s="72">
        <v>199155.69200000001</v>
      </c>
      <c r="E27" s="73"/>
      <c r="F27" s="73"/>
      <c r="G27" s="72">
        <v>248976.4002</v>
      </c>
      <c r="H27" s="74">
        <v>-20.010213080428301</v>
      </c>
      <c r="I27" s="72">
        <v>53478.695200000002</v>
      </c>
      <c r="J27" s="74">
        <v>26.852707378305801</v>
      </c>
      <c r="K27" s="72">
        <v>71643.333499999993</v>
      </c>
      <c r="L27" s="74">
        <v>28.775150352583498</v>
      </c>
      <c r="M27" s="74">
        <v>-0.25354261747186801</v>
      </c>
      <c r="N27" s="72">
        <v>1888387.5007</v>
      </c>
      <c r="O27" s="72">
        <v>1888387.5007</v>
      </c>
      <c r="P27" s="72">
        <v>26528</v>
      </c>
      <c r="Q27" s="72">
        <v>28478</v>
      </c>
      <c r="R27" s="74">
        <v>-6.8473909684668799</v>
      </c>
      <c r="S27" s="72">
        <v>7.5073768094089299</v>
      </c>
      <c r="T27" s="72">
        <v>7.7269567876957703</v>
      </c>
      <c r="U27" s="75">
        <v>-2.9248562295639799</v>
      </c>
    </row>
    <row r="28" spans="1:21" ht="12" thickBot="1" x14ac:dyDescent="0.25">
      <c r="A28" s="45"/>
      <c r="B28" s="57" t="s">
        <v>26</v>
      </c>
      <c r="C28" s="48"/>
      <c r="D28" s="72">
        <v>1116128.9538</v>
      </c>
      <c r="E28" s="73"/>
      <c r="F28" s="73"/>
      <c r="G28" s="72">
        <v>1002679.5315</v>
      </c>
      <c r="H28" s="74">
        <v>11.3146243376765</v>
      </c>
      <c r="I28" s="72">
        <v>34098.9107</v>
      </c>
      <c r="J28" s="74">
        <v>3.0551049306539402</v>
      </c>
      <c r="K28" s="72">
        <v>29169.541000000001</v>
      </c>
      <c r="L28" s="74">
        <v>2.9091589170432801</v>
      </c>
      <c r="M28" s="74">
        <v>0.16899030738947901</v>
      </c>
      <c r="N28" s="72">
        <v>14720402.1687</v>
      </c>
      <c r="O28" s="72">
        <v>14720402.1687</v>
      </c>
      <c r="P28" s="72">
        <v>39709</v>
      </c>
      <c r="Q28" s="72">
        <v>43223</v>
      </c>
      <c r="R28" s="74">
        <v>-8.1299308238669301</v>
      </c>
      <c r="S28" s="72">
        <v>28.107707416454701</v>
      </c>
      <c r="T28" s="72">
        <v>27.929237653564101</v>
      </c>
      <c r="U28" s="75">
        <v>0.63494955403638897</v>
      </c>
    </row>
    <row r="29" spans="1:21" ht="12" thickBot="1" x14ac:dyDescent="0.25">
      <c r="A29" s="45"/>
      <c r="B29" s="57" t="s">
        <v>27</v>
      </c>
      <c r="C29" s="48"/>
      <c r="D29" s="72">
        <v>649080.26300000004</v>
      </c>
      <c r="E29" s="73"/>
      <c r="F29" s="73"/>
      <c r="G29" s="72">
        <v>688976.22530000005</v>
      </c>
      <c r="H29" s="74">
        <v>-5.7906152396808999</v>
      </c>
      <c r="I29" s="72">
        <v>94292.078399999999</v>
      </c>
      <c r="J29" s="74">
        <v>14.527029055573101</v>
      </c>
      <c r="K29" s="72">
        <v>95118.877399999998</v>
      </c>
      <c r="L29" s="74">
        <v>13.8058286929397</v>
      </c>
      <c r="M29" s="74">
        <v>-8.6922703736620009E-3</v>
      </c>
      <c r="N29" s="72">
        <v>5495279.8161000004</v>
      </c>
      <c r="O29" s="72">
        <v>5495279.8161000004</v>
      </c>
      <c r="P29" s="72">
        <v>99629</v>
      </c>
      <c r="Q29" s="72">
        <v>104247</v>
      </c>
      <c r="R29" s="74">
        <v>-4.4298636891229499</v>
      </c>
      <c r="S29" s="72">
        <v>6.5149731804996502</v>
      </c>
      <c r="T29" s="72">
        <v>6.26900141682734</v>
      </c>
      <c r="U29" s="75">
        <v>3.77548390235193</v>
      </c>
    </row>
    <row r="30" spans="1:21" ht="12" thickBot="1" x14ac:dyDescent="0.25">
      <c r="A30" s="45"/>
      <c r="B30" s="57" t="s">
        <v>28</v>
      </c>
      <c r="C30" s="48"/>
      <c r="D30" s="72">
        <v>604145.37399999995</v>
      </c>
      <c r="E30" s="73"/>
      <c r="F30" s="73"/>
      <c r="G30" s="72">
        <v>836632.48670000001</v>
      </c>
      <c r="H30" s="74">
        <v>-27.788439535382899</v>
      </c>
      <c r="I30" s="72">
        <v>75886.328200000004</v>
      </c>
      <c r="J30" s="74">
        <v>12.5609383876537</v>
      </c>
      <c r="K30" s="72">
        <v>105946.54760000001</v>
      </c>
      <c r="L30" s="74">
        <v>12.663451310370901</v>
      </c>
      <c r="M30" s="74">
        <v>-0.283730051435862</v>
      </c>
      <c r="N30" s="72">
        <v>8053979.8263999997</v>
      </c>
      <c r="O30" s="72">
        <v>8053979.8263999997</v>
      </c>
      <c r="P30" s="72">
        <v>49532</v>
      </c>
      <c r="Q30" s="72">
        <v>57567</v>
      </c>
      <c r="R30" s="74">
        <v>-13.9576493477166</v>
      </c>
      <c r="S30" s="72">
        <v>12.197072074618401</v>
      </c>
      <c r="T30" s="72">
        <v>16.467943910573801</v>
      </c>
      <c r="U30" s="75">
        <v>-35.015549714122201</v>
      </c>
    </row>
    <row r="31" spans="1:21" ht="12" thickBot="1" x14ac:dyDescent="0.25">
      <c r="A31" s="45"/>
      <c r="B31" s="57" t="s">
        <v>29</v>
      </c>
      <c r="C31" s="48"/>
      <c r="D31" s="72">
        <v>437200.92379999999</v>
      </c>
      <c r="E31" s="73"/>
      <c r="F31" s="73"/>
      <c r="G31" s="72">
        <v>483561.7965</v>
      </c>
      <c r="H31" s="74">
        <v>-9.5873729139808095</v>
      </c>
      <c r="I31" s="72">
        <v>30538.6486</v>
      </c>
      <c r="J31" s="74">
        <v>6.9850375279559298</v>
      </c>
      <c r="K31" s="72">
        <v>38117.240100000003</v>
      </c>
      <c r="L31" s="74">
        <v>7.8825995717385</v>
      </c>
      <c r="M31" s="74">
        <v>-0.19882319601623</v>
      </c>
      <c r="N31" s="72">
        <v>44140144.031999998</v>
      </c>
      <c r="O31" s="72">
        <v>44140144.031999998</v>
      </c>
      <c r="P31" s="72">
        <v>18316</v>
      </c>
      <c r="Q31" s="72">
        <v>37940</v>
      </c>
      <c r="R31" s="74">
        <v>-51.723774380601</v>
      </c>
      <c r="S31" s="72">
        <v>23.869891013321698</v>
      </c>
      <c r="T31" s="72">
        <v>57.831806251976801</v>
      </c>
      <c r="U31" s="75">
        <v>-142.27930584057199</v>
      </c>
    </row>
    <row r="32" spans="1:21" ht="12" thickBot="1" x14ac:dyDescent="0.25">
      <c r="A32" s="45"/>
      <c r="B32" s="57" t="s">
        <v>30</v>
      </c>
      <c r="C32" s="48"/>
      <c r="D32" s="72">
        <v>87997.354000000007</v>
      </c>
      <c r="E32" s="73"/>
      <c r="F32" s="73"/>
      <c r="G32" s="72">
        <v>114841.68799999999</v>
      </c>
      <c r="H32" s="74">
        <v>-23.375077872418601</v>
      </c>
      <c r="I32" s="72">
        <v>24316.6525</v>
      </c>
      <c r="J32" s="74">
        <v>27.633390544902099</v>
      </c>
      <c r="K32" s="72">
        <v>34455.105000000003</v>
      </c>
      <c r="L32" s="74">
        <v>30.0022627671582</v>
      </c>
      <c r="M32" s="74">
        <v>-0.29425109863981003</v>
      </c>
      <c r="N32" s="72">
        <v>797198.60750000004</v>
      </c>
      <c r="O32" s="72">
        <v>797198.60750000004</v>
      </c>
      <c r="P32" s="72">
        <v>18766</v>
      </c>
      <c r="Q32" s="72">
        <v>23006</v>
      </c>
      <c r="R32" s="74">
        <v>-18.429974789185401</v>
      </c>
      <c r="S32" s="72">
        <v>4.6891907705424698</v>
      </c>
      <c r="T32" s="72">
        <v>4.4813696383552104</v>
      </c>
      <c r="U32" s="75">
        <v>4.43191890363667</v>
      </c>
    </row>
    <row r="33" spans="1:21" ht="12" thickBot="1" x14ac:dyDescent="0.25">
      <c r="A33" s="45"/>
      <c r="B33" s="57" t="s">
        <v>75</v>
      </c>
      <c r="C33" s="48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2">
        <v>9.0265000000000004</v>
      </c>
      <c r="O33" s="72">
        <v>9.0265000000000004</v>
      </c>
      <c r="P33" s="73"/>
      <c r="Q33" s="73"/>
      <c r="R33" s="73"/>
      <c r="S33" s="73"/>
      <c r="T33" s="73"/>
      <c r="U33" s="76"/>
    </row>
    <row r="34" spans="1:21" ht="12" thickBot="1" x14ac:dyDescent="0.25">
      <c r="A34" s="45"/>
      <c r="B34" s="57" t="s">
        <v>31</v>
      </c>
      <c r="C34" s="48"/>
      <c r="D34" s="72">
        <v>220447.92199999999</v>
      </c>
      <c r="E34" s="73"/>
      <c r="F34" s="73"/>
      <c r="G34" s="72">
        <v>229046.3953</v>
      </c>
      <c r="H34" s="74">
        <v>-3.7540312689653601</v>
      </c>
      <c r="I34" s="72">
        <v>15577.4084</v>
      </c>
      <c r="J34" s="74">
        <v>7.0662532260113604</v>
      </c>
      <c r="K34" s="72">
        <v>17480.108400000001</v>
      </c>
      <c r="L34" s="74">
        <v>7.6316889323252299</v>
      </c>
      <c r="M34" s="74">
        <v>-0.108849439400502</v>
      </c>
      <c r="N34" s="72">
        <v>2881058.8609000002</v>
      </c>
      <c r="O34" s="72">
        <v>2881058.8609000002</v>
      </c>
      <c r="P34" s="72">
        <v>12587</v>
      </c>
      <c r="Q34" s="72">
        <v>13940</v>
      </c>
      <c r="R34" s="74">
        <v>-9.7058823529411793</v>
      </c>
      <c r="S34" s="72">
        <v>17.513936760149399</v>
      </c>
      <c r="T34" s="72">
        <v>16.0065111764706</v>
      </c>
      <c r="U34" s="75">
        <v>8.6070059765701394</v>
      </c>
    </row>
    <row r="35" spans="1:21" ht="12" customHeight="1" thickBot="1" x14ac:dyDescent="0.25">
      <c r="A35" s="45"/>
      <c r="B35" s="57" t="s">
        <v>68</v>
      </c>
      <c r="C35" s="48"/>
      <c r="D35" s="72">
        <v>118853.92</v>
      </c>
      <c r="E35" s="73"/>
      <c r="F35" s="73"/>
      <c r="G35" s="72">
        <v>20683.77</v>
      </c>
      <c r="H35" s="74">
        <v>474.62406514866501</v>
      </c>
      <c r="I35" s="72">
        <v>-943.44</v>
      </c>
      <c r="J35" s="74">
        <v>-0.79378113906550196</v>
      </c>
      <c r="K35" s="72">
        <v>937.27</v>
      </c>
      <c r="L35" s="74">
        <v>4.5314272978282002</v>
      </c>
      <c r="M35" s="74">
        <v>-2.0065829483500002</v>
      </c>
      <c r="N35" s="72">
        <v>1965930.21</v>
      </c>
      <c r="O35" s="72">
        <v>1965930.21</v>
      </c>
      <c r="P35" s="72">
        <v>72</v>
      </c>
      <c r="Q35" s="72">
        <v>111</v>
      </c>
      <c r="R35" s="74">
        <v>-35.135135135135101</v>
      </c>
      <c r="S35" s="72">
        <v>1650.74888888889</v>
      </c>
      <c r="T35" s="72">
        <v>1448.6190990990999</v>
      </c>
      <c r="U35" s="75">
        <v>12.244732748288699</v>
      </c>
    </row>
    <row r="36" spans="1:21" ht="12" customHeight="1" thickBot="1" x14ac:dyDescent="0.25">
      <c r="A36" s="45"/>
      <c r="B36" s="57" t="s">
        <v>35</v>
      </c>
      <c r="C36" s="48"/>
      <c r="D36" s="72">
        <v>173679.57</v>
      </c>
      <c r="E36" s="73"/>
      <c r="F36" s="73"/>
      <c r="G36" s="72">
        <v>299800.93</v>
      </c>
      <c r="H36" s="74">
        <v>-42.068368500391202</v>
      </c>
      <c r="I36" s="72">
        <v>-14565.82</v>
      </c>
      <c r="J36" s="74">
        <v>-8.3866052869661107</v>
      </c>
      <c r="K36" s="72">
        <v>-29072.73</v>
      </c>
      <c r="L36" s="74">
        <v>-9.6973448347875397</v>
      </c>
      <c r="M36" s="74">
        <v>-0.49898685125201497</v>
      </c>
      <c r="N36" s="72">
        <v>12349485.59</v>
      </c>
      <c r="O36" s="72">
        <v>12349485.59</v>
      </c>
      <c r="P36" s="72">
        <v>97</v>
      </c>
      <c r="Q36" s="72">
        <v>86</v>
      </c>
      <c r="R36" s="74">
        <v>12.790697674418601</v>
      </c>
      <c r="S36" s="72">
        <v>1790.51103092784</v>
      </c>
      <c r="T36" s="72">
        <v>2220.9610465116298</v>
      </c>
      <c r="U36" s="75">
        <v>-24.040623495111099</v>
      </c>
    </row>
    <row r="37" spans="1:21" ht="12" thickBot="1" x14ac:dyDescent="0.25">
      <c r="A37" s="45"/>
      <c r="B37" s="57" t="s">
        <v>36</v>
      </c>
      <c r="C37" s="48"/>
      <c r="D37" s="72">
        <v>32293.16</v>
      </c>
      <c r="E37" s="73"/>
      <c r="F37" s="73"/>
      <c r="G37" s="72">
        <v>57688.9</v>
      </c>
      <c r="H37" s="74">
        <v>-44.021882892549499</v>
      </c>
      <c r="I37" s="72">
        <v>542.74</v>
      </c>
      <c r="J37" s="74">
        <v>1.68066550315918</v>
      </c>
      <c r="K37" s="72">
        <v>-4862.41</v>
      </c>
      <c r="L37" s="74">
        <v>-8.4286751870810495</v>
      </c>
      <c r="M37" s="74">
        <v>-1.1116195466857</v>
      </c>
      <c r="N37" s="72">
        <v>5262512.12</v>
      </c>
      <c r="O37" s="72">
        <v>5262512.12</v>
      </c>
      <c r="P37" s="72">
        <v>17</v>
      </c>
      <c r="Q37" s="72">
        <v>17</v>
      </c>
      <c r="R37" s="74">
        <v>0</v>
      </c>
      <c r="S37" s="72">
        <v>1899.59764705882</v>
      </c>
      <c r="T37" s="72">
        <v>2433.43470588235</v>
      </c>
      <c r="U37" s="75">
        <v>-28.102638453468199</v>
      </c>
    </row>
    <row r="38" spans="1:21" ht="12" thickBot="1" x14ac:dyDescent="0.25">
      <c r="A38" s="45"/>
      <c r="B38" s="57" t="s">
        <v>37</v>
      </c>
      <c r="C38" s="48"/>
      <c r="D38" s="72">
        <v>115073.59</v>
      </c>
      <c r="E38" s="73"/>
      <c r="F38" s="73"/>
      <c r="G38" s="72">
        <v>112002.64</v>
      </c>
      <c r="H38" s="74">
        <v>2.7418550134175499</v>
      </c>
      <c r="I38" s="72">
        <v>-11934.17</v>
      </c>
      <c r="J38" s="74">
        <v>-10.3709026545535</v>
      </c>
      <c r="K38" s="72">
        <v>-14915.9</v>
      </c>
      <c r="L38" s="74">
        <v>-13.317453945728399</v>
      </c>
      <c r="M38" s="74">
        <v>-0.19990278829973401</v>
      </c>
      <c r="N38" s="72">
        <v>5306384.79</v>
      </c>
      <c r="O38" s="72">
        <v>5306384.79</v>
      </c>
      <c r="P38" s="72">
        <v>66</v>
      </c>
      <c r="Q38" s="72">
        <v>49</v>
      </c>
      <c r="R38" s="74">
        <v>34.6938775510204</v>
      </c>
      <c r="S38" s="72">
        <v>1743.53924242424</v>
      </c>
      <c r="T38" s="72">
        <v>1749.53693877551</v>
      </c>
      <c r="U38" s="75">
        <v>-0.34399548948084602</v>
      </c>
    </row>
    <row r="39" spans="1:21" ht="12" thickBot="1" x14ac:dyDescent="0.25">
      <c r="A39" s="45"/>
      <c r="B39" s="57" t="s">
        <v>70</v>
      </c>
      <c r="C39" s="48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2">
        <v>135.16999999999999</v>
      </c>
      <c r="O39" s="72">
        <v>135.16999999999999</v>
      </c>
      <c r="P39" s="73"/>
      <c r="Q39" s="73"/>
      <c r="R39" s="73"/>
      <c r="S39" s="73"/>
      <c r="T39" s="73"/>
      <c r="U39" s="76"/>
    </row>
    <row r="40" spans="1:21" ht="12" customHeight="1" thickBot="1" x14ac:dyDescent="0.25">
      <c r="A40" s="45"/>
      <c r="B40" s="57" t="s">
        <v>32</v>
      </c>
      <c r="C40" s="48"/>
      <c r="D40" s="72">
        <v>49347.008199999997</v>
      </c>
      <c r="E40" s="73"/>
      <c r="F40" s="73"/>
      <c r="G40" s="72">
        <v>158066.23879999999</v>
      </c>
      <c r="H40" s="74">
        <v>-68.780804443358505</v>
      </c>
      <c r="I40" s="72">
        <v>2270.5729000000001</v>
      </c>
      <c r="J40" s="74">
        <v>4.6012372032718298</v>
      </c>
      <c r="K40" s="72">
        <v>8335.4344000000001</v>
      </c>
      <c r="L40" s="74">
        <v>5.27338061769583</v>
      </c>
      <c r="M40" s="74">
        <v>-0.72759993168442405</v>
      </c>
      <c r="N40" s="72">
        <v>699276.49089999998</v>
      </c>
      <c r="O40" s="72">
        <v>699276.49089999998</v>
      </c>
      <c r="P40" s="72">
        <v>121</v>
      </c>
      <c r="Q40" s="72">
        <v>115</v>
      </c>
      <c r="R40" s="74">
        <v>5.2173913043478199</v>
      </c>
      <c r="S40" s="72">
        <v>407.82651404958699</v>
      </c>
      <c r="T40" s="72">
        <v>265.51467652173898</v>
      </c>
      <c r="U40" s="75">
        <v>34.895190142184902</v>
      </c>
    </row>
    <row r="41" spans="1:21" ht="12" customHeight="1" thickBot="1" x14ac:dyDescent="0.25">
      <c r="A41" s="45"/>
      <c r="B41" s="57" t="s">
        <v>33</v>
      </c>
      <c r="C41" s="48"/>
      <c r="D41" s="72">
        <v>336095.48</v>
      </c>
      <c r="E41" s="73"/>
      <c r="F41" s="73"/>
      <c r="G41" s="72">
        <v>475762.152</v>
      </c>
      <c r="H41" s="74">
        <v>-29.356406644133401</v>
      </c>
      <c r="I41" s="72">
        <v>20000.170099999999</v>
      </c>
      <c r="J41" s="74">
        <v>5.9507405752674796</v>
      </c>
      <c r="K41" s="72">
        <v>31325.511500000001</v>
      </c>
      <c r="L41" s="74">
        <v>6.5842798483053802</v>
      </c>
      <c r="M41" s="74">
        <v>-0.361537317594958</v>
      </c>
      <c r="N41" s="72">
        <v>5596185.3825000003</v>
      </c>
      <c r="O41" s="72">
        <v>5596185.3825000003</v>
      </c>
      <c r="P41" s="72">
        <v>1672</v>
      </c>
      <c r="Q41" s="72">
        <v>1845</v>
      </c>
      <c r="R41" s="74">
        <v>-9.3766937669376702</v>
      </c>
      <c r="S41" s="72">
        <v>201.01404306220101</v>
      </c>
      <c r="T41" s="72">
        <v>195.10700140921401</v>
      </c>
      <c r="U41" s="75">
        <v>2.9386213833622499</v>
      </c>
    </row>
    <row r="42" spans="1:21" ht="12" thickBot="1" x14ac:dyDescent="0.25">
      <c r="A42" s="45"/>
      <c r="B42" s="57" t="s">
        <v>38</v>
      </c>
      <c r="C42" s="48"/>
      <c r="D42" s="72">
        <v>83960.7</v>
      </c>
      <c r="E42" s="73"/>
      <c r="F42" s="73"/>
      <c r="G42" s="72">
        <v>103548.73</v>
      </c>
      <c r="H42" s="74">
        <v>-18.9167264533326</v>
      </c>
      <c r="I42" s="72">
        <v>-6606.8</v>
      </c>
      <c r="J42" s="74">
        <v>-7.8689196254914497</v>
      </c>
      <c r="K42" s="72">
        <v>-9093.2199999999993</v>
      </c>
      <c r="L42" s="74">
        <v>-8.7815852497659801</v>
      </c>
      <c r="M42" s="74">
        <v>-0.273436692392794</v>
      </c>
      <c r="N42" s="72">
        <v>4658014.49</v>
      </c>
      <c r="O42" s="72">
        <v>4658014.49</v>
      </c>
      <c r="P42" s="72">
        <v>56</v>
      </c>
      <c r="Q42" s="72">
        <v>58</v>
      </c>
      <c r="R42" s="74">
        <v>-3.44827586206896</v>
      </c>
      <c r="S42" s="72">
        <v>1499.2982142857099</v>
      </c>
      <c r="T42" s="72">
        <v>1234.4975862069</v>
      </c>
      <c r="U42" s="75">
        <v>17.661638328901201</v>
      </c>
    </row>
    <row r="43" spans="1:21" ht="12" thickBot="1" x14ac:dyDescent="0.25">
      <c r="A43" s="45"/>
      <c r="B43" s="57" t="s">
        <v>39</v>
      </c>
      <c r="C43" s="48"/>
      <c r="D43" s="72">
        <v>52967.57</v>
      </c>
      <c r="E43" s="73"/>
      <c r="F43" s="73"/>
      <c r="G43" s="72">
        <v>61927.39</v>
      </c>
      <c r="H43" s="74">
        <v>-14.468266787927</v>
      </c>
      <c r="I43" s="72">
        <v>6794.8</v>
      </c>
      <c r="J43" s="74">
        <v>12.8282267810285</v>
      </c>
      <c r="K43" s="72">
        <v>8086.21</v>
      </c>
      <c r="L43" s="74">
        <v>13.057566288519499</v>
      </c>
      <c r="M43" s="74">
        <v>-0.15970522655236499</v>
      </c>
      <c r="N43" s="72">
        <v>1507316.8</v>
      </c>
      <c r="O43" s="72">
        <v>1507316.8</v>
      </c>
      <c r="P43" s="72">
        <v>52</v>
      </c>
      <c r="Q43" s="72">
        <v>60</v>
      </c>
      <c r="R43" s="74">
        <v>-13.3333333333333</v>
      </c>
      <c r="S43" s="72">
        <v>1018.60711538462</v>
      </c>
      <c r="T43" s="72">
        <v>1194.8578333333301</v>
      </c>
      <c r="U43" s="75">
        <v>-17.303110815416598</v>
      </c>
    </row>
    <row r="44" spans="1:21" ht="12" thickBot="1" x14ac:dyDescent="0.25">
      <c r="A44" s="45"/>
      <c r="B44" s="57" t="s">
        <v>73</v>
      </c>
      <c r="C44" s="48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2">
        <v>-1523.9315999999999</v>
      </c>
      <c r="O44" s="72">
        <v>-1523.9315999999999</v>
      </c>
      <c r="P44" s="73"/>
      <c r="Q44" s="73"/>
      <c r="R44" s="73"/>
      <c r="S44" s="73"/>
      <c r="T44" s="73"/>
      <c r="U44" s="76"/>
    </row>
    <row r="45" spans="1:21" ht="12" thickBot="1" x14ac:dyDescent="0.25">
      <c r="A45" s="50"/>
      <c r="B45" s="57" t="s">
        <v>34</v>
      </c>
      <c r="C45" s="48"/>
      <c r="D45" s="77">
        <v>10787.906800000001</v>
      </c>
      <c r="E45" s="78"/>
      <c r="F45" s="78"/>
      <c r="G45" s="77">
        <v>22209.643800000002</v>
      </c>
      <c r="H45" s="79">
        <v>-51.4269256312881</v>
      </c>
      <c r="I45" s="77">
        <v>457.98489999999998</v>
      </c>
      <c r="J45" s="79">
        <v>4.2453546224555803</v>
      </c>
      <c r="K45" s="77">
        <v>2052.5308</v>
      </c>
      <c r="L45" s="79">
        <v>9.2416196247145592</v>
      </c>
      <c r="M45" s="79">
        <v>-0.77686819608261204</v>
      </c>
      <c r="N45" s="77">
        <v>164642.9129</v>
      </c>
      <c r="O45" s="77">
        <v>164642.9129</v>
      </c>
      <c r="P45" s="77">
        <v>18</v>
      </c>
      <c r="Q45" s="77">
        <v>23</v>
      </c>
      <c r="R45" s="79">
        <v>-21.739130434782599</v>
      </c>
      <c r="S45" s="77">
        <v>599.32815555555499</v>
      </c>
      <c r="T45" s="77">
        <v>496.72748260869599</v>
      </c>
      <c r="U45" s="80">
        <v>17.119281314550101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3:C13"/>
    <mergeCell ref="B14:C14"/>
    <mergeCell ref="B15:C15"/>
    <mergeCell ref="B16:C16"/>
    <mergeCell ref="B17:C17"/>
    <mergeCell ref="B18:C18"/>
    <mergeCell ref="B25:C25"/>
    <mergeCell ref="B26:C26"/>
    <mergeCell ref="B27:C27"/>
    <mergeCell ref="B28:C28"/>
    <mergeCell ref="B31:C31"/>
    <mergeCell ref="B32:C32"/>
    <mergeCell ref="B33:C33"/>
    <mergeCell ref="B34:C34"/>
    <mergeCell ref="B35:C35"/>
    <mergeCell ref="B36:C36"/>
  </mergeCells>
  <phoneticPr fontId="1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activeCell="B32" sqref="B32:E37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61435</v>
      </c>
      <c r="D2" s="37">
        <v>543208.54429487197</v>
      </c>
      <c r="E2" s="37">
        <v>415538.01684700802</v>
      </c>
      <c r="F2" s="37">
        <v>127670.527447863</v>
      </c>
      <c r="G2" s="37">
        <v>415538.01684700802</v>
      </c>
      <c r="H2" s="37">
        <v>0.23503041104331299</v>
      </c>
    </row>
    <row r="3" spans="1:8" x14ac:dyDescent="0.2">
      <c r="A3" s="37">
        <v>2</v>
      </c>
      <c r="B3" s="37">
        <v>13</v>
      </c>
      <c r="C3" s="37">
        <v>5882</v>
      </c>
      <c r="D3" s="37">
        <v>54825.483209401697</v>
      </c>
      <c r="E3" s="37">
        <v>41578.546018803398</v>
      </c>
      <c r="F3" s="37">
        <v>13246.937190598301</v>
      </c>
      <c r="G3" s="37">
        <v>41578.546018803398</v>
      </c>
      <c r="H3" s="37">
        <v>0.24162007181956999</v>
      </c>
    </row>
    <row r="4" spans="1:8" x14ac:dyDescent="0.2">
      <c r="A4" s="37">
        <v>3</v>
      </c>
      <c r="B4" s="37">
        <v>14</v>
      </c>
      <c r="C4" s="37">
        <v>78425</v>
      </c>
      <c r="D4" s="37">
        <v>75454.552018039496</v>
      </c>
      <c r="E4" s="37">
        <v>52257.833505307397</v>
      </c>
      <c r="F4" s="37">
        <v>23196.718512732099</v>
      </c>
      <c r="G4" s="37">
        <v>52257.833505307397</v>
      </c>
      <c r="H4" s="37">
        <v>0.307426363185965</v>
      </c>
    </row>
    <row r="5" spans="1:8" x14ac:dyDescent="0.2">
      <c r="A5" s="37">
        <v>4</v>
      </c>
      <c r="B5" s="37">
        <v>15</v>
      </c>
      <c r="C5" s="37">
        <v>2939</v>
      </c>
      <c r="D5" s="37">
        <v>48787.756318387401</v>
      </c>
      <c r="E5" s="37">
        <v>37504.587578299703</v>
      </c>
      <c r="F5" s="37">
        <v>11283.1687400877</v>
      </c>
      <c r="G5" s="37">
        <v>37504.587578299703</v>
      </c>
      <c r="H5" s="37">
        <v>0.231270498820526</v>
      </c>
    </row>
    <row r="6" spans="1:8" x14ac:dyDescent="0.2">
      <c r="A6" s="37">
        <v>5</v>
      </c>
      <c r="B6" s="37">
        <v>16</v>
      </c>
      <c r="C6" s="37">
        <v>4211</v>
      </c>
      <c r="D6" s="37">
        <v>157309.83507948701</v>
      </c>
      <c r="E6" s="37">
        <v>133814.240460684</v>
      </c>
      <c r="F6" s="37">
        <v>23495.594618803399</v>
      </c>
      <c r="G6" s="37">
        <v>133814.240460684</v>
      </c>
      <c r="H6" s="37">
        <v>0.14935871369346601</v>
      </c>
    </row>
    <row r="7" spans="1:8" x14ac:dyDescent="0.2">
      <c r="A7" s="37">
        <v>6</v>
      </c>
      <c r="B7" s="37">
        <v>17</v>
      </c>
      <c r="C7" s="37">
        <v>11275</v>
      </c>
      <c r="D7" s="37">
        <v>188453.324510256</v>
      </c>
      <c r="E7" s="37">
        <v>135542.37832222201</v>
      </c>
      <c r="F7" s="37">
        <v>52910.946188034199</v>
      </c>
      <c r="G7" s="37">
        <v>135542.37832222201</v>
      </c>
      <c r="H7" s="37">
        <v>0.28076419625674798</v>
      </c>
    </row>
    <row r="8" spans="1:8" x14ac:dyDescent="0.2">
      <c r="A8" s="37">
        <v>7</v>
      </c>
      <c r="B8" s="37">
        <v>18</v>
      </c>
      <c r="C8" s="37">
        <v>52705</v>
      </c>
      <c r="D8" s="37">
        <v>111819.648365812</v>
      </c>
      <c r="E8" s="37">
        <v>90738.892017093996</v>
      </c>
      <c r="F8" s="37">
        <v>21080.7563487179</v>
      </c>
      <c r="G8" s="37">
        <v>90738.892017093996</v>
      </c>
      <c r="H8" s="37">
        <v>0.18852461670916201</v>
      </c>
    </row>
    <row r="9" spans="1:8" x14ac:dyDescent="0.2">
      <c r="A9" s="37">
        <v>8</v>
      </c>
      <c r="B9" s="37">
        <v>19</v>
      </c>
      <c r="C9" s="37">
        <v>11716</v>
      </c>
      <c r="D9" s="37">
        <v>83477.186344444402</v>
      </c>
      <c r="E9" s="37">
        <v>72976.661076068398</v>
      </c>
      <c r="F9" s="37">
        <v>10500.525268376099</v>
      </c>
      <c r="G9" s="37">
        <v>72976.661076068398</v>
      </c>
      <c r="H9" s="37">
        <v>0.125789161424879</v>
      </c>
    </row>
    <row r="10" spans="1:8" x14ac:dyDescent="0.2">
      <c r="A10" s="37">
        <v>9</v>
      </c>
      <c r="B10" s="37">
        <v>21</v>
      </c>
      <c r="C10" s="37">
        <v>91003</v>
      </c>
      <c r="D10" s="37">
        <v>419211.78116068401</v>
      </c>
      <c r="E10" s="37">
        <v>399280.14117094001</v>
      </c>
      <c r="F10" s="37">
        <v>19931.639989743599</v>
      </c>
      <c r="G10" s="37">
        <v>399280.14117094001</v>
      </c>
      <c r="H10" s="37">
        <v>4.7545514905516902E-2</v>
      </c>
    </row>
    <row r="11" spans="1:8" x14ac:dyDescent="0.2">
      <c r="A11" s="37">
        <v>10</v>
      </c>
      <c r="B11" s="37">
        <v>22</v>
      </c>
      <c r="C11" s="37">
        <v>19340</v>
      </c>
      <c r="D11" s="37">
        <v>446725.606718803</v>
      </c>
      <c r="E11" s="37">
        <v>389494.59007948701</v>
      </c>
      <c r="F11" s="37">
        <v>57231.0166393162</v>
      </c>
      <c r="G11" s="37">
        <v>389494.59007948701</v>
      </c>
      <c r="H11" s="37">
        <v>0.128112236635992</v>
      </c>
    </row>
    <row r="12" spans="1:8" x14ac:dyDescent="0.2">
      <c r="A12" s="37">
        <v>11</v>
      </c>
      <c r="B12" s="37">
        <v>23</v>
      </c>
      <c r="C12" s="37">
        <v>104886.431</v>
      </c>
      <c r="D12" s="37">
        <v>1142132.2212940201</v>
      </c>
      <c r="E12" s="37">
        <v>950524.94524188002</v>
      </c>
      <c r="F12" s="37">
        <v>191607.27605213699</v>
      </c>
      <c r="G12" s="37">
        <v>950524.94524188002</v>
      </c>
      <c r="H12" s="37">
        <v>0.167762779544954</v>
      </c>
    </row>
    <row r="13" spans="1:8" x14ac:dyDescent="0.2">
      <c r="A13" s="37">
        <v>12</v>
      </c>
      <c r="B13" s="37">
        <v>24</v>
      </c>
      <c r="C13" s="37">
        <v>16175</v>
      </c>
      <c r="D13" s="37">
        <v>451702.31303846103</v>
      </c>
      <c r="E13" s="37">
        <v>409705.02774871798</v>
      </c>
      <c r="F13" s="37">
        <v>41997.285289743602</v>
      </c>
      <c r="G13" s="37">
        <v>409705.02774871798</v>
      </c>
      <c r="H13" s="37">
        <v>9.2975581655185394E-2</v>
      </c>
    </row>
    <row r="14" spans="1:8" x14ac:dyDescent="0.2">
      <c r="A14" s="37">
        <v>13</v>
      </c>
      <c r="B14" s="37">
        <v>25</v>
      </c>
      <c r="C14" s="37">
        <v>76503</v>
      </c>
      <c r="D14" s="37">
        <v>942947.98499999999</v>
      </c>
      <c r="E14" s="37">
        <v>857712.95669999998</v>
      </c>
      <c r="F14" s="37">
        <v>85235.028300000005</v>
      </c>
      <c r="G14" s="37">
        <v>857712.95669999998</v>
      </c>
      <c r="H14" s="37">
        <v>9.0392078519580296E-2</v>
      </c>
    </row>
    <row r="15" spans="1:8" x14ac:dyDescent="0.2">
      <c r="A15" s="37">
        <v>14</v>
      </c>
      <c r="B15" s="37">
        <v>26</v>
      </c>
      <c r="C15" s="37">
        <v>48928</v>
      </c>
      <c r="D15" s="37">
        <v>287348.612457446</v>
      </c>
      <c r="E15" s="37">
        <v>248464.44151808499</v>
      </c>
      <c r="F15" s="37">
        <v>38884.170939361597</v>
      </c>
      <c r="G15" s="37">
        <v>248464.44151808499</v>
      </c>
      <c r="H15" s="37">
        <v>0.135320545336268</v>
      </c>
    </row>
    <row r="16" spans="1:8" x14ac:dyDescent="0.2">
      <c r="A16" s="37">
        <v>15</v>
      </c>
      <c r="B16" s="37">
        <v>27</v>
      </c>
      <c r="C16" s="37">
        <v>92014.869000000006</v>
      </c>
      <c r="D16" s="37">
        <v>786765.13650000002</v>
      </c>
      <c r="E16" s="37">
        <v>703310.01119999995</v>
      </c>
      <c r="F16" s="37">
        <v>83455.1253</v>
      </c>
      <c r="G16" s="37">
        <v>703310.01119999995</v>
      </c>
      <c r="H16" s="37">
        <v>0.10607374606259</v>
      </c>
    </row>
    <row r="17" spans="1:8" x14ac:dyDescent="0.2">
      <c r="A17" s="37">
        <v>16</v>
      </c>
      <c r="B17" s="37">
        <v>29</v>
      </c>
      <c r="C17" s="37">
        <v>134935</v>
      </c>
      <c r="D17" s="37">
        <v>1779181.2206658099</v>
      </c>
      <c r="E17" s="37">
        <v>1646143.3836546999</v>
      </c>
      <c r="F17" s="37">
        <v>133037.837011111</v>
      </c>
      <c r="G17" s="37">
        <v>1646143.3836546999</v>
      </c>
      <c r="H17" s="37">
        <v>7.4774753389834706E-2</v>
      </c>
    </row>
    <row r="18" spans="1:8" x14ac:dyDescent="0.2">
      <c r="A18" s="37">
        <v>17</v>
      </c>
      <c r="B18" s="37">
        <v>31</v>
      </c>
      <c r="C18" s="37">
        <v>24813.629000000001</v>
      </c>
      <c r="D18" s="37">
        <v>253785.505375062</v>
      </c>
      <c r="E18" s="37">
        <v>219200.81620659601</v>
      </c>
      <c r="F18" s="37">
        <v>34584.689168466699</v>
      </c>
      <c r="G18" s="37">
        <v>219200.81620659601</v>
      </c>
      <c r="H18" s="37">
        <v>0.136275273551793</v>
      </c>
    </row>
    <row r="19" spans="1:8" x14ac:dyDescent="0.2">
      <c r="A19" s="37">
        <v>18</v>
      </c>
      <c r="B19" s="37">
        <v>32</v>
      </c>
      <c r="C19" s="37">
        <v>21844.391</v>
      </c>
      <c r="D19" s="37">
        <v>305523.61071269203</v>
      </c>
      <c r="E19" s="37">
        <v>290907.51379016502</v>
      </c>
      <c r="F19" s="37">
        <v>14616.0969225272</v>
      </c>
      <c r="G19" s="37">
        <v>290907.51379016502</v>
      </c>
      <c r="H19" s="37">
        <v>4.7839500483882101E-2</v>
      </c>
    </row>
    <row r="20" spans="1:8" x14ac:dyDescent="0.2">
      <c r="A20" s="37">
        <v>19</v>
      </c>
      <c r="B20" s="37">
        <v>33</v>
      </c>
      <c r="C20" s="37">
        <v>28007.665000000001</v>
      </c>
      <c r="D20" s="37">
        <v>527573.89301016601</v>
      </c>
      <c r="E20" s="37">
        <v>404891.12521533802</v>
      </c>
      <c r="F20" s="37">
        <v>122682.767794827</v>
      </c>
      <c r="G20" s="37">
        <v>404891.12521533802</v>
      </c>
      <c r="H20" s="37">
        <v>0.23254139262812901</v>
      </c>
    </row>
    <row r="21" spans="1:8" x14ac:dyDescent="0.2">
      <c r="A21" s="37">
        <v>20</v>
      </c>
      <c r="B21" s="37">
        <v>34</v>
      </c>
      <c r="C21" s="37">
        <v>29809.423999999999</v>
      </c>
      <c r="D21" s="37">
        <v>199155.58030068799</v>
      </c>
      <c r="E21" s="37">
        <v>145677.02345120499</v>
      </c>
      <c r="F21" s="37">
        <v>53478.556849483102</v>
      </c>
      <c r="G21" s="37">
        <v>145677.02345120499</v>
      </c>
      <c r="H21" s="37">
        <v>0.26852652970476798</v>
      </c>
    </row>
    <row r="22" spans="1:8" x14ac:dyDescent="0.2">
      <c r="A22" s="37">
        <v>21</v>
      </c>
      <c r="B22" s="37">
        <v>35</v>
      </c>
      <c r="C22" s="37">
        <v>41056.692000000003</v>
      </c>
      <c r="D22" s="37">
        <v>1116128.9538</v>
      </c>
      <c r="E22" s="37">
        <v>1082030.0515999999</v>
      </c>
      <c r="F22" s="37">
        <v>34098.902199999997</v>
      </c>
      <c r="G22" s="37">
        <v>1082030.0515999999</v>
      </c>
      <c r="H22" s="37">
        <v>3.05510416909319E-2</v>
      </c>
    </row>
    <row r="23" spans="1:8" x14ac:dyDescent="0.2">
      <c r="A23" s="37">
        <v>22</v>
      </c>
      <c r="B23" s="37">
        <v>36</v>
      </c>
      <c r="C23" s="37">
        <v>143148.14300000001</v>
      </c>
      <c r="D23" s="37">
        <v>649080.26154778805</v>
      </c>
      <c r="E23" s="37">
        <v>554788.16077935195</v>
      </c>
      <c r="F23" s="37">
        <v>94292.100768435703</v>
      </c>
      <c r="G23" s="37">
        <v>554788.16077935195</v>
      </c>
      <c r="H23" s="37">
        <v>0.14527032534248999</v>
      </c>
    </row>
    <row r="24" spans="1:8" x14ac:dyDescent="0.2">
      <c r="A24" s="37">
        <v>23</v>
      </c>
      <c r="B24" s="37">
        <v>37</v>
      </c>
      <c r="C24" s="37">
        <v>81664.873000000007</v>
      </c>
      <c r="D24" s="37">
        <v>604145.36137831502</v>
      </c>
      <c r="E24" s="37">
        <v>528259.031177497</v>
      </c>
      <c r="F24" s="37">
        <v>75886.330200817698</v>
      </c>
      <c r="G24" s="37">
        <v>528259.031177497</v>
      </c>
      <c r="H24" s="37">
        <v>0.12560938981255801</v>
      </c>
    </row>
    <row r="25" spans="1:8" x14ac:dyDescent="0.2">
      <c r="A25" s="37">
        <v>24</v>
      </c>
      <c r="B25" s="37">
        <v>38</v>
      </c>
      <c r="C25" s="37">
        <v>80416.914999999994</v>
      </c>
      <c r="D25" s="37">
        <v>437200.92048672598</v>
      </c>
      <c r="E25" s="37">
        <v>406662.26080177003</v>
      </c>
      <c r="F25" s="37">
        <v>30538.659684955801</v>
      </c>
      <c r="G25" s="37">
        <v>406662.26080177003</v>
      </c>
      <c r="H25" s="37">
        <v>6.9850401163286099E-2</v>
      </c>
    </row>
    <row r="26" spans="1:8" x14ac:dyDescent="0.2">
      <c r="A26" s="37">
        <v>25</v>
      </c>
      <c r="B26" s="37">
        <v>39</v>
      </c>
      <c r="C26" s="37">
        <v>57320.593000000001</v>
      </c>
      <c r="D26" s="37">
        <v>87997.321629755694</v>
      </c>
      <c r="E26" s="37">
        <v>63680.706220807297</v>
      </c>
      <c r="F26" s="37">
        <v>24316.615408948401</v>
      </c>
      <c r="G26" s="37">
        <v>63680.706220807297</v>
      </c>
      <c r="H26" s="37">
        <v>0.27633358559774601</v>
      </c>
    </row>
    <row r="27" spans="1:8" x14ac:dyDescent="0.2">
      <c r="A27" s="37">
        <v>26</v>
      </c>
      <c r="B27" s="37">
        <v>42</v>
      </c>
      <c r="C27" s="37">
        <v>13601.973</v>
      </c>
      <c r="D27" s="37">
        <v>220447.92079999999</v>
      </c>
      <c r="E27" s="37">
        <v>204870.51420000001</v>
      </c>
      <c r="F27" s="37">
        <v>15577.4066</v>
      </c>
      <c r="G27" s="37">
        <v>204870.51420000001</v>
      </c>
      <c r="H27" s="37">
        <v>7.0662524479568598E-2</v>
      </c>
    </row>
    <row r="28" spans="1:8" x14ac:dyDescent="0.2">
      <c r="A28" s="37">
        <v>27</v>
      </c>
      <c r="B28" s="37">
        <v>75</v>
      </c>
      <c r="C28" s="37">
        <v>125</v>
      </c>
      <c r="D28" s="37">
        <v>49347.008521367497</v>
      </c>
      <c r="E28" s="37">
        <v>47076.434358974402</v>
      </c>
      <c r="F28" s="37">
        <v>2270.5741623931599</v>
      </c>
      <c r="G28" s="37">
        <v>47076.434358974402</v>
      </c>
      <c r="H28" s="37">
        <v>4.6012397315026501E-2</v>
      </c>
    </row>
    <row r="29" spans="1:8" x14ac:dyDescent="0.2">
      <c r="A29" s="37">
        <v>28</v>
      </c>
      <c r="B29" s="37">
        <v>76</v>
      </c>
      <c r="C29" s="37">
        <v>1955</v>
      </c>
      <c r="D29" s="37">
        <v>336095.47395641002</v>
      </c>
      <c r="E29" s="37">
        <v>316095.30865726498</v>
      </c>
      <c r="F29" s="37">
        <v>20000.165299145301</v>
      </c>
      <c r="G29" s="37">
        <v>316095.30865726498</v>
      </c>
      <c r="H29" s="37">
        <v>5.9507392538523801E-2</v>
      </c>
    </row>
    <row r="30" spans="1:8" x14ac:dyDescent="0.2">
      <c r="A30" s="37">
        <v>29</v>
      </c>
      <c r="B30" s="37">
        <v>99</v>
      </c>
      <c r="C30" s="37">
        <v>18</v>
      </c>
      <c r="D30" s="37">
        <v>10787.906814915699</v>
      </c>
      <c r="E30" s="37">
        <v>10329.9218788291</v>
      </c>
      <c r="F30" s="37">
        <v>457.98493608652899</v>
      </c>
      <c r="G30" s="37">
        <v>10329.9218788291</v>
      </c>
      <c r="H30" s="37">
        <v>4.2453549510949297E-2</v>
      </c>
    </row>
    <row r="31" spans="1:8" x14ac:dyDescent="0.2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x14ac:dyDescent="0.2">
      <c r="A32" s="30"/>
      <c r="B32" s="33">
        <v>70</v>
      </c>
      <c r="C32" s="34">
        <v>68</v>
      </c>
      <c r="D32" s="34">
        <v>118853.92</v>
      </c>
      <c r="E32" s="34">
        <v>119797.36</v>
      </c>
      <c r="F32" s="30"/>
      <c r="G32" s="30"/>
      <c r="H32" s="30"/>
    </row>
    <row r="33" spans="1:8" x14ac:dyDescent="0.2">
      <c r="A33" s="30"/>
      <c r="B33" s="33">
        <v>71</v>
      </c>
      <c r="C33" s="34">
        <v>71</v>
      </c>
      <c r="D33" s="34">
        <v>173679.57</v>
      </c>
      <c r="E33" s="34">
        <v>188245.39</v>
      </c>
      <c r="F33" s="30"/>
      <c r="G33" s="30"/>
      <c r="H33" s="30"/>
    </row>
    <row r="34" spans="1:8" x14ac:dyDescent="0.2">
      <c r="A34" s="30"/>
      <c r="B34" s="33">
        <v>72</v>
      </c>
      <c r="C34" s="34">
        <v>11</v>
      </c>
      <c r="D34" s="34">
        <v>32293.16</v>
      </c>
      <c r="E34" s="34">
        <v>31750.42</v>
      </c>
      <c r="F34" s="30"/>
      <c r="G34" s="30"/>
      <c r="H34" s="30"/>
    </row>
    <row r="35" spans="1:8" x14ac:dyDescent="0.2">
      <c r="A35" s="30"/>
      <c r="B35" s="33">
        <v>73</v>
      </c>
      <c r="C35" s="34">
        <v>58</v>
      </c>
      <c r="D35" s="34">
        <v>115073.59</v>
      </c>
      <c r="E35" s="34">
        <v>127007.76</v>
      </c>
      <c r="F35" s="30"/>
      <c r="G35" s="30"/>
      <c r="H35" s="30"/>
    </row>
    <row r="36" spans="1:8" x14ac:dyDescent="0.2">
      <c r="A36" s="30"/>
      <c r="B36" s="33">
        <v>77</v>
      </c>
      <c r="C36" s="34">
        <v>56</v>
      </c>
      <c r="D36" s="34">
        <v>83960.7</v>
      </c>
      <c r="E36" s="34">
        <v>90567.5</v>
      </c>
      <c r="F36" s="30"/>
      <c r="G36" s="30"/>
      <c r="H36" s="30"/>
    </row>
    <row r="37" spans="1:8" x14ac:dyDescent="0.2">
      <c r="A37" s="30"/>
      <c r="B37" s="33">
        <v>78</v>
      </c>
      <c r="C37" s="34">
        <v>46</v>
      </c>
      <c r="D37" s="34">
        <v>52967.57</v>
      </c>
      <c r="E37" s="34">
        <v>46172.77</v>
      </c>
      <c r="F37" s="30"/>
      <c r="G37" s="30"/>
      <c r="H37" s="30"/>
    </row>
    <row r="38" spans="1:8" x14ac:dyDescent="0.2">
      <c r="A38" s="30"/>
      <c r="B38" s="33">
        <v>74</v>
      </c>
      <c r="C38" s="34">
        <v>0</v>
      </c>
      <c r="D38" s="34">
        <v>0</v>
      </c>
      <c r="E38" s="34">
        <v>0</v>
      </c>
      <c r="F38" s="34"/>
      <c r="G38" s="30"/>
      <c r="H38" s="30"/>
    </row>
    <row r="39" spans="1:8" x14ac:dyDescent="0.2">
      <c r="A39" s="30"/>
      <c r="B39" s="31"/>
      <c r="C39" s="30"/>
      <c r="D39" s="30"/>
      <c r="E39" s="30"/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2016-01-08T12:25:15Z</dcterms:modified>
</cp:coreProperties>
</file>