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567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<sst xmlns="http://schemas.openxmlformats.org/spreadsheetml/2006/main" count="117" uniqueCount="76">
  <si>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</si>
  <si>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</si>
  <si>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</si>
  <si>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</si>
  <si>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</si>
  <si>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</si>
  <si>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</si>
  <si>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</si>
  <si>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</si>
  <si>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</si>
  <si>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</si>
  <si>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</si>
  <si>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</si>
  <si>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</si>
  <si>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</si>
  <si>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</si>
  <si>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</si>
  <si>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</si>
  <si>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</si>
  <si>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</si>
  <si>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</si>
  <si>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</si>
  <si>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</si>
  <si>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</si>
  <si>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</si>
  <si>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</si>
  <si>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</si>
  <si>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</si>
  <si>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</si>
  <si>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</si>
  <si>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</si>
  <si>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</si>
  <si>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</si>
  <si>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</si>
  <si>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</si>
  <si>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</si>
  <si>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</si>
  <si>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</si>
  <si>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</si>
  <si>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</si>
  <si>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8" type="noConversion"/>
  </si>
  <si>
    <t>COST</t>
    <phoneticPr fontId="18" type="noConversion"/>
  </si>
  <si>
    <t>成本</t>
    <phoneticPr fontId="18" type="noConversion"/>
  </si>
  <si>
    <t>销售金额差异</t>
    <phoneticPr fontId="18" type="noConversion"/>
  </si>
  <si>
    <t>销售成本差异</t>
    <phoneticPr fontId="1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</si>
  <si>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</si>
  <si>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</si>
  <si>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</si>
  <si>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</si>
  <si>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</si>
  <si>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</si>
  <si>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</si>
  <si>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</si>
  <si>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</si>
  <si>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</si>
  <si>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</si>
  <si>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</si>
  <si>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</si>
  <si>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</si>
  <si>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</si>
  <si>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</si>
  <si>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</si>
  <si>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</si>
  <si>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</si>
  <si>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</si>
  <si>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</si>
  <si>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</si>
  <si>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</si>
  <si>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</si>
  <si>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</si>
  <si>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</si>
  <si>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8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</si>
  <si>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</si>
  <si>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</si>
  <si>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8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</si>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</sst>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4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8">
    <xf numFmtId="0" fontId="0" fillId="0" borderId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14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2" fillId="38" borderId="21">
      <alignment vertical="center"/>
    </xf>
    <xf numFmtId="0" fontId="51" fillId="0" borderId="0"/>
    <xf numFmtId="180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15" fillId="0" borderId="0" xfId="0" applyFont="1"/>
    <xf numFmtId="177" fontId="15" fillId="0" borderId="0" xfId="0" applyNumberFormat="1" applyFont="1"/>
    <xf numFmtId="0" fontId="0" fillId="0" borderId="0" xfId="0" applyAlignment="1"/>
    <xf numFmtId="0" fontId="15" fillId="0" borderId="0" xfId="0" applyNumberFormat="1" applyFont="1"/>
    <xf numFmtId="0" fontId="16" fillId="0" borderId="18" xfId="0" applyFont="1" applyBorder="1" applyAlignment="1">
      <alignment wrapText="1"/>
    </xf>
    <xf numFmtId="0" fontId="16" fillId="0" borderId="18" xfId="0" applyNumberFormat="1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 applyAlignment="1">
      <alignment horizontal="right" vertical="center" wrapText="1"/>
    </xf>
    <xf numFmtId="49" fontId="16" fillId="36" borderId="18" xfId="0" applyNumberFormat="1" applyFont="1" applyFill="1" applyBorder="1" applyAlignment="1">
      <alignment vertical="center" wrapText="1"/>
    </xf>
    <xf numFmtId="49" fontId="19" fillId="37" borderId="18" xfId="0" applyNumberFormat="1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8" xfId="0" applyNumberFormat="1" applyFont="1" applyFill="1" applyBorder="1" applyAlignment="1">
      <alignment vertical="center" wrapText="1"/>
    </xf>
    <xf numFmtId="0" fontId="16" fillId="36" borderId="18" xfId="0" applyFont="1" applyFill="1" applyBorder="1" applyAlignment="1">
      <alignment vertical="center" wrapText="1"/>
    </xf>
    <xf numFmtId="0" fontId="16" fillId="37" borderId="18" xfId="0" applyFont="1" applyFill="1" applyBorder="1" applyAlignment="1">
      <alignment vertical="center" wrapText="1"/>
    </xf>
    <xf numFmtId="4" fontId="16" fillId="36" borderId="18" xfId="0" applyNumberFormat="1" applyFont="1" applyFill="1" applyBorder="1" applyAlignment="1">
      <alignment horizontal="right" vertical="top" wrapText="1"/>
    </xf>
    <xf numFmtId="4" fontId="16" fillId="37" borderId="18" xfId="0" applyNumberFormat="1" applyFont="1" applyFill="1" applyBorder="1" applyAlignment="1">
      <alignment horizontal="right" vertical="top" wrapText="1"/>
    </xf>
    <xf numFmtId="177" fontId="15" fillId="36" borderId="18" xfId="0" applyNumberFormat="1" applyFont="1" applyFill="1" applyBorder="1" applyAlignment="1">
      <alignment horizontal="center" vertical="center"/>
    </xf>
    <xf numFmtId="177" fontId="15" fillId="37" borderId="18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/>
    <xf numFmtId="177" fontId="15" fillId="36" borderId="18" xfId="0" applyNumberFormat="1" applyFont="1" applyFill="1" applyBorder="1"/>
    <xf numFmtId="177" fontId="15" fillId="37" borderId="18" xfId="0" applyNumberFormat="1" applyFont="1" applyFill="1" applyBorder="1"/>
    <xf numFmtId="177" fontId="15" fillId="0" borderId="18" xfId="0" applyNumberFormat="1" applyFont="1" applyBorder="1"/>
    <xf numFmtId="49" fontId="16" fillId="0" borderId="18" xfId="0" applyNumberFormat="1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4" fontId="16" fillId="0" borderId="18" xfId="0" applyNumberFormat="1" applyFont="1" applyFill="1" applyBorder="1" applyAlignment="1">
      <alignment horizontal="right" vertical="top" wrapText="1"/>
    </xf>
    <xf numFmtId="0" fontId="15" fillId="0" borderId="0" xfId="0" applyFont="1" applyFill="1"/>
    <xf numFmtId="176" fontId="1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NumberFormat="1" applyFont="1" applyAlignment="1"/>
    <xf numFmtId="1" fontId="26" fillId="0" borderId="0" xfId="0" applyNumberFormat="1" applyFont="1" applyAlignment="1"/>
    <xf numFmtId="0" fontId="15" fillId="0" borderId="0" xfId="0" applyFont="1"/>
    <xf numFmtId="1" fontId="50" fillId="0" borderId="0" xfId="0" applyNumberFormat="1" applyFont="1" applyAlignment="1"/>
    <xf numFmtId="0" fontId="50" fillId="0" borderId="0" xfId="0" applyNumberFormat="1" applyFont="1" applyAlignment="1"/>
    <xf numFmtId="0" fontId="15" fillId="0" borderId="0" xfId="0" applyFont="1"/>
    <xf numFmtId="0" fontId="15" fillId="0" borderId="0" xfId="0" applyFont="1"/>
    <xf numFmtId="0" fontId="51" fillId="0" borderId="0" xfId="110"/>
    <xf numFmtId="0" fontId="52" fillId="0" borderId="0" xfId="110" applyNumberFormat="1" applyFont="1"/>
    <xf numFmtId="0" fontId="16" fillId="33" borderId="18" xfId="0" applyFont="1" applyFill="1" applyBorder="1" applyAlignment="1">
      <alignment vertical="center" wrapText="1"/>
    </xf>
    <xf numFmtId="49" fontId="16" fillId="33" borderId="18" xfId="0" applyNumberFormat="1" applyFont="1" applyFill="1" applyBorder="1" applyAlignment="1">
      <alignment horizontal="left" vertical="top" wrapText="1"/>
    </xf>
    <xf numFmtId="49" fontId="17" fillId="33" borderId="18" xfId="0" applyNumberFormat="1" applyFont="1" applyFill="1" applyBorder="1" applyAlignment="1">
      <alignment horizontal="left" vertical="top" wrapText="1"/>
    </xf>
    <xf numFmtId="14" fontId="16" fillId="33" borderId="18" xfId="0" applyNumberFormat="1" applyFont="1" applyFill="1" applyBorder="1" applyAlignment="1">
      <alignment vertical="center" wrapText="1"/>
    </xf>
    <xf numFmtId="49" fontId="16" fillId="33" borderId="13" xfId="0" applyNumberFormat="1" applyFont="1" applyFill="1" applyBorder="1" applyAlignment="1">
      <alignment horizontal="left" vertical="top" wrapText="1"/>
    </xf>
    <xf numFmtId="49" fontId="16" fillId="33" borderId="15" xfId="0" applyNumberFormat="1" applyFont="1" applyFill="1" applyBorder="1" applyAlignment="1">
      <alignment horizontal="left" vertical="top" wrapText="1"/>
    </xf>
    <xf numFmtId="0" fontId="15" fillId="0" borderId="0" xfId="62" applyFont="1" applyAlignment="1">
      <alignment wrapText="1"/>
    </xf>
    <xf numFmtId="0" fontId="15" fillId="0" borderId="19" xfId="62" applyFont="1" applyBorder="1" applyAlignment="1">
      <alignment wrapText="1"/>
    </xf>
    <xf numFmtId="0" fontId="15" fillId="0" borderId="0" xfId="62" applyFont="1" applyAlignment="1">
      <alignment horizontal="right" vertical="center" wrapText="1"/>
    </xf>
    <xf numFmtId="0" fontId="16" fillId="33" borderId="13" xfId="62" applyFont="1" applyFill="1" applyBorder="1" applyAlignment="1">
      <alignment vertical="center" wrapText="1"/>
    </xf>
    <xf numFmtId="0" fontId="16" fillId="33" borderId="15" xfId="62" applyFont="1" applyFill="1" applyBorder="1" applyAlignment="1">
      <alignment vertical="center" wrapText="1"/>
    </xf>
    <xf numFmtId="49" fontId="17" fillId="33" borderId="13" xfId="62" applyNumberFormat="1" applyFont="1" applyFill="1" applyBorder="1" applyAlignment="1">
      <alignment horizontal="left" vertical="top" wrapText="1"/>
    </xf>
    <xf numFmtId="49" fontId="17" fillId="33" borderId="14" xfId="62" applyNumberFormat="1" applyFont="1" applyFill="1" applyBorder="1" applyAlignment="1">
      <alignment horizontal="left" vertical="top" wrapText="1"/>
    </xf>
    <xf numFmtId="49" fontId="17" fillId="33" borderId="15" xfId="62" applyNumberFormat="1" applyFont="1" applyFill="1" applyBorder="1" applyAlignment="1">
      <alignment horizontal="left" vertical="top" wrapText="1"/>
    </xf>
    <xf numFmtId="14" fontId="16" fillId="33" borderId="12" xfId="62" applyNumberFormat="1" applyFont="1" applyFill="1" applyBorder="1" applyAlignment="1">
      <alignment vertical="center" wrapText="1"/>
    </xf>
    <xf numFmtId="14" fontId="16" fillId="33" borderId="16" xfId="62" applyNumberFormat="1" applyFont="1" applyFill="1" applyBorder="1" applyAlignment="1">
      <alignment vertical="center" wrapText="1"/>
    </xf>
    <xf numFmtId="14" fontId="16" fillId="33" borderId="17" xfId="62" applyNumberFormat="1" applyFont="1" applyFill="1" applyBorder="1" applyAlignment="1">
      <alignment vertical="center" wrapText="1"/>
    </xf>
    <xf numFmtId="49" fontId="16" fillId="33" borderId="13" xfId="62" applyNumberFormat="1" applyFont="1" applyFill="1" applyBorder="1" applyAlignment="1">
      <alignment horizontal="left" vertical="top" wrapText="1"/>
    </xf>
    <xf numFmtId="49" fontId="16" fillId="33" borderId="15" xfId="62" applyNumberFormat="1" applyFont="1" applyFill="1" applyBorder="1" applyAlignment="1">
      <alignment horizontal="left" vertical="top" wrapText="1"/>
    </xf>
    <xf numFmtId="0" fontId="29" fillId="0" borderId="0" xfId="62"/>
    <xf numFmtId="0" fontId="21" fillId="0" borderId="0" xfId="62" applyFont="1" applyAlignment="1">
      <alignment horizontal="left" wrapText="1"/>
    </xf>
    <xf numFmtId="0" fontId="27" fillId="0" borderId="19" xfId="62" applyFont="1" applyBorder="1" applyAlignment="1">
      <alignment horizontal="left" vertical="center" wrapText="1"/>
    </xf>
    <xf numFmtId="0" fontId="16" fillId="0" borderId="10" xfId="62" applyFont="1" applyBorder="1" applyAlignment="1">
      <alignment wrapText="1"/>
    </xf>
    <xf numFmtId="0" fontId="15" fillId="0" borderId="11" xfId="62" applyFont="1" applyBorder="1" applyAlignment="1">
      <alignment wrapText="1"/>
    </xf>
    <xf numFmtId="0" fontId="15" fillId="0" borderId="11" xfId="62" applyFont="1" applyBorder="1" applyAlignment="1">
      <alignment horizontal="right" vertical="center" wrapText="1"/>
    </xf>
    <xf numFmtId="49" fontId="16" fillId="33" borderId="10" xfId="62" applyNumberFormat="1" applyFont="1" applyFill="1" applyBorder="1" applyAlignment="1">
      <alignment vertical="center" wrapText="1"/>
    </xf>
    <xf numFmtId="49" fontId="16" fillId="33" borderId="12" xfId="62" applyNumberFormat="1" applyFont="1" applyFill="1" applyBorder="1" applyAlignment="1">
      <alignment vertical="center" wrapText="1"/>
    </xf>
    <xf numFmtId="0" fontId="16" fillId="33" borderId="10" xfId="62" applyFont="1" applyFill="1" applyBorder="1" applyAlignment="1">
      <alignment vertical="center" wrapText="1"/>
    </xf>
    <xf numFmtId="0" fontId="16" fillId="33" borderId="12" xfId="62" applyFont="1" applyFill="1" applyBorder="1" applyAlignment="1">
      <alignment vertical="center" wrapText="1"/>
    </xf>
    <xf numFmtId="4" fontId="17" fillId="34" borderId="10" xfId="62" applyNumberFormat="1" applyFont="1" applyFill="1" applyBorder="1" applyAlignment="1">
      <alignment horizontal="right" vertical="top" wrapText="1"/>
    </xf>
    <xf numFmtId="0" fontId="17" fillId="34" borderId="10" xfId="62" applyFont="1" applyFill="1" applyBorder="1" applyAlignment="1">
      <alignment horizontal="right" vertical="top" wrapText="1"/>
    </xf>
    <xf numFmtId="176" fontId="17" fillId="34" borderId="10" xfId="62" applyNumberFormat="1" applyFont="1" applyFill="1" applyBorder="1" applyAlignment="1">
      <alignment horizontal="right" vertical="top" wrapText="1"/>
    </xf>
    <xf numFmtId="176" fontId="17" fillId="34" borderId="12" xfId="62" applyNumberFormat="1" applyFont="1" applyFill="1" applyBorder="1" applyAlignment="1">
      <alignment horizontal="right" vertical="top" wrapText="1"/>
    </xf>
    <xf numFmtId="4" fontId="16" fillId="35" borderId="10" xfId="62" applyNumberFormat="1" applyFont="1" applyFill="1" applyBorder="1" applyAlignment="1">
      <alignment horizontal="right" vertical="top" wrapText="1"/>
    </xf>
    <xf numFmtId="0" fontId="16" fillId="35" borderId="10" xfId="62" applyFont="1" applyFill="1" applyBorder="1" applyAlignment="1">
      <alignment horizontal="right" vertical="top" wrapText="1"/>
    </xf>
    <xf numFmtId="176" fontId="16" fillId="35" borderId="10" xfId="62" applyNumberFormat="1" applyFont="1" applyFill="1" applyBorder="1" applyAlignment="1">
      <alignment horizontal="right" vertical="top" wrapText="1"/>
    </xf>
    <xf numFmtId="176" fontId="16" fillId="35" borderId="12" xfId="62" applyNumberFormat="1" applyFont="1" applyFill="1" applyBorder="1" applyAlignment="1">
      <alignment horizontal="right" vertical="top" wrapText="1"/>
    </xf>
    <xf numFmtId="0" fontId="16" fillId="35" borderId="12" xfId="62" applyFont="1" applyFill="1" applyBorder="1" applyAlignment="1">
      <alignment horizontal="right" vertical="top" wrapText="1"/>
    </xf>
    <xf numFmtId="4" fontId="16" fillId="35" borderId="13" xfId="62" applyNumberFormat="1" applyFont="1" applyFill="1" applyBorder="1" applyAlignment="1">
      <alignment horizontal="right" vertical="top" wrapText="1"/>
    </xf>
    <xf numFmtId="0" fontId="16" fillId="35" borderId="13" xfId="62" applyFont="1" applyFill="1" applyBorder="1" applyAlignment="1">
      <alignment horizontal="right" vertical="top" wrapText="1"/>
    </xf>
    <xf numFmtId="176" fontId="16" fillId="35" borderId="13" xfId="62" applyNumberFormat="1" applyFont="1" applyFill="1" applyBorder="1" applyAlignment="1">
      <alignment horizontal="right" vertical="top" wrapText="1"/>
    </xf>
    <xf numFmtId="176" fontId="16" fillId="35" borderId="20" xfId="62" applyNumberFormat="1" applyFont="1" applyFill="1" applyBorder="1" applyAlignment="1">
      <alignment horizontal="right" vertical="top" wrapText="1"/>
    </xf>
  </cellXfs>
  <cellStyles count="128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19697562.376299996</v>
      </c>
      <c r="F3" s="25">
        <f>RA!I7</f>
        <v>1811494.5533</v>
      </c>
      <c r="G3" s="16">
        <f>SUM(G4:G40)</f>
        <v>17886067.822999999</v>
      </c>
      <c r="H3" s="27">
        <f>RA!J7</f>
        <v>9.1965417785887098</v>
      </c>
      <c r="I3" s="20">
        <f>SUM(I4:I40)</f>
        <v>19697568.812741965</v>
      </c>
      <c r="J3" s="21">
        <f>SUM(J4:J40)</f>
        <v>17886067.891873375</v>
      </c>
      <c r="K3" s="22">
        <f>E3-I3</f>
        <v>-6.4364419691264629</v>
      </c>
      <c r="L3" s="22">
        <f>G3-J3</f>
        <v>-6.8873375654220581E-2</v>
      </c>
    </row>
    <row r="4" spans="1:13" x14ac:dyDescent="0.2">
      <c r="A4" s="42">
        <f>RA!A8</f>
        <v>42378</v>
      </c>
      <c r="B4" s="12">
        <v>12</v>
      </c>
      <c r="C4" s="40" t="s">
        <v>6</v>
      </c>
      <c r="D4" s="40"/>
      <c r="E4" s="15">
        <f>VLOOKUP(C4,RA!B8:D36,3,0)</f>
        <v>835556.43610000005</v>
      </c>
      <c r="F4" s="25">
        <f>VLOOKUP(C4,RA!B8:I39,8,0)</f>
        <v>145392.39360000001</v>
      </c>
      <c r="G4" s="16">
        <f t="shared" ref="G4:G40" si="0">E4-F4</f>
        <v>690164.04249999998</v>
      </c>
      <c r="H4" s="27">
        <f>RA!J8</f>
        <v>17.400667066682701</v>
      </c>
      <c r="I4" s="20">
        <f>VLOOKUP(B4,RMS!B:D,3,FALSE)</f>
        <v>835557.54014358995</v>
      </c>
      <c r="J4" s="21">
        <f>VLOOKUP(B4,RMS!B:E,4,FALSE)</f>
        <v>690164.06199401699</v>
      </c>
      <c r="K4" s="22">
        <f t="shared" ref="K4:K40" si="1">E4-I4</f>
        <v>-1.1040435899049044</v>
      </c>
      <c r="L4" s="22">
        <f t="shared" ref="L4:L40" si="2">G4-J4</f>
        <v>-1.9494017004035413E-2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117189.81449999999</v>
      </c>
      <c r="F5" s="25">
        <f>VLOOKUP(C5,RA!B9:I40,8,0)</f>
        <v>28023.3953</v>
      </c>
      <c r="G5" s="16">
        <f t="shared" si="0"/>
        <v>89166.419199999989</v>
      </c>
      <c r="H5" s="27">
        <f>RA!J9</f>
        <v>23.912825034807099</v>
      </c>
      <c r="I5" s="20">
        <f>VLOOKUP(B5,RMS!B:D,3,FALSE)</f>
        <v>117189.89297948701</v>
      </c>
      <c r="J5" s="21">
        <f>VLOOKUP(B5,RMS!B:E,4,FALSE)</f>
        <v>89166.420390598301</v>
      </c>
      <c r="K5" s="22">
        <f t="shared" si="1"/>
        <v>-7.8479487012373284E-2</v>
      </c>
      <c r="L5" s="22">
        <f t="shared" si="2"/>
        <v>-1.1905983119504526E-3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140638.13380000001</v>
      </c>
      <c r="F6" s="25">
        <f>VLOOKUP(C6,RA!B10:I41,8,0)</f>
        <v>40102.871599999999</v>
      </c>
      <c r="G6" s="16">
        <f t="shared" si="0"/>
        <v>100535.26220000001</v>
      </c>
      <c r="H6" s="27">
        <f>RA!J10</f>
        <v>28.5149344039433</v>
      </c>
      <c r="I6" s="20">
        <f>VLOOKUP(B6,RMS!B:D,3,FALSE)</f>
        <v>140640.10918084101</v>
      </c>
      <c r="J6" s="21">
        <f>VLOOKUP(B6,RMS!B:E,4,FALSE)</f>
        <v>100535.26127453901</v>
      </c>
      <c r="K6" s="22">
        <f>E6-I6</f>
        <v>-1.9753808410023339</v>
      </c>
      <c r="L6" s="22">
        <f t="shared" si="2"/>
        <v>9.2546100495383143E-4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78028.477700000003</v>
      </c>
      <c r="F7" s="25">
        <f>VLOOKUP(C7,RA!B11:I42,8,0)</f>
        <v>17049.982800000002</v>
      </c>
      <c r="G7" s="16">
        <f t="shared" si="0"/>
        <v>60978.494900000005</v>
      </c>
      <c r="H7" s="27">
        <f>RA!J11</f>
        <v>21.850974544900001</v>
      </c>
      <c r="I7" s="20">
        <f>VLOOKUP(B7,RMS!B:D,3,FALSE)</f>
        <v>78028.531830262495</v>
      </c>
      <c r="J7" s="21">
        <f>VLOOKUP(B7,RMS!B:E,4,FALSE)</f>
        <v>60978.494060449302</v>
      </c>
      <c r="K7" s="22">
        <f t="shared" si="1"/>
        <v>-5.4130262491526082E-2</v>
      </c>
      <c r="L7" s="22">
        <f t="shared" si="2"/>
        <v>8.3955070294905454E-4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247017.20509999999</v>
      </c>
      <c r="F8" s="25">
        <f>VLOOKUP(C8,RA!B12:I43,8,0)</f>
        <v>19877.777300000002</v>
      </c>
      <c r="G8" s="16">
        <f t="shared" si="0"/>
        <v>227139.4278</v>
      </c>
      <c r="H8" s="27">
        <f>RA!J12</f>
        <v>8.0471225848227395</v>
      </c>
      <c r="I8" s="20">
        <f>VLOOKUP(B8,RMS!B:D,3,FALSE)</f>
        <v>247017.21575641001</v>
      </c>
      <c r="J8" s="21">
        <f>VLOOKUP(B8,RMS!B:E,4,FALSE)</f>
        <v>227139.427707692</v>
      </c>
      <c r="K8" s="22">
        <f t="shared" si="1"/>
        <v>-1.0656410013325512E-2</v>
      </c>
      <c r="L8" s="22">
        <f t="shared" si="2"/>
        <v>9.2308007879182696E-5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349923.10200000001</v>
      </c>
      <c r="F9" s="25">
        <f>VLOOKUP(C9,RA!B13:I44,8,0)</f>
        <v>40015.224600000001</v>
      </c>
      <c r="G9" s="16">
        <f t="shared" si="0"/>
        <v>309907.8774</v>
      </c>
      <c r="H9" s="27">
        <f>RA!J13</f>
        <v>11.4354337771045</v>
      </c>
      <c r="I9" s="20">
        <f>VLOOKUP(B9,RMS!B:D,3,FALSE)</f>
        <v>349923.28533418803</v>
      </c>
      <c r="J9" s="21">
        <f>VLOOKUP(B9,RMS!B:E,4,FALSE)</f>
        <v>309907.87675812002</v>
      </c>
      <c r="K9" s="22">
        <f t="shared" si="1"/>
        <v>-0.18333418801194057</v>
      </c>
      <c r="L9" s="22">
        <f t="shared" si="2"/>
        <v>6.4187997486442327E-4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195062.28260000001</v>
      </c>
      <c r="F10" s="25">
        <f>VLOOKUP(C10,RA!B14:I44,8,0)</f>
        <v>36509.874400000001</v>
      </c>
      <c r="G10" s="16">
        <f t="shared" si="0"/>
        <v>158552.40820000001</v>
      </c>
      <c r="H10" s="27">
        <f>RA!J14</f>
        <v>18.717034330449302</v>
      </c>
      <c r="I10" s="20">
        <f>VLOOKUP(B10,RMS!B:D,3,FALSE)</f>
        <v>195062.301047863</v>
      </c>
      <c r="J10" s="21">
        <f>VLOOKUP(B10,RMS!B:E,4,FALSE)</f>
        <v>158552.41214444401</v>
      </c>
      <c r="K10" s="22">
        <f t="shared" si="1"/>
        <v>-1.8447862996254116E-2</v>
      </c>
      <c r="L10" s="22">
        <f t="shared" si="2"/>
        <v>-3.9444440044462681E-3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138820.75529999999</v>
      </c>
      <c r="F11" s="25">
        <f>VLOOKUP(C11,RA!B15:I45,8,0)</f>
        <v>1573.7646</v>
      </c>
      <c r="G11" s="16">
        <f t="shared" si="0"/>
        <v>137246.99069999999</v>
      </c>
      <c r="H11" s="27">
        <f>RA!J15</f>
        <v>1.1336666455956099</v>
      </c>
      <c r="I11" s="20">
        <f>VLOOKUP(B11,RMS!B:D,3,FALSE)</f>
        <v>138821.02601111101</v>
      </c>
      <c r="J11" s="21">
        <f>VLOOKUP(B11,RMS!B:E,4,FALSE)</f>
        <v>137246.992067521</v>
      </c>
      <c r="K11" s="22">
        <f t="shared" si="1"/>
        <v>-0.27071111102122813</v>
      </c>
      <c r="L11" s="22">
        <f t="shared" si="2"/>
        <v>-1.3675210066139698E-3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714253.62170000002</v>
      </c>
      <c r="F12" s="25">
        <f>VLOOKUP(C12,RA!B16:I46,8,0)</f>
        <v>26298.602200000001</v>
      </c>
      <c r="G12" s="16">
        <f t="shared" si="0"/>
        <v>687955.01950000005</v>
      </c>
      <c r="H12" s="27">
        <f>RA!J16</f>
        <v>3.6819697375011602</v>
      </c>
      <c r="I12" s="20">
        <f>VLOOKUP(B12,RMS!B:D,3,FALSE)</f>
        <v>714253.14929487195</v>
      </c>
      <c r="J12" s="21">
        <f>VLOOKUP(B12,RMS!B:E,4,FALSE)</f>
        <v>687955.02041794895</v>
      </c>
      <c r="K12" s="22">
        <f t="shared" si="1"/>
        <v>0.47240512806456536</v>
      </c>
      <c r="L12" s="22">
        <f t="shared" si="2"/>
        <v>-9.1794889885932207E-4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521797.32209999999</v>
      </c>
      <c r="F13" s="25">
        <f>VLOOKUP(C13,RA!B17:I47,8,0)</f>
        <v>60360.652900000001</v>
      </c>
      <c r="G13" s="16">
        <f t="shared" si="0"/>
        <v>461436.6692</v>
      </c>
      <c r="H13" s="27">
        <f>RA!J17</f>
        <v>11.567834931976201</v>
      </c>
      <c r="I13" s="20">
        <f>VLOOKUP(B13,RMS!B:D,3,FALSE)</f>
        <v>521797.29498632503</v>
      </c>
      <c r="J13" s="21">
        <f>VLOOKUP(B13,RMS!B:E,4,FALSE)</f>
        <v>461436.66585128201</v>
      </c>
      <c r="K13" s="22">
        <f t="shared" si="1"/>
        <v>2.7113674965221435E-2</v>
      </c>
      <c r="L13" s="22">
        <f t="shared" si="2"/>
        <v>3.3487179898656905E-3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2155173.3256999999</v>
      </c>
      <c r="F14" s="25">
        <f>VLOOKUP(C14,RA!B18:I48,8,0)</f>
        <v>324286.31109999999</v>
      </c>
      <c r="G14" s="16">
        <f t="shared" si="0"/>
        <v>1830887.0145999999</v>
      </c>
      <c r="H14" s="27">
        <f>RA!J18</f>
        <v>15.046878468332601</v>
      </c>
      <c r="I14" s="20">
        <f>VLOOKUP(B14,RMS!B:D,3,FALSE)</f>
        <v>2155173.4892128198</v>
      </c>
      <c r="J14" s="21">
        <f>VLOOKUP(B14,RMS!B:E,4,FALSE)</f>
        <v>1830886.9983735001</v>
      </c>
      <c r="K14" s="22">
        <f t="shared" si="1"/>
        <v>-0.16351281991228461</v>
      </c>
      <c r="L14" s="22">
        <f t="shared" si="2"/>
        <v>1.6226499807089567E-2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625969.94200000004</v>
      </c>
      <c r="F15" s="25">
        <f>VLOOKUP(C15,RA!B19:I49,8,0)</f>
        <v>58226.597000000002</v>
      </c>
      <c r="G15" s="16">
        <f t="shared" si="0"/>
        <v>567743.34500000009</v>
      </c>
      <c r="H15" s="27">
        <f>RA!J19</f>
        <v>9.3018199586330894</v>
      </c>
      <c r="I15" s="20">
        <f>VLOOKUP(B15,RMS!B:D,3,FALSE)</f>
        <v>625969.89900085505</v>
      </c>
      <c r="J15" s="21">
        <f>VLOOKUP(B15,RMS!B:E,4,FALSE)</f>
        <v>567743.34430512798</v>
      </c>
      <c r="K15" s="22">
        <f t="shared" si="1"/>
        <v>4.2999144992791116E-2</v>
      </c>
      <c r="L15" s="22">
        <f t="shared" si="2"/>
        <v>6.9487211294472218E-4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1590086.206</v>
      </c>
      <c r="F16" s="25">
        <f>VLOOKUP(C16,RA!B20:I50,8,0)</f>
        <v>28577.2101</v>
      </c>
      <c r="G16" s="16">
        <f t="shared" si="0"/>
        <v>1561508.9959</v>
      </c>
      <c r="H16" s="27">
        <f>RA!J20</f>
        <v>1.79721137081545</v>
      </c>
      <c r="I16" s="20">
        <f>VLOOKUP(B16,RMS!B:D,3,FALSE)</f>
        <v>1590086.2413000001</v>
      </c>
      <c r="J16" s="21">
        <f>VLOOKUP(B16,RMS!B:E,4,FALSE)</f>
        <v>1561508.9959</v>
      </c>
      <c r="K16" s="22">
        <f t="shared" si="1"/>
        <v>-3.5300000105053186E-2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392791.33179999999</v>
      </c>
      <c r="F17" s="25">
        <f>VLOOKUP(C17,RA!B21:I51,8,0)</f>
        <v>49929.793299999998</v>
      </c>
      <c r="G17" s="16">
        <f t="shared" si="0"/>
        <v>342861.53849999997</v>
      </c>
      <c r="H17" s="27">
        <f>RA!J21</f>
        <v>12.7115313546234</v>
      </c>
      <c r="I17" s="20">
        <f>VLOOKUP(B17,RMS!B:D,3,FALSE)</f>
        <v>392791.11511150398</v>
      </c>
      <c r="J17" s="21">
        <f>VLOOKUP(B17,RMS!B:E,4,FALSE)</f>
        <v>342861.53863362799</v>
      </c>
      <c r="K17" s="22">
        <f t="shared" si="1"/>
        <v>0.21668849600246176</v>
      </c>
      <c r="L17" s="22">
        <f t="shared" si="2"/>
        <v>-1.3362802565097809E-4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1280895.9985</v>
      </c>
      <c r="F18" s="25">
        <f>VLOOKUP(C18,RA!B22:I52,8,0)</f>
        <v>95429.523499999996</v>
      </c>
      <c r="G18" s="16">
        <f t="shared" si="0"/>
        <v>1185466.4750000001</v>
      </c>
      <c r="H18" s="27">
        <f>RA!J22</f>
        <v>7.4502163807017299</v>
      </c>
      <c r="I18" s="20">
        <f>VLOOKUP(B18,RMS!B:D,3,FALSE)</f>
        <v>1280897.9746000001</v>
      </c>
      <c r="J18" s="21">
        <f>VLOOKUP(B18,RMS!B:E,4,FALSE)</f>
        <v>1185466.4713000001</v>
      </c>
      <c r="K18" s="22">
        <f t="shared" si="1"/>
        <v>-1.9761000000871718</v>
      </c>
      <c r="L18" s="22">
        <f t="shared" si="2"/>
        <v>3.7000000011175871E-3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2364632.2655000002</v>
      </c>
      <c r="F19" s="25">
        <f>VLOOKUP(C19,RA!B23:I53,8,0)</f>
        <v>250435.47029999999</v>
      </c>
      <c r="G19" s="16">
        <f t="shared" si="0"/>
        <v>2114196.7952000001</v>
      </c>
      <c r="H19" s="27">
        <f>RA!J23</f>
        <v>10.5908844243503</v>
      </c>
      <c r="I19" s="20">
        <f>VLOOKUP(B19,RMS!B:D,3,FALSE)</f>
        <v>2364633.9453017102</v>
      </c>
      <c r="J19" s="21">
        <f>VLOOKUP(B19,RMS!B:E,4,FALSE)</f>
        <v>2114196.8173726499</v>
      </c>
      <c r="K19" s="22">
        <f t="shared" si="1"/>
        <v>-1.6798017099499702</v>
      </c>
      <c r="L19" s="22">
        <f t="shared" si="2"/>
        <v>-2.217264985665679E-2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347536.0465</v>
      </c>
      <c r="F20" s="25">
        <f>VLOOKUP(C20,RA!B24:I54,8,0)</f>
        <v>50387.059000000001</v>
      </c>
      <c r="G20" s="16">
        <f t="shared" si="0"/>
        <v>297148.98749999999</v>
      </c>
      <c r="H20" s="27">
        <f>RA!J24</f>
        <v>14.4983691641322</v>
      </c>
      <c r="I20" s="20">
        <f>VLOOKUP(B20,RMS!B:D,3,FALSE)</f>
        <v>347536.08608906303</v>
      </c>
      <c r="J20" s="21">
        <f>VLOOKUP(B20,RMS!B:E,4,FALSE)</f>
        <v>297148.98318566103</v>
      </c>
      <c r="K20" s="22">
        <f t="shared" si="1"/>
        <v>-3.9589063031598926E-2</v>
      </c>
      <c r="L20" s="22">
        <f t="shared" si="2"/>
        <v>4.3143389630131423E-3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507156.2058</v>
      </c>
      <c r="F21" s="25">
        <f>VLOOKUP(C21,RA!B25:I55,8,0)</f>
        <v>34633.361400000002</v>
      </c>
      <c r="G21" s="16">
        <f t="shared" si="0"/>
        <v>472522.8444</v>
      </c>
      <c r="H21" s="27">
        <f>RA!J25</f>
        <v>6.8289337691074001</v>
      </c>
      <c r="I21" s="20">
        <f>VLOOKUP(B21,RMS!B:D,3,FALSE)</f>
        <v>507156.19960552902</v>
      </c>
      <c r="J21" s="21">
        <f>VLOOKUP(B21,RMS!B:E,4,FALSE)</f>
        <v>472522.84067209502</v>
      </c>
      <c r="K21" s="22">
        <f t="shared" si="1"/>
        <v>6.1944709741510451E-3</v>
      </c>
      <c r="L21" s="22">
        <f t="shared" si="2"/>
        <v>3.727904986590147E-3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755393.48309999995</v>
      </c>
      <c r="F22" s="25">
        <f>VLOOKUP(C22,RA!B26:I56,8,0)</f>
        <v>160479.55249999999</v>
      </c>
      <c r="G22" s="16">
        <f t="shared" si="0"/>
        <v>594913.93059999996</v>
      </c>
      <c r="H22" s="27">
        <f>RA!J26</f>
        <v>21.244497879624301</v>
      </c>
      <c r="I22" s="20">
        <f>VLOOKUP(B22,RMS!B:D,3,FALSE)</f>
        <v>755393.44852736604</v>
      </c>
      <c r="J22" s="21">
        <f>VLOOKUP(B22,RMS!B:E,4,FALSE)</f>
        <v>594913.89867354406</v>
      </c>
      <c r="K22" s="22">
        <f t="shared" si="1"/>
        <v>3.4572633914649487E-2</v>
      </c>
      <c r="L22" s="22">
        <f t="shared" si="2"/>
        <v>3.1926455907523632E-2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291538.88890000002</v>
      </c>
      <c r="F23" s="25">
        <f>VLOOKUP(C23,RA!B27:I57,8,0)</f>
        <v>76960.28</v>
      </c>
      <c r="G23" s="16">
        <f t="shared" si="0"/>
        <v>214578.60890000002</v>
      </c>
      <c r="H23" s="27">
        <f>RA!J27</f>
        <v>26.3979465279495</v>
      </c>
      <c r="I23" s="20">
        <f>VLOOKUP(B23,RMS!B:D,3,FALSE)</f>
        <v>291538.66955250001</v>
      </c>
      <c r="J23" s="21">
        <f>VLOOKUP(B23,RMS!B:E,4,FALSE)</f>
        <v>214578.65133123301</v>
      </c>
      <c r="K23" s="22">
        <f t="shared" si="1"/>
        <v>0.21934750000946224</v>
      </c>
      <c r="L23" s="22">
        <f t="shared" si="2"/>
        <v>-4.2431232985109091E-2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1510326.2439999999</v>
      </c>
      <c r="F24" s="25">
        <f>VLOOKUP(C24,RA!B28:I58,8,0)</f>
        <v>24646.350299999998</v>
      </c>
      <c r="G24" s="16">
        <f t="shared" si="0"/>
        <v>1485679.8936999999</v>
      </c>
      <c r="H24" s="27">
        <f>RA!J28</f>
        <v>1.6318560574519201</v>
      </c>
      <c r="I24" s="20">
        <f>VLOOKUP(B24,RMS!B:D,3,FALSE)</f>
        <v>1510326.2440097299</v>
      </c>
      <c r="J24" s="21">
        <f>VLOOKUP(B24,RMS!B:E,4,FALSE)</f>
        <v>1485679.8866707999</v>
      </c>
      <c r="K24" s="22">
        <f t="shared" si="1"/>
        <v>-9.7299925982952118E-6</v>
      </c>
      <c r="L24" s="22">
        <f t="shared" si="2"/>
        <v>7.0291999727487564E-3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776745.27500000002</v>
      </c>
      <c r="F25" s="25">
        <f>VLOOKUP(C25,RA!B29:I59,8,0)</f>
        <v>125105.81909999999</v>
      </c>
      <c r="G25" s="16">
        <f t="shared" si="0"/>
        <v>651639.45590000006</v>
      </c>
      <c r="H25" s="27">
        <f>RA!J29</f>
        <v>16.106415207997198</v>
      </c>
      <c r="I25" s="20">
        <f>VLOOKUP(B25,RMS!B:D,3,FALSE)</f>
        <v>776745.27184601803</v>
      </c>
      <c r="J25" s="21">
        <f>VLOOKUP(B25,RMS!B:E,4,FALSE)</f>
        <v>651639.45909145602</v>
      </c>
      <c r="K25" s="22">
        <f t="shared" si="1"/>
        <v>3.1539819901809096E-3</v>
      </c>
      <c r="L25" s="22">
        <f t="shared" si="2"/>
        <v>-3.1914559658616781E-3</v>
      </c>
      <c r="M25" s="32"/>
    </row>
    <row r="26" spans="1:13" x14ac:dyDescent="0.2">
      <c r="A26" s="42"/>
      <c r="B26" s="12">
        <v>37</v>
      </c>
      <c r="C26" s="40" t="s">
        <v>71</v>
      </c>
      <c r="D26" s="40"/>
      <c r="E26" s="15">
        <f>VLOOKUP(C26,RA!B30:D56,3,0)</f>
        <v>898406.00269999995</v>
      </c>
      <c r="F26" s="25">
        <f>VLOOKUP(C26,RA!B30:I60,8,0)</f>
        <v>116149.5061</v>
      </c>
      <c r="G26" s="16">
        <f t="shared" si="0"/>
        <v>782256.49659999995</v>
      </c>
      <c r="H26" s="27">
        <f>RA!J30</f>
        <v>12.9283982688154</v>
      </c>
      <c r="I26" s="20">
        <f>VLOOKUP(B26,RMS!B:D,3,FALSE)</f>
        <v>898405.98680442502</v>
      </c>
      <c r="J26" s="21">
        <f>VLOOKUP(B26,RMS!B:E,4,FALSE)</f>
        <v>782256.48096492596</v>
      </c>
      <c r="K26" s="22">
        <f t="shared" si="1"/>
        <v>1.589557493571192E-2</v>
      </c>
      <c r="L26" s="22">
        <f t="shared" si="2"/>
        <v>1.5635073999874294E-2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779950.01740000001</v>
      </c>
      <c r="F27" s="25">
        <f>VLOOKUP(C27,RA!B31:I61,8,0)</f>
        <v>10841.8346</v>
      </c>
      <c r="G27" s="16">
        <f t="shared" si="0"/>
        <v>769108.18280000007</v>
      </c>
      <c r="H27" s="27">
        <f>RA!J31</f>
        <v>1.3900678707773799</v>
      </c>
      <c r="I27" s="20">
        <f>VLOOKUP(B27,RMS!B:D,3,FALSE)</f>
        <v>779949.94055486703</v>
      </c>
      <c r="J27" s="21">
        <f>VLOOKUP(B27,RMS!B:E,4,FALSE)</f>
        <v>769108.25185221201</v>
      </c>
      <c r="K27" s="22">
        <f t="shared" si="1"/>
        <v>7.6845132978633046E-2</v>
      </c>
      <c r="L27" s="22">
        <f t="shared" si="2"/>
        <v>-6.9052211940288544E-2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118062.603</v>
      </c>
      <c r="F28" s="25">
        <f>VLOOKUP(C28,RA!B32:I62,8,0)</f>
        <v>31306.296200000001</v>
      </c>
      <c r="G28" s="16">
        <f t="shared" si="0"/>
        <v>86756.306800000006</v>
      </c>
      <c r="H28" s="27">
        <f>RA!J32</f>
        <v>26.5166914878202</v>
      </c>
      <c r="I28" s="20">
        <f>VLOOKUP(B28,RMS!B:D,3,FALSE)</f>
        <v>118062.57547807301</v>
      </c>
      <c r="J28" s="21">
        <f>VLOOKUP(B28,RMS!B:E,4,FALSE)</f>
        <v>86756.302508901499</v>
      </c>
      <c r="K28" s="22">
        <f t="shared" si="1"/>
        <v>2.7521926996996626E-2</v>
      </c>
      <c r="L28" s="22">
        <f t="shared" si="2"/>
        <v>4.291098506655544E-3</v>
      </c>
      <c r="M28" s="32"/>
    </row>
    <row r="29" spans="1:13" x14ac:dyDescent="0.2">
      <c r="A29" s="42"/>
      <c r="B29" s="12">
        <v>40</v>
      </c>
      <c r="C29" s="40" t="s">
        <v>74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31</v>
      </c>
      <c r="D30" s="40"/>
      <c r="E30" s="15">
        <f>VLOOKUP(C30,RA!B34:D61,3,0)</f>
        <v>265264.61829999997</v>
      </c>
      <c r="F30" s="25">
        <f>VLOOKUP(C30,RA!B34:I65,8,0)</f>
        <v>19007.957200000001</v>
      </c>
      <c r="G30" s="16">
        <f t="shared" si="0"/>
        <v>246256.66109999997</v>
      </c>
      <c r="H30" s="27">
        <f>RA!J34</f>
        <v>7.1656587002881098</v>
      </c>
      <c r="I30" s="20">
        <f>VLOOKUP(B30,RMS!B:D,3,FALSE)</f>
        <v>265264.61700000003</v>
      </c>
      <c r="J30" s="21">
        <f>VLOOKUP(B30,RMS!B:E,4,FALSE)</f>
        <v>246256.66070000001</v>
      </c>
      <c r="K30" s="22">
        <f t="shared" si="1"/>
        <v>1.2999999453313649E-3</v>
      </c>
      <c r="L30" s="22">
        <f t="shared" si="2"/>
        <v>3.9999996079131961E-4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53070.17</v>
      </c>
      <c r="F31" s="25">
        <f>VLOOKUP(C31,RA!B35:I66,8,0)</f>
        <v>1827.77</v>
      </c>
      <c r="G31" s="16">
        <f t="shared" si="0"/>
        <v>51242.400000000001</v>
      </c>
      <c r="H31" s="27">
        <f>RA!J35</f>
        <v>3.4440628322841298</v>
      </c>
      <c r="I31" s="20">
        <f>VLOOKUP(B31,RMS!B:D,3,FALSE)</f>
        <v>53070.17</v>
      </c>
      <c r="J31" s="21">
        <f>VLOOKUP(B31,RMS!B:E,4,FALSE)</f>
        <v>51242.400000000001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35</v>
      </c>
      <c r="D32" s="40"/>
      <c r="E32" s="15">
        <f>VLOOKUP(C32,RA!B34:D62,3,0)</f>
        <v>425349.65</v>
      </c>
      <c r="F32" s="25">
        <f>VLOOKUP(C32,RA!B34:I66,8,0)</f>
        <v>-50102.66</v>
      </c>
      <c r="G32" s="16">
        <f t="shared" si="0"/>
        <v>475452.31000000006</v>
      </c>
      <c r="H32" s="27">
        <f>RA!J35</f>
        <v>3.4440628322841298</v>
      </c>
      <c r="I32" s="20">
        <f>VLOOKUP(B32,RMS!B:D,3,FALSE)</f>
        <v>425349.65</v>
      </c>
      <c r="J32" s="21">
        <f>VLOOKUP(B32,RMS!B:E,4,FALSE)</f>
        <v>475452.31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36</v>
      </c>
      <c r="D33" s="40"/>
      <c r="E33" s="15">
        <f>VLOOKUP(C33,RA!B34:D63,3,0)</f>
        <v>120501.74</v>
      </c>
      <c r="F33" s="25">
        <f>VLOOKUP(C33,RA!B34:I67,8,0)</f>
        <v>-1147.03</v>
      </c>
      <c r="G33" s="16">
        <f t="shared" si="0"/>
        <v>121648.77</v>
      </c>
      <c r="H33" s="27">
        <f>RA!J34</f>
        <v>7.1656587002881098</v>
      </c>
      <c r="I33" s="20">
        <f>VLOOKUP(B33,RMS!B:D,3,FALSE)</f>
        <v>120501.74</v>
      </c>
      <c r="J33" s="21">
        <f>VLOOKUP(B33,RMS!B:E,4,FALSE)</f>
        <v>121648.77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37</v>
      </c>
      <c r="D34" s="40"/>
      <c r="E34" s="15">
        <f>VLOOKUP(C34,RA!B35:D64,3,0)</f>
        <v>274549.64</v>
      </c>
      <c r="F34" s="25">
        <f>VLOOKUP(C34,RA!B35:I68,8,0)</f>
        <v>-45001.77</v>
      </c>
      <c r="G34" s="16">
        <f t="shared" si="0"/>
        <v>319551.41000000003</v>
      </c>
      <c r="H34" s="27">
        <f>RA!J35</f>
        <v>3.4440628322841298</v>
      </c>
      <c r="I34" s="20">
        <f>VLOOKUP(B34,RMS!B:D,3,FALSE)</f>
        <v>274549.64</v>
      </c>
      <c r="J34" s="21">
        <f>VLOOKUP(B34,RMS!B:E,4,FALSE)</f>
        <v>319551.40999999997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69</v>
      </c>
      <c r="D35" s="4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-11.779170383706701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32</v>
      </c>
      <c r="D36" s="40"/>
      <c r="E36" s="15">
        <f>VLOOKUP(C36,RA!B8:D65,3,0)</f>
        <v>76245.298899999994</v>
      </c>
      <c r="F36" s="25">
        <f>VLOOKUP(C36,RA!B8:I69,8,0)</f>
        <v>3675.9733999999999</v>
      </c>
      <c r="G36" s="16">
        <f t="shared" si="0"/>
        <v>72569.325499999992</v>
      </c>
      <c r="H36" s="27">
        <f>RA!J36</f>
        <v>-11.779170383706701</v>
      </c>
      <c r="I36" s="20">
        <f>VLOOKUP(B36,RMS!B:D,3,FALSE)</f>
        <v>76245.299139316194</v>
      </c>
      <c r="J36" s="21">
        <f>VLOOKUP(B36,RMS!B:E,4,FALSE)</f>
        <v>72569.326410256399</v>
      </c>
      <c r="K36" s="22">
        <f t="shared" si="1"/>
        <v>-2.3931619944050908E-4</v>
      </c>
      <c r="L36" s="22">
        <f t="shared" si="2"/>
        <v>-9.1025640722364187E-4</v>
      </c>
      <c r="M36" s="32"/>
    </row>
    <row r="37" spans="1:13" x14ac:dyDescent="0.2">
      <c r="A37" s="42"/>
      <c r="B37" s="12">
        <v>76</v>
      </c>
      <c r="C37" s="40" t="s">
        <v>33</v>
      </c>
      <c r="D37" s="40"/>
      <c r="E37" s="15">
        <f>VLOOKUP(C37,RA!B8:D66,3,0)</f>
        <v>435999.3959</v>
      </c>
      <c r="F37" s="25">
        <f>VLOOKUP(C37,RA!B8:I70,8,0)</f>
        <v>26153.0821</v>
      </c>
      <c r="G37" s="16">
        <f t="shared" si="0"/>
        <v>409846.3138</v>
      </c>
      <c r="H37" s="27">
        <f>RA!J37</f>
        <v>-0.95187837121688101</v>
      </c>
      <c r="I37" s="20">
        <f>VLOOKUP(B37,RMS!B:D,3,FALSE)</f>
        <v>435999.386511966</v>
      </c>
      <c r="J37" s="21">
        <f>VLOOKUP(B37,RMS!B:E,4,FALSE)</f>
        <v>409846.31187948701</v>
      </c>
      <c r="K37" s="22">
        <f t="shared" si="1"/>
        <v>9.3880339991301298E-3</v>
      </c>
      <c r="L37" s="22">
        <f t="shared" si="2"/>
        <v>1.9205129938200116E-3</v>
      </c>
      <c r="M37" s="32"/>
    </row>
    <row r="38" spans="1:13" x14ac:dyDescent="0.2">
      <c r="A38" s="42"/>
      <c r="B38" s="12">
        <v>77</v>
      </c>
      <c r="C38" s="40" t="s">
        <v>38</v>
      </c>
      <c r="D38" s="40"/>
      <c r="E38" s="15">
        <f>VLOOKUP(C38,RA!B9:D67,3,0)</f>
        <v>182464.99</v>
      </c>
      <c r="F38" s="25">
        <f>VLOOKUP(C38,RA!B9:I71,8,0)</f>
        <v>-12508.56</v>
      </c>
      <c r="G38" s="16">
        <f t="shared" si="0"/>
        <v>194973.55</v>
      </c>
      <c r="H38" s="27">
        <f>RA!J38</f>
        <v>-16.391123295590599</v>
      </c>
      <c r="I38" s="20">
        <f>VLOOKUP(B38,RMS!B:D,3,FALSE)</f>
        <v>182464.99</v>
      </c>
      <c r="J38" s="21">
        <f>VLOOKUP(B38,RMS!B:E,4,FALSE)</f>
        <v>194973.55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39</v>
      </c>
      <c r="D39" s="40"/>
      <c r="E39" s="15">
        <f>VLOOKUP(C39,RA!B10:D68,3,0)</f>
        <v>119005.23</v>
      </c>
      <c r="F39" s="25">
        <f>VLOOKUP(C39,RA!B10:I72,8,0)</f>
        <v>16013.21</v>
      </c>
      <c r="G39" s="16">
        <f t="shared" si="0"/>
        <v>102992.01999999999</v>
      </c>
      <c r="H39" s="27">
        <f>RA!J39</f>
        <v>0</v>
      </c>
      <c r="I39" s="20">
        <f>VLOOKUP(B39,RMS!B:D,3,FALSE)</f>
        <v>119005.23</v>
      </c>
      <c r="J39" s="21">
        <f>VLOOKUP(B39,RMS!B:E,4,FALSE)</f>
        <v>102992.02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34</v>
      </c>
      <c r="D40" s="40"/>
      <c r="E40" s="15">
        <f>VLOOKUP(C40,RA!B8:D69,3,0)</f>
        <v>12160.6564</v>
      </c>
      <c r="F40" s="25">
        <f>VLOOKUP(C40,RA!B8:I73,8,0)</f>
        <v>977.07680000000005</v>
      </c>
      <c r="G40" s="16">
        <f t="shared" si="0"/>
        <v>11183.579599999999</v>
      </c>
      <c r="H40" s="27">
        <f>RA!J40</f>
        <v>4.8212459693039502</v>
      </c>
      <c r="I40" s="20">
        <f>VLOOKUP(B40,RMS!B:D,3,FALSE)</f>
        <v>12160.656531275999</v>
      </c>
      <c r="J40" s="21">
        <f>VLOOKUP(B40,RMS!B:E,4,FALSE)</f>
        <v>11183.5793812873</v>
      </c>
      <c r="K40" s="22">
        <f t="shared" si="1"/>
        <v>-1.3127599959261715E-4</v>
      </c>
      <c r="L40" s="22">
        <f t="shared" si="2"/>
        <v>2.1871269927942194E-4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9" t="s">
        <v>45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9"/>
      <c r="W2" s="47"/>
    </row>
    <row r="3" spans="1:23" ht="23.25" thickBo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60" t="s">
        <v>46</v>
      </c>
      <c r="W3" s="47"/>
    </row>
    <row r="4" spans="1:23" ht="14.25" thickTop="1" thickBo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8"/>
      <c r="W4" s="47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48" t="s">
        <v>4</v>
      </c>
      <c r="C6" s="49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0" t="s">
        <v>5</v>
      </c>
      <c r="B7" s="51"/>
      <c r="C7" s="52"/>
      <c r="D7" s="68">
        <v>19697562.3763</v>
      </c>
      <c r="E7" s="69"/>
      <c r="F7" s="69"/>
      <c r="G7" s="68">
        <v>14944311.3715</v>
      </c>
      <c r="H7" s="70">
        <v>31.8064237731612</v>
      </c>
      <c r="I7" s="68">
        <v>1811494.5533</v>
      </c>
      <c r="J7" s="70">
        <v>9.1965417785887098</v>
      </c>
      <c r="K7" s="68">
        <v>1709748.0190000001</v>
      </c>
      <c r="L7" s="70">
        <v>11.4407949386054</v>
      </c>
      <c r="M7" s="70">
        <v>5.9509666435823998E-2</v>
      </c>
      <c r="N7" s="68">
        <v>290643337.88569999</v>
      </c>
      <c r="O7" s="68">
        <v>290643337.88569999</v>
      </c>
      <c r="P7" s="68">
        <v>970526</v>
      </c>
      <c r="Q7" s="68">
        <v>797070</v>
      </c>
      <c r="R7" s="70">
        <v>21.761702234433599</v>
      </c>
      <c r="S7" s="68">
        <v>20.295759594591001</v>
      </c>
      <c r="T7" s="68">
        <v>19.009620247657001</v>
      </c>
      <c r="U7" s="71">
        <v>6.3369855212351904</v>
      </c>
      <c r="V7" s="58"/>
      <c r="W7" s="58"/>
    </row>
    <row r="8" spans="1:23" ht="12" customHeight="1" thickBot="1" x14ac:dyDescent="0.25">
      <c r="A8" s="53">
        <v>42378</v>
      </c>
      <c r="B8" s="56" t="s">
        <v>6</v>
      </c>
      <c r="C8" s="57"/>
      <c r="D8" s="72">
        <v>835556.43610000005</v>
      </c>
      <c r="E8" s="73"/>
      <c r="F8" s="73"/>
      <c r="G8" s="72">
        <v>623563.92359999998</v>
      </c>
      <c r="H8" s="74">
        <v>33.996917473369997</v>
      </c>
      <c r="I8" s="72">
        <v>145392.39360000001</v>
      </c>
      <c r="J8" s="74">
        <v>17.400667066682701</v>
      </c>
      <c r="K8" s="72">
        <v>147190.55499999999</v>
      </c>
      <c r="L8" s="74">
        <v>23.604725903677998</v>
      </c>
      <c r="M8" s="74">
        <v>-1.2216554248334999E-2</v>
      </c>
      <c r="N8" s="72">
        <v>9163994.0853000004</v>
      </c>
      <c r="O8" s="72">
        <v>9163994.0853000004</v>
      </c>
      <c r="P8" s="72">
        <v>28245</v>
      </c>
      <c r="Q8" s="72">
        <v>22282</v>
      </c>
      <c r="R8" s="74">
        <v>26.7615115339736</v>
      </c>
      <c r="S8" s="72">
        <v>29.582454809700799</v>
      </c>
      <c r="T8" s="72">
        <v>28.3343988914819</v>
      </c>
      <c r="U8" s="75">
        <v>4.2189058556751302</v>
      </c>
      <c r="V8" s="58"/>
      <c r="W8" s="58"/>
    </row>
    <row r="9" spans="1:23" ht="12" customHeight="1" thickBot="1" x14ac:dyDescent="0.25">
      <c r="A9" s="54"/>
      <c r="B9" s="56" t="s">
        <v>7</v>
      </c>
      <c r="C9" s="57"/>
      <c r="D9" s="72">
        <v>117189.81449999999</v>
      </c>
      <c r="E9" s="73"/>
      <c r="F9" s="73"/>
      <c r="G9" s="72">
        <v>82056.947199999995</v>
      </c>
      <c r="H9" s="74">
        <v>42.815225887418798</v>
      </c>
      <c r="I9" s="72">
        <v>28023.3953</v>
      </c>
      <c r="J9" s="74">
        <v>23.912825034807099</v>
      </c>
      <c r="K9" s="72">
        <v>19031.3164</v>
      </c>
      <c r="L9" s="74">
        <v>23.192815537744</v>
      </c>
      <c r="M9" s="74">
        <v>0.47248853999400697</v>
      </c>
      <c r="N9" s="72">
        <v>862312.12459999998</v>
      </c>
      <c r="O9" s="72">
        <v>862312.12459999998</v>
      </c>
      <c r="P9" s="72">
        <v>6611</v>
      </c>
      <c r="Q9" s="72">
        <v>4255</v>
      </c>
      <c r="R9" s="74">
        <v>55.370152761457099</v>
      </c>
      <c r="S9" s="72">
        <v>17.726488352745399</v>
      </c>
      <c r="T9" s="72">
        <v>17.102580446533501</v>
      </c>
      <c r="U9" s="75">
        <v>3.5196362291085399</v>
      </c>
      <c r="V9" s="58"/>
      <c r="W9" s="58"/>
    </row>
    <row r="10" spans="1:23" ht="12" customHeight="1" thickBot="1" x14ac:dyDescent="0.25">
      <c r="A10" s="54"/>
      <c r="B10" s="56" t="s">
        <v>8</v>
      </c>
      <c r="C10" s="57"/>
      <c r="D10" s="72">
        <v>140638.13380000001</v>
      </c>
      <c r="E10" s="73"/>
      <c r="F10" s="73"/>
      <c r="G10" s="72">
        <v>113431.24370000001</v>
      </c>
      <c r="H10" s="74">
        <v>23.9853581892799</v>
      </c>
      <c r="I10" s="72">
        <v>40102.871599999999</v>
      </c>
      <c r="J10" s="74">
        <v>28.5149344039433</v>
      </c>
      <c r="K10" s="72">
        <v>28070.8099</v>
      </c>
      <c r="L10" s="74">
        <v>24.7469823871816</v>
      </c>
      <c r="M10" s="74">
        <v>0.42863250981582801</v>
      </c>
      <c r="N10" s="72">
        <v>2084371.6898000001</v>
      </c>
      <c r="O10" s="72">
        <v>2084371.6898000001</v>
      </c>
      <c r="P10" s="72">
        <v>92475</v>
      </c>
      <c r="Q10" s="72">
        <v>72369</v>
      </c>
      <c r="R10" s="74">
        <v>27.7826141027235</v>
      </c>
      <c r="S10" s="72">
        <v>1.5208232906190899</v>
      </c>
      <c r="T10" s="72">
        <v>1.34544281667565</v>
      </c>
      <c r="U10" s="75">
        <v>11.5319429302036</v>
      </c>
      <c r="V10" s="58"/>
      <c r="W10" s="58"/>
    </row>
    <row r="11" spans="1:23" ht="13.5" thickBot="1" x14ac:dyDescent="0.25">
      <c r="A11" s="54"/>
      <c r="B11" s="56" t="s">
        <v>9</v>
      </c>
      <c r="C11" s="57"/>
      <c r="D11" s="72">
        <v>78028.477700000003</v>
      </c>
      <c r="E11" s="73"/>
      <c r="F11" s="73"/>
      <c r="G11" s="72">
        <v>56622.970800000003</v>
      </c>
      <c r="H11" s="74">
        <v>37.8035744108291</v>
      </c>
      <c r="I11" s="72">
        <v>17049.982800000002</v>
      </c>
      <c r="J11" s="74">
        <v>21.850974544900001</v>
      </c>
      <c r="K11" s="72">
        <v>12962.324500000001</v>
      </c>
      <c r="L11" s="74">
        <v>22.892342660339501</v>
      </c>
      <c r="M11" s="74">
        <v>0.31534917213343999</v>
      </c>
      <c r="N11" s="72">
        <v>637776.1226</v>
      </c>
      <c r="O11" s="72">
        <v>637776.1226</v>
      </c>
      <c r="P11" s="72">
        <v>3670</v>
      </c>
      <c r="Q11" s="72">
        <v>2617</v>
      </c>
      <c r="R11" s="74">
        <v>40.2369124952235</v>
      </c>
      <c r="S11" s="72">
        <v>21.261165585831101</v>
      </c>
      <c r="T11" s="72">
        <v>21.3589340084066</v>
      </c>
      <c r="U11" s="75">
        <v>-0.45984507378404399</v>
      </c>
      <c r="V11" s="58"/>
      <c r="W11" s="58"/>
    </row>
    <row r="12" spans="1:23" ht="12" customHeight="1" thickBot="1" x14ac:dyDescent="0.25">
      <c r="A12" s="54"/>
      <c r="B12" s="56" t="s">
        <v>10</v>
      </c>
      <c r="C12" s="57"/>
      <c r="D12" s="72">
        <v>247017.20509999999</v>
      </c>
      <c r="E12" s="73"/>
      <c r="F12" s="73"/>
      <c r="G12" s="72">
        <v>189160.82459999999</v>
      </c>
      <c r="H12" s="74">
        <v>30.585815335888601</v>
      </c>
      <c r="I12" s="72">
        <v>19877.777300000002</v>
      </c>
      <c r="J12" s="74">
        <v>8.0471225848227395</v>
      </c>
      <c r="K12" s="72">
        <v>16338.544</v>
      </c>
      <c r="L12" s="74">
        <v>8.6373825206934498</v>
      </c>
      <c r="M12" s="74">
        <v>0.21661864729194999</v>
      </c>
      <c r="N12" s="72">
        <v>3325313.1817999999</v>
      </c>
      <c r="O12" s="72">
        <v>3325313.1817999999</v>
      </c>
      <c r="P12" s="72">
        <v>1869</v>
      </c>
      <c r="Q12" s="72">
        <v>1457</v>
      </c>
      <c r="R12" s="74">
        <v>28.277282086479101</v>
      </c>
      <c r="S12" s="72">
        <v>132.165438790797</v>
      </c>
      <c r="T12" s="72">
        <v>134.28567501715901</v>
      </c>
      <c r="U12" s="75">
        <v>-1.6042289465080399</v>
      </c>
      <c r="V12" s="58"/>
      <c r="W12" s="58"/>
    </row>
    <row r="13" spans="1:23" ht="13.5" thickBot="1" x14ac:dyDescent="0.25">
      <c r="A13" s="54"/>
      <c r="B13" s="56" t="s">
        <v>11</v>
      </c>
      <c r="C13" s="57"/>
      <c r="D13" s="72">
        <v>349923.10200000001</v>
      </c>
      <c r="E13" s="73"/>
      <c r="F13" s="73"/>
      <c r="G13" s="72">
        <v>272460.04560000001</v>
      </c>
      <c r="H13" s="74">
        <v>28.430978285059801</v>
      </c>
      <c r="I13" s="72">
        <v>40015.224600000001</v>
      </c>
      <c r="J13" s="74">
        <v>11.4354337771045</v>
      </c>
      <c r="K13" s="72">
        <v>55413.547100000003</v>
      </c>
      <c r="L13" s="74">
        <v>20.338228666875001</v>
      </c>
      <c r="M13" s="74">
        <v>-0.27788010885157699</v>
      </c>
      <c r="N13" s="72">
        <v>3522324.8531999998</v>
      </c>
      <c r="O13" s="72">
        <v>3522324.8531999998</v>
      </c>
      <c r="P13" s="72">
        <v>9468</v>
      </c>
      <c r="Q13" s="72">
        <v>7737</v>
      </c>
      <c r="R13" s="74">
        <v>22.3730127956572</v>
      </c>
      <c r="S13" s="72">
        <v>36.958502534854297</v>
      </c>
      <c r="T13" s="72">
        <v>36.612155796820502</v>
      </c>
      <c r="U13" s="75">
        <v>0.93712329850797704</v>
      </c>
      <c r="V13" s="58"/>
      <c r="W13" s="58"/>
    </row>
    <row r="14" spans="1:23" ht="13.5" thickBot="1" x14ac:dyDescent="0.25">
      <c r="A14" s="54"/>
      <c r="B14" s="56" t="s">
        <v>12</v>
      </c>
      <c r="C14" s="57"/>
      <c r="D14" s="72">
        <v>195062.28260000001</v>
      </c>
      <c r="E14" s="73"/>
      <c r="F14" s="73"/>
      <c r="G14" s="72">
        <v>134181.2616</v>
      </c>
      <c r="H14" s="74">
        <v>45.372222823100898</v>
      </c>
      <c r="I14" s="72">
        <v>36509.874400000001</v>
      </c>
      <c r="J14" s="74">
        <v>18.717034330449302</v>
      </c>
      <c r="K14" s="72">
        <v>28244.416700000002</v>
      </c>
      <c r="L14" s="74">
        <v>21.0494493517268</v>
      </c>
      <c r="M14" s="74">
        <v>0.29264041059130802</v>
      </c>
      <c r="N14" s="72">
        <v>2302768.2335999999</v>
      </c>
      <c r="O14" s="72">
        <v>2302768.2335999999</v>
      </c>
      <c r="P14" s="72">
        <v>3420</v>
      </c>
      <c r="Q14" s="72">
        <v>2604</v>
      </c>
      <c r="R14" s="74">
        <v>31.3364055299539</v>
      </c>
      <c r="S14" s="72">
        <v>57.035755146198802</v>
      </c>
      <c r="T14" s="72">
        <v>65.263928955453196</v>
      </c>
      <c r="U14" s="75">
        <v>-14.4263432440987</v>
      </c>
      <c r="V14" s="58"/>
      <c r="W14" s="58"/>
    </row>
    <row r="15" spans="1:23" ht="13.5" thickBot="1" x14ac:dyDescent="0.25">
      <c r="A15" s="54"/>
      <c r="B15" s="56" t="s">
        <v>13</v>
      </c>
      <c r="C15" s="57"/>
      <c r="D15" s="72">
        <v>138820.75529999999</v>
      </c>
      <c r="E15" s="73"/>
      <c r="F15" s="73"/>
      <c r="G15" s="72">
        <v>108355.2965</v>
      </c>
      <c r="H15" s="74">
        <v>28.116261764832199</v>
      </c>
      <c r="I15" s="72">
        <v>1573.7646</v>
      </c>
      <c r="J15" s="74">
        <v>1.1336666455956099</v>
      </c>
      <c r="K15" s="72">
        <v>-215.95060000000001</v>
      </c>
      <c r="L15" s="74">
        <v>-0.19929861019761</v>
      </c>
      <c r="M15" s="74">
        <v>-8.2876139265183806</v>
      </c>
      <c r="N15" s="72">
        <v>1244216.3681999999</v>
      </c>
      <c r="O15" s="72">
        <v>1244216.3681999999</v>
      </c>
      <c r="P15" s="72">
        <v>5118</v>
      </c>
      <c r="Q15" s="72">
        <v>4468</v>
      </c>
      <c r="R15" s="74">
        <v>14.547896150402901</v>
      </c>
      <c r="S15" s="72">
        <v>27.124024091441999</v>
      </c>
      <c r="T15" s="72">
        <v>25.504649888093098</v>
      </c>
      <c r="U15" s="75">
        <v>5.9702579450952697</v>
      </c>
      <c r="V15" s="58"/>
      <c r="W15" s="58"/>
    </row>
    <row r="16" spans="1:23" ht="13.5" thickBot="1" x14ac:dyDescent="0.25">
      <c r="A16" s="54"/>
      <c r="B16" s="56" t="s">
        <v>14</v>
      </c>
      <c r="C16" s="57"/>
      <c r="D16" s="72">
        <v>714253.62170000002</v>
      </c>
      <c r="E16" s="73"/>
      <c r="F16" s="73"/>
      <c r="G16" s="72">
        <v>560871.34649999999</v>
      </c>
      <c r="H16" s="74">
        <v>27.347140508630002</v>
      </c>
      <c r="I16" s="72">
        <v>26298.602200000001</v>
      </c>
      <c r="J16" s="74">
        <v>3.6819697375011602</v>
      </c>
      <c r="K16" s="72">
        <v>29172.256700000002</v>
      </c>
      <c r="L16" s="74">
        <v>5.20123855177187</v>
      </c>
      <c r="M16" s="74">
        <v>-9.8506417571732993E-2</v>
      </c>
      <c r="N16" s="72">
        <v>9593403.5889999997</v>
      </c>
      <c r="O16" s="72">
        <v>9593403.5889999997</v>
      </c>
      <c r="P16" s="72">
        <v>37039</v>
      </c>
      <c r="Q16" s="72">
        <v>26177</v>
      </c>
      <c r="R16" s="74">
        <v>41.494441685449097</v>
      </c>
      <c r="S16" s="72">
        <v>19.283825743135601</v>
      </c>
      <c r="T16" s="72">
        <v>24.870385796691799</v>
      </c>
      <c r="U16" s="75">
        <v>-28.970185314730699</v>
      </c>
      <c r="V16" s="58"/>
      <c r="W16" s="58"/>
    </row>
    <row r="17" spans="1:21" ht="12" thickBot="1" x14ac:dyDescent="0.25">
      <c r="A17" s="54"/>
      <c r="B17" s="56" t="s">
        <v>15</v>
      </c>
      <c r="C17" s="57"/>
      <c r="D17" s="72">
        <v>521797.32209999999</v>
      </c>
      <c r="E17" s="73"/>
      <c r="F17" s="73"/>
      <c r="G17" s="72">
        <v>481007.99219999998</v>
      </c>
      <c r="H17" s="74">
        <v>8.4799692648433105</v>
      </c>
      <c r="I17" s="72">
        <v>60360.652900000001</v>
      </c>
      <c r="J17" s="74">
        <v>11.567834931976201</v>
      </c>
      <c r="K17" s="72">
        <v>63779.324099999998</v>
      </c>
      <c r="L17" s="74">
        <v>13.2595144226795</v>
      </c>
      <c r="M17" s="74">
        <v>-5.3601558941574999E-2</v>
      </c>
      <c r="N17" s="72">
        <v>15608922.9658</v>
      </c>
      <c r="O17" s="72">
        <v>15608922.9658</v>
      </c>
      <c r="P17" s="72">
        <v>10275</v>
      </c>
      <c r="Q17" s="72">
        <v>8932</v>
      </c>
      <c r="R17" s="74">
        <v>15.0358262427228</v>
      </c>
      <c r="S17" s="72">
        <v>50.783194364963499</v>
      </c>
      <c r="T17" s="72">
        <v>58.003654231974899</v>
      </c>
      <c r="U17" s="75">
        <v>-14.218207336703101</v>
      </c>
    </row>
    <row r="18" spans="1:21" ht="12" customHeight="1" thickBot="1" x14ac:dyDescent="0.25">
      <c r="A18" s="54"/>
      <c r="B18" s="56" t="s">
        <v>16</v>
      </c>
      <c r="C18" s="57"/>
      <c r="D18" s="72">
        <v>2155173.3256999999</v>
      </c>
      <c r="E18" s="73"/>
      <c r="F18" s="73"/>
      <c r="G18" s="72">
        <v>1530512.5142999999</v>
      </c>
      <c r="H18" s="74">
        <v>40.813832331563503</v>
      </c>
      <c r="I18" s="72">
        <v>324286.31109999999</v>
      </c>
      <c r="J18" s="74">
        <v>15.046878468332601</v>
      </c>
      <c r="K18" s="72">
        <v>242889.5846</v>
      </c>
      <c r="L18" s="74">
        <v>15.8698202288851</v>
      </c>
      <c r="M18" s="74">
        <v>0.33511822515587603</v>
      </c>
      <c r="N18" s="72">
        <v>21040195.8847</v>
      </c>
      <c r="O18" s="72">
        <v>21040195.8847</v>
      </c>
      <c r="P18" s="72">
        <v>88674</v>
      </c>
      <c r="Q18" s="72">
        <v>64162</v>
      </c>
      <c r="R18" s="74">
        <v>38.203297902185099</v>
      </c>
      <c r="S18" s="72">
        <v>24.304455936351101</v>
      </c>
      <c r="T18" s="72">
        <v>23.075197091736499</v>
      </c>
      <c r="U18" s="75">
        <v>5.05775092367338</v>
      </c>
    </row>
    <row r="19" spans="1:21" ht="12" customHeight="1" thickBot="1" x14ac:dyDescent="0.25">
      <c r="A19" s="54"/>
      <c r="B19" s="56" t="s">
        <v>17</v>
      </c>
      <c r="C19" s="57"/>
      <c r="D19" s="72">
        <v>625969.94200000004</v>
      </c>
      <c r="E19" s="73"/>
      <c r="F19" s="73"/>
      <c r="G19" s="72">
        <v>505115.82179999998</v>
      </c>
      <c r="H19" s="74">
        <v>23.926021515091598</v>
      </c>
      <c r="I19" s="72">
        <v>58226.597000000002</v>
      </c>
      <c r="J19" s="74">
        <v>9.3018199586330894</v>
      </c>
      <c r="K19" s="72">
        <v>47159.628199999999</v>
      </c>
      <c r="L19" s="74">
        <v>9.3363989336039399</v>
      </c>
      <c r="M19" s="74">
        <v>0.23467039971277801</v>
      </c>
      <c r="N19" s="72">
        <v>9931115.9783999994</v>
      </c>
      <c r="O19" s="72">
        <v>9931115.9783999994</v>
      </c>
      <c r="P19" s="72">
        <v>14382</v>
      </c>
      <c r="Q19" s="72">
        <v>11132</v>
      </c>
      <c r="R19" s="74">
        <v>29.195113187208001</v>
      </c>
      <c r="S19" s="72">
        <v>43.524540536782098</v>
      </c>
      <c r="T19" s="72">
        <v>39.437619996406802</v>
      </c>
      <c r="U19" s="75">
        <v>9.3899223058346308</v>
      </c>
    </row>
    <row r="20" spans="1:21" ht="12" thickBot="1" x14ac:dyDescent="0.25">
      <c r="A20" s="54"/>
      <c r="B20" s="56" t="s">
        <v>18</v>
      </c>
      <c r="C20" s="57"/>
      <c r="D20" s="72">
        <v>1590086.206</v>
      </c>
      <c r="E20" s="73"/>
      <c r="F20" s="73"/>
      <c r="G20" s="72">
        <v>898199.94030000002</v>
      </c>
      <c r="H20" s="74">
        <v>77.030317489100398</v>
      </c>
      <c r="I20" s="72">
        <v>28577.2101</v>
      </c>
      <c r="J20" s="74">
        <v>1.79721137081545</v>
      </c>
      <c r="K20" s="72">
        <v>67614.8508</v>
      </c>
      <c r="L20" s="74">
        <v>7.5278173340132399</v>
      </c>
      <c r="M20" s="74">
        <v>-0.57735305540302995</v>
      </c>
      <c r="N20" s="72">
        <v>16093669.659</v>
      </c>
      <c r="O20" s="72">
        <v>16093669.659</v>
      </c>
      <c r="P20" s="72">
        <v>47516</v>
      </c>
      <c r="Q20" s="72">
        <v>37906</v>
      </c>
      <c r="R20" s="74">
        <v>25.352186988867199</v>
      </c>
      <c r="S20" s="72">
        <v>33.464226913039802</v>
      </c>
      <c r="T20" s="72">
        <v>28.271583875903598</v>
      </c>
      <c r="U20" s="75">
        <v>15.516996853475399</v>
      </c>
    </row>
    <row r="21" spans="1:21" ht="12" customHeight="1" thickBot="1" x14ac:dyDescent="0.25">
      <c r="A21" s="54"/>
      <c r="B21" s="56" t="s">
        <v>19</v>
      </c>
      <c r="C21" s="57"/>
      <c r="D21" s="72">
        <v>392791.33179999999</v>
      </c>
      <c r="E21" s="73"/>
      <c r="F21" s="73"/>
      <c r="G21" s="72">
        <v>340051.28080000001</v>
      </c>
      <c r="H21" s="74">
        <v>15.509440480837</v>
      </c>
      <c r="I21" s="72">
        <v>49929.793299999998</v>
      </c>
      <c r="J21" s="74">
        <v>12.7115313546234</v>
      </c>
      <c r="K21" s="72">
        <v>37927.334799999997</v>
      </c>
      <c r="L21" s="74">
        <v>11.1534162467416</v>
      </c>
      <c r="M21" s="74">
        <v>0.31645931788489401</v>
      </c>
      <c r="N21" s="72">
        <v>3815493.9644999998</v>
      </c>
      <c r="O21" s="72">
        <v>3815493.9644999998</v>
      </c>
      <c r="P21" s="72">
        <v>32576</v>
      </c>
      <c r="Q21" s="72">
        <v>28175</v>
      </c>
      <c r="R21" s="74">
        <v>15.620230700976</v>
      </c>
      <c r="S21" s="72">
        <v>12.057690686394899</v>
      </c>
      <c r="T21" s="72">
        <v>12.652316127772799</v>
      </c>
      <c r="U21" s="75">
        <v>-4.9315035262008502</v>
      </c>
    </row>
    <row r="22" spans="1:21" ht="12" customHeight="1" thickBot="1" x14ac:dyDescent="0.25">
      <c r="A22" s="54"/>
      <c r="B22" s="56" t="s">
        <v>20</v>
      </c>
      <c r="C22" s="57"/>
      <c r="D22" s="72">
        <v>1280895.9985</v>
      </c>
      <c r="E22" s="73"/>
      <c r="F22" s="73"/>
      <c r="G22" s="72">
        <v>945485.03430000006</v>
      </c>
      <c r="H22" s="74">
        <v>35.4750156831753</v>
      </c>
      <c r="I22" s="72">
        <v>95429.523499999996</v>
      </c>
      <c r="J22" s="74">
        <v>7.4502163807017299</v>
      </c>
      <c r="K22" s="72">
        <v>126923.0071</v>
      </c>
      <c r="L22" s="74">
        <v>13.4241159294466</v>
      </c>
      <c r="M22" s="74">
        <v>-0.24813061335039899</v>
      </c>
      <c r="N22" s="72">
        <v>11983849.938899999</v>
      </c>
      <c r="O22" s="72">
        <v>11983849.938899999</v>
      </c>
      <c r="P22" s="72">
        <v>73359</v>
      </c>
      <c r="Q22" s="72">
        <v>57111</v>
      </c>
      <c r="R22" s="74">
        <v>28.449860797394599</v>
      </c>
      <c r="S22" s="72">
        <v>17.460652387573401</v>
      </c>
      <c r="T22" s="72">
        <v>17.111177316103699</v>
      </c>
      <c r="U22" s="75">
        <v>2.0015006525095802</v>
      </c>
    </row>
    <row r="23" spans="1:21" ht="12" thickBot="1" x14ac:dyDescent="0.25">
      <c r="A23" s="54"/>
      <c r="B23" s="56" t="s">
        <v>21</v>
      </c>
      <c r="C23" s="57"/>
      <c r="D23" s="72">
        <v>2364632.2655000002</v>
      </c>
      <c r="E23" s="73"/>
      <c r="F23" s="73"/>
      <c r="G23" s="72">
        <v>2222002.5103000002</v>
      </c>
      <c r="H23" s="74">
        <v>6.4189736302657598</v>
      </c>
      <c r="I23" s="72">
        <v>250435.47029999999</v>
      </c>
      <c r="J23" s="74">
        <v>10.5908844243503</v>
      </c>
      <c r="K23" s="72">
        <v>199863.42189999999</v>
      </c>
      <c r="L23" s="74">
        <v>8.9947432990530594</v>
      </c>
      <c r="M23" s="74">
        <v>0.25303303585637199</v>
      </c>
      <c r="N23" s="72">
        <v>34346237.480899997</v>
      </c>
      <c r="O23" s="72">
        <v>34346237.480899997</v>
      </c>
      <c r="P23" s="72">
        <v>74596</v>
      </c>
      <c r="Q23" s="72">
        <v>62646</v>
      </c>
      <c r="R23" s="74">
        <v>19.075439772690999</v>
      </c>
      <c r="S23" s="72">
        <v>31.6991831398466</v>
      </c>
      <c r="T23" s="72">
        <v>29.8701765172557</v>
      </c>
      <c r="U23" s="75">
        <v>5.7698856608448299</v>
      </c>
    </row>
    <row r="24" spans="1:21" ht="12" thickBot="1" x14ac:dyDescent="0.25">
      <c r="A24" s="54"/>
      <c r="B24" s="56" t="s">
        <v>22</v>
      </c>
      <c r="C24" s="57"/>
      <c r="D24" s="72">
        <v>347536.0465</v>
      </c>
      <c r="E24" s="73"/>
      <c r="F24" s="73"/>
      <c r="G24" s="72">
        <v>261189.02540000001</v>
      </c>
      <c r="H24" s="74">
        <v>33.059207203581103</v>
      </c>
      <c r="I24" s="72">
        <v>50387.059000000001</v>
      </c>
      <c r="J24" s="74">
        <v>14.4983691641322</v>
      </c>
      <c r="K24" s="72">
        <v>41973.319499999998</v>
      </c>
      <c r="L24" s="74">
        <v>16.070093081330501</v>
      </c>
      <c r="M24" s="74">
        <v>0.200454469654229</v>
      </c>
      <c r="N24" s="72">
        <v>3134336.5285</v>
      </c>
      <c r="O24" s="72">
        <v>3134336.5285</v>
      </c>
      <c r="P24" s="72">
        <v>31597</v>
      </c>
      <c r="Q24" s="72">
        <v>27540</v>
      </c>
      <c r="R24" s="74">
        <v>14.7312999273784</v>
      </c>
      <c r="S24" s="72">
        <v>10.999020365857501</v>
      </c>
      <c r="T24" s="72">
        <v>10.110919567901201</v>
      </c>
      <c r="U24" s="75">
        <v>8.0743627015463399</v>
      </c>
    </row>
    <row r="25" spans="1:21" ht="12" thickBot="1" x14ac:dyDescent="0.25">
      <c r="A25" s="54"/>
      <c r="B25" s="56" t="s">
        <v>23</v>
      </c>
      <c r="C25" s="57"/>
      <c r="D25" s="72">
        <v>507156.2058</v>
      </c>
      <c r="E25" s="73"/>
      <c r="F25" s="73"/>
      <c r="G25" s="72">
        <v>303884.49219999998</v>
      </c>
      <c r="H25" s="74">
        <v>66.891111200968396</v>
      </c>
      <c r="I25" s="72">
        <v>34633.361400000002</v>
      </c>
      <c r="J25" s="74">
        <v>6.8289337691074001</v>
      </c>
      <c r="K25" s="72">
        <v>26726.543399999999</v>
      </c>
      <c r="L25" s="74">
        <v>8.7949678532493394</v>
      </c>
      <c r="M25" s="74">
        <v>0.29584139937826698</v>
      </c>
      <c r="N25" s="72">
        <v>8425892.4743000008</v>
      </c>
      <c r="O25" s="72">
        <v>8425892.4743000008</v>
      </c>
      <c r="P25" s="72">
        <v>24222</v>
      </c>
      <c r="Q25" s="72">
        <v>18765</v>
      </c>
      <c r="R25" s="74">
        <v>29.080735411670702</v>
      </c>
      <c r="S25" s="72">
        <v>20.937833614069898</v>
      </c>
      <c r="T25" s="72">
        <v>19.519161348254698</v>
      </c>
      <c r="U25" s="75">
        <v>6.7756401734981901</v>
      </c>
    </row>
    <row r="26" spans="1:21" ht="12" thickBot="1" x14ac:dyDescent="0.25">
      <c r="A26" s="54"/>
      <c r="B26" s="56" t="s">
        <v>24</v>
      </c>
      <c r="C26" s="57"/>
      <c r="D26" s="72">
        <v>755393.48309999995</v>
      </c>
      <c r="E26" s="73"/>
      <c r="F26" s="73"/>
      <c r="G26" s="72">
        <v>596338.66159999999</v>
      </c>
      <c r="H26" s="74">
        <v>26.671894972103502</v>
      </c>
      <c r="I26" s="72">
        <v>160479.55249999999</v>
      </c>
      <c r="J26" s="74">
        <v>21.244497879624301</v>
      </c>
      <c r="K26" s="72">
        <v>125482.91009999999</v>
      </c>
      <c r="L26" s="74">
        <v>21.042222847555198</v>
      </c>
      <c r="M26" s="74">
        <v>0.27889568684779797</v>
      </c>
      <c r="N26" s="72">
        <v>6785812.9324000003</v>
      </c>
      <c r="O26" s="72">
        <v>6785812.9324000003</v>
      </c>
      <c r="P26" s="72">
        <v>52315</v>
      </c>
      <c r="Q26" s="72">
        <v>44506</v>
      </c>
      <c r="R26" s="74">
        <v>17.5459488608277</v>
      </c>
      <c r="S26" s="72">
        <v>14.4393287412788</v>
      </c>
      <c r="T26" s="72">
        <v>13.5908105356581</v>
      </c>
      <c r="U26" s="75">
        <v>5.8764380313259004</v>
      </c>
    </row>
    <row r="27" spans="1:21" ht="12" thickBot="1" x14ac:dyDescent="0.25">
      <c r="A27" s="54"/>
      <c r="B27" s="56" t="s">
        <v>25</v>
      </c>
      <c r="C27" s="57"/>
      <c r="D27" s="72">
        <v>291538.88890000002</v>
      </c>
      <c r="E27" s="73"/>
      <c r="F27" s="73"/>
      <c r="G27" s="72">
        <v>262095.81200000001</v>
      </c>
      <c r="H27" s="74">
        <v>11.2337075038803</v>
      </c>
      <c r="I27" s="72">
        <v>76960.28</v>
      </c>
      <c r="J27" s="74">
        <v>26.3979465279495</v>
      </c>
      <c r="K27" s="72">
        <v>69779.746599999999</v>
      </c>
      <c r="L27" s="74">
        <v>26.6237549037983</v>
      </c>
      <c r="M27" s="74">
        <v>0.10290282997387699</v>
      </c>
      <c r="N27" s="72">
        <v>2417922.2088000001</v>
      </c>
      <c r="O27" s="72">
        <v>2417922.2088000001</v>
      </c>
      <c r="P27" s="72">
        <v>36315</v>
      </c>
      <c r="Q27" s="72">
        <v>30748</v>
      </c>
      <c r="R27" s="74">
        <v>18.105242617405999</v>
      </c>
      <c r="S27" s="72">
        <v>8.02805697094864</v>
      </c>
      <c r="T27" s="72">
        <v>7.7402048653571001</v>
      </c>
      <c r="U27" s="75">
        <v>3.5855762687435502</v>
      </c>
    </row>
    <row r="28" spans="1:21" ht="12" thickBot="1" x14ac:dyDescent="0.25">
      <c r="A28" s="54"/>
      <c r="B28" s="56" t="s">
        <v>26</v>
      </c>
      <c r="C28" s="57"/>
      <c r="D28" s="72">
        <v>1510326.2439999999</v>
      </c>
      <c r="E28" s="73"/>
      <c r="F28" s="73"/>
      <c r="G28" s="72">
        <v>963704.68669999996</v>
      </c>
      <c r="H28" s="74">
        <v>56.720857005665103</v>
      </c>
      <c r="I28" s="72">
        <v>24646.350299999998</v>
      </c>
      <c r="J28" s="74">
        <v>1.6318560574519201</v>
      </c>
      <c r="K28" s="72">
        <v>45331.316599999998</v>
      </c>
      <c r="L28" s="74">
        <v>4.7038597223416403</v>
      </c>
      <c r="M28" s="74">
        <v>-0.45630632091546203</v>
      </c>
      <c r="N28" s="72">
        <v>17409888.318999998</v>
      </c>
      <c r="O28" s="72">
        <v>17409888.318999998</v>
      </c>
      <c r="P28" s="72">
        <v>50747</v>
      </c>
      <c r="Q28" s="72">
        <v>43188</v>
      </c>
      <c r="R28" s="74">
        <v>17.5025470037973</v>
      </c>
      <c r="S28" s="72">
        <v>29.7618823575778</v>
      </c>
      <c r="T28" s="72">
        <v>27.3029523548208</v>
      </c>
      <c r="U28" s="75">
        <v>8.2620110287847002</v>
      </c>
    </row>
    <row r="29" spans="1:21" ht="12" thickBot="1" x14ac:dyDescent="0.25">
      <c r="A29" s="54"/>
      <c r="B29" s="56" t="s">
        <v>27</v>
      </c>
      <c r="C29" s="57"/>
      <c r="D29" s="72">
        <v>776745.27500000002</v>
      </c>
      <c r="E29" s="73"/>
      <c r="F29" s="73"/>
      <c r="G29" s="72">
        <v>646390.02619999996</v>
      </c>
      <c r="H29" s="74">
        <v>20.166655349918202</v>
      </c>
      <c r="I29" s="72">
        <v>125105.81909999999</v>
      </c>
      <c r="J29" s="74">
        <v>16.106415207997198</v>
      </c>
      <c r="K29" s="72">
        <v>92038.611499999999</v>
      </c>
      <c r="L29" s="74">
        <v>14.238866283422899</v>
      </c>
      <c r="M29" s="74">
        <v>0.35927538520069902</v>
      </c>
      <c r="N29" s="72">
        <v>6951921.5948000001</v>
      </c>
      <c r="O29" s="72">
        <v>6951921.5948000001</v>
      </c>
      <c r="P29" s="72">
        <v>110667</v>
      </c>
      <c r="Q29" s="72">
        <v>103076</v>
      </c>
      <c r="R29" s="74">
        <v>7.3644689355426998</v>
      </c>
      <c r="S29" s="72">
        <v>7.0187614645738998</v>
      </c>
      <c r="T29" s="72">
        <v>6.5960699260739704</v>
      </c>
      <c r="U29" s="75">
        <v>6.0223095005209499</v>
      </c>
    </row>
    <row r="30" spans="1:21" ht="12" thickBot="1" x14ac:dyDescent="0.25">
      <c r="A30" s="54"/>
      <c r="B30" s="56" t="s">
        <v>28</v>
      </c>
      <c r="C30" s="57"/>
      <c r="D30" s="72">
        <v>898406.00269999995</v>
      </c>
      <c r="E30" s="73"/>
      <c r="F30" s="73"/>
      <c r="G30" s="72">
        <v>859651.77819999994</v>
      </c>
      <c r="H30" s="74">
        <v>4.5081305573689798</v>
      </c>
      <c r="I30" s="72">
        <v>116149.5061</v>
      </c>
      <c r="J30" s="74">
        <v>12.9283982688154</v>
      </c>
      <c r="K30" s="72">
        <v>106893.0606</v>
      </c>
      <c r="L30" s="74">
        <v>12.434460476987599</v>
      </c>
      <c r="M30" s="74">
        <v>8.6595382787646002E-2</v>
      </c>
      <c r="N30" s="72">
        <v>9652084.9758000001</v>
      </c>
      <c r="O30" s="72">
        <v>9652084.9758000001</v>
      </c>
      <c r="P30" s="72">
        <v>67094</v>
      </c>
      <c r="Q30" s="72">
        <v>56092</v>
      </c>
      <c r="R30" s="74">
        <v>19.614205234258002</v>
      </c>
      <c r="S30" s="72">
        <v>13.39025848362</v>
      </c>
      <c r="T30" s="72">
        <v>12.4741343988448</v>
      </c>
      <c r="U30" s="75">
        <v>6.8417206874379204</v>
      </c>
    </row>
    <row r="31" spans="1:21" ht="12" thickBot="1" x14ac:dyDescent="0.25">
      <c r="A31" s="54"/>
      <c r="B31" s="56" t="s">
        <v>29</v>
      </c>
      <c r="C31" s="57"/>
      <c r="D31" s="72">
        <v>779950.01740000001</v>
      </c>
      <c r="E31" s="73"/>
      <c r="F31" s="73"/>
      <c r="G31" s="72">
        <v>426130.33470000001</v>
      </c>
      <c r="H31" s="74">
        <v>83.030860252906606</v>
      </c>
      <c r="I31" s="72">
        <v>10841.8346</v>
      </c>
      <c r="J31" s="74">
        <v>1.3900678707773799</v>
      </c>
      <c r="K31" s="72">
        <v>31081.608</v>
      </c>
      <c r="L31" s="74">
        <v>7.2939205376875504</v>
      </c>
      <c r="M31" s="74">
        <v>-0.65118166988014303</v>
      </c>
      <c r="N31" s="72">
        <v>45458422.785700001</v>
      </c>
      <c r="O31" s="72">
        <v>45458422.785700001</v>
      </c>
      <c r="P31" s="72">
        <v>26549</v>
      </c>
      <c r="Q31" s="72">
        <v>21961</v>
      </c>
      <c r="R31" s="74">
        <v>20.8915805291198</v>
      </c>
      <c r="S31" s="72">
        <v>29.3777549964217</v>
      </c>
      <c r="T31" s="72">
        <v>24.512942775829899</v>
      </c>
      <c r="U31" s="75">
        <v>16.559509810005501</v>
      </c>
    </row>
    <row r="32" spans="1:21" ht="12" thickBot="1" x14ac:dyDescent="0.25">
      <c r="A32" s="54"/>
      <c r="B32" s="56" t="s">
        <v>30</v>
      </c>
      <c r="C32" s="57"/>
      <c r="D32" s="72">
        <v>118062.603</v>
      </c>
      <c r="E32" s="73"/>
      <c r="F32" s="73"/>
      <c r="G32" s="72">
        <v>116797.2663</v>
      </c>
      <c r="H32" s="74">
        <v>1.08336157179392</v>
      </c>
      <c r="I32" s="72">
        <v>31306.296200000001</v>
      </c>
      <c r="J32" s="74">
        <v>26.5166914878202</v>
      </c>
      <c r="K32" s="72">
        <v>32567.074000000001</v>
      </c>
      <c r="L32" s="74">
        <v>27.883421446140499</v>
      </c>
      <c r="M32" s="74">
        <v>-3.8713266042874998E-2</v>
      </c>
      <c r="N32" s="72">
        <v>1014512.7626</v>
      </c>
      <c r="O32" s="72">
        <v>1014512.7626</v>
      </c>
      <c r="P32" s="72">
        <v>23320</v>
      </c>
      <c r="Q32" s="72">
        <v>20677</v>
      </c>
      <c r="R32" s="74">
        <v>12.782318518160301</v>
      </c>
      <c r="S32" s="72">
        <v>5.0627188250428796</v>
      </c>
      <c r="T32" s="72">
        <v>4.8000944092469897</v>
      </c>
      <c r="U32" s="75">
        <v>5.1874185565434301</v>
      </c>
    </row>
    <row r="33" spans="1:21" ht="12" thickBot="1" x14ac:dyDescent="0.25">
      <c r="A33" s="54"/>
      <c r="B33" s="56" t="s">
        <v>75</v>
      </c>
      <c r="C33" s="57"/>
      <c r="D33" s="72">
        <v>0</v>
      </c>
      <c r="E33" s="73"/>
      <c r="F33" s="73"/>
      <c r="G33" s="73"/>
      <c r="H33" s="73"/>
      <c r="I33" s="72">
        <v>0</v>
      </c>
      <c r="J33" s="73"/>
      <c r="K33" s="73"/>
      <c r="L33" s="73"/>
      <c r="M33" s="73"/>
      <c r="N33" s="72">
        <v>9.0265000000000004</v>
      </c>
      <c r="O33" s="72">
        <v>9.0265000000000004</v>
      </c>
      <c r="P33" s="72">
        <v>2</v>
      </c>
      <c r="Q33" s="73"/>
      <c r="R33" s="73"/>
      <c r="S33" s="72">
        <v>0</v>
      </c>
      <c r="T33" s="73"/>
      <c r="U33" s="76"/>
    </row>
    <row r="34" spans="1:21" ht="12" thickBot="1" x14ac:dyDescent="0.25">
      <c r="A34" s="54"/>
      <c r="B34" s="56" t="s">
        <v>31</v>
      </c>
      <c r="C34" s="57"/>
      <c r="D34" s="72">
        <v>265264.61829999997</v>
      </c>
      <c r="E34" s="73"/>
      <c r="F34" s="73"/>
      <c r="G34" s="72">
        <v>182897.21979999999</v>
      </c>
      <c r="H34" s="74">
        <v>45.0348007422254</v>
      </c>
      <c r="I34" s="72">
        <v>19007.957200000001</v>
      </c>
      <c r="J34" s="74">
        <v>7.1656587002881098</v>
      </c>
      <c r="K34" s="72">
        <v>24916.0514</v>
      </c>
      <c r="L34" s="74">
        <v>13.6229798502383</v>
      </c>
      <c r="M34" s="74">
        <v>-0.237120003693683</v>
      </c>
      <c r="N34" s="72">
        <v>3385758.3508000001</v>
      </c>
      <c r="O34" s="72">
        <v>3385758.3508000001</v>
      </c>
      <c r="P34" s="72">
        <v>15565</v>
      </c>
      <c r="Q34" s="72">
        <v>13985</v>
      </c>
      <c r="R34" s="74">
        <v>11.2978190918842</v>
      </c>
      <c r="S34" s="72">
        <v>17.042378303886899</v>
      </c>
      <c r="T34" s="72">
        <v>17.120834579907001</v>
      </c>
      <c r="U34" s="75">
        <v>-0.46035990177630298</v>
      </c>
    </row>
    <row r="35" spans="1:21" ht="12" customHeight="1" thickBot="1" x14ac:dyDescent="0.25">
      <c r="A35" s="54"/>
      <c r="B35" s="56" t="s">
        <v>68</v>
      </c>
      <c r="C35" s="57"/>
      <c r="D35" s="72">
        <v>53070.17</v>
      </c>
      <c r="E35" s="73"/>
      <c r="F35" s="73"/>
      <c r="G35" s="72">
        <v>7392.31</v>
      </c>
      <c r="H35" s="74">
        <v>617.91050429432801</v>
      </c>
      <c r="I35" s="72">
        <v>1827.77</v>
      </c>
      <c r="J35" s="74">
        <v>3.4440628322841298</v>
      </c>
      <c r="K35" s="72">
        <v>-863.67</v>
      </c>
      <c r="L35" s="74">
        <v>-11.6833574349561</v>
      </c>
      <c r="M35" s="74">
        <v>-3.1162828395104598</v>
      </c>
      <c r="N35" s="72">
        <v>2105140.6</v>
      </c>
      <c r="O35" s="72">
        <v>2105140.6</v>
      </c>
      <c r="P35" s="72">
        <v>53</v>
      </c>
      <c r="Q35" s="72">
        <v>53</v>
      </c>
      <c r="R35" s="74">
        <v>0</v>
      </c>
      <c r="S35" s="72">
        <v>1001.3239622641501</v>
      </c>
      <c r="T35" s="72">
        <v>1625.2871698113199</v>
      </c>
      <c r="U35" s="75">
        <v>-62.313819609019497</v>
      </c>
    </row>
    <row r="36" spans="1:21" ht="12" customHeight="1" thickBot="1" x14ac:dyDescent="0.25">
      <c r="A36" s="54"/>
      <c r="B36" s="56" t="s">
        <v>35</v>
      </c>
      <c r="C36" s="57"/>
      <c r="D36" s="72">
        <v>425349.65</v>
      </c>
      <c r="E36" s="73"/>
      <c r="F36" s="73"/>
      <c r="G36" s="72">
        <v>274561.61</v>
      </c>
      <c r="H36" s="74">
        <v>54.9195643192798</v>
      </c>
      <c r="I36" s="72">
        <v>-50102.66</v>
      </c>
      <c r="J36" s="74">
        <v>-11.779170383706701</v>
      </c>
      <c r="K36" s="72">
        <v>-20636.22</v>
      </c>
      <c r="L36" s="74">
        <v>-7.5160616955881103</v>
      </c>
      <c r="M36" s="74">
        <v>1.4278991016765701</v>
      </c>
      <c r="N36" s="72">
        <v>13057629.359999999</v>
      </c>
      <c r="O36" s="72">
        <v>13057629.359999999</v>
      </c>
      <c r="P36" s="72">
        <v>155</v>
      </c>
      <c r="Q36" s="72">
        <v>132</v>
      </c>
      <c r="R36" s="74">
        <v>17.424242424242401</v>
      </c>
      <c r="S36" s="72">
        <v>2744.1912903225798</v>
      </c>
      <c r="T36" s="72">
        <v>2142.3796969697</v>
      </c>
      <c r="U36" s="75">
        <v>21.930380563307601</v>
      </c>
    </row>
    <row r="37" spans="1:21" ht="12" thickBot="1" x14ac:dyDescent="0.25">
      <c r="A37" s="54"/>
      <c r="B37" s="56" t="s">
        <v>36</v>
      </c>
      <c r="C37" s="57"/>
      <c r="D37" s="72">
        <v>120501.74</v>
      </c>
      <c r="E37" s="73"/>
      <c r="F37" s="73"/>
      <c r="G37" s="72">
        <v>75193.16</v>
      </c>
      <c r="H37" s="74">
        <v>60.256252031434798</v>
      </c>
      <c r="I37" s="72">
        <v>-1147.03</v>
      </c>
      <c r="J37" s="74">
        <v>-0.95187837121688101</v>
      </c>
      <c r="K37" s="72">
        <v>1401.79</v>
      </c>
      <c r="L37" s="74">
        <v>1.8642520144119501</v>
      </c>
      <c r="M37" s="74">
        <v>-1.81826093780095</v>
      </c>
      <c r="N37" s="72">
        <v>5456032.6900000004</v>
      </c>
      <c r="O37" s="72">
        <v>5456032.6900000004</v>
      </c>
      <c r="P37" s="72">
        <v>43</v>
      </c>
      <c r="Q37" s="72">
        <v>59</v>
      </c>
      <c r="R37" s="74">
        <v>-27.118644067796598</v>
      </c>
      <c r="S37" s="72">
        <v>2802.36604651163</v>
      </c>
      <c r="T37" s="72">
        <v>1237.6072881355899</v>
      </c>
      <c r="U37" s="75">
        <v>55.837058128927801</v>
      </c>
    </row>
    <row r="38" spans="1:21" ht="12" thickBot="1" x14ac:dyDescent="0.25">
      <c r="A38" s="54"/>
      <c r="B38" s="56" t="s">
        <v>37</v>
      </c>
      <c r="C38" s="57"/>
      <c r="D38" s="72">
        <v>274549.64</v>
      </c>
      <c r="E38" s="73"/>
      <c r="F38" s="73"/>
      <c r="G38" s="72">
        <v>98488.08</v>
      </c>
      <c r="H38" s="74">
        <v>178.764333714293</v>
      </c>
      <c r="I38" s="72">
        <v>-45001.77</v>
      </c>
      <c r="J38" s="74">
        <v>-16.391123295590599</v>
      </c>
      <c r="K38" s="72">
        <v>-15245.85</v>
      </c>
      <c r="L38" s="74">
        <v>-15.4798936074294</v>
      </c>
      <c r="M38" s="74">
        <v>1.9517389978256401</v>
      </c>
      <c r="N38" s="72">
        <v>5759066.1500000004</v>
      </c>
      <c r="O38" s="72">
        <v>5759066.1500000004</v>
      </c>
      <c r="P38" s="72">
        <v>122</v>
      </c>
      <c r="Q38" s="72">
        <v>94</v>
      </c>
      <c r="R38" s="74">
        <v>29.787234042553202</v>
      </c>
      <c r="S38" s="72">
        <v>2250.4068852459</v>
      </c>
      <c r="T38" s="72">
        <v>1895.0182978723401</v>
      </c>
      <c r="U38" s="75">
        <v>15.792192500989801</v>
      </c>
    </row>
    <row r="39" spans="1:21" ht="12" thickBot="1" x14ac:dyDescent="0.25">
      <c r="A39" s="54"/>
      <c r="B39" s="56" t="s">
        <v>70</v>
      </c>
      <c r="C39" s="57"/>
      <c r="D39" s="73"/>
      <c r="E39" s="73"/>
      <c r="F39" s="73"/>
      <c r="G39" s="72">
        <v>1.95</v>
      </c>
      <c r="H39" s="73"/>
      <c r="I39" s="73"/>
      <c r="J39" s="73"/>
      <c r="K39" s="72">
        <v>-1.52</v>
      </c>
      <c r="L39" s="74">
        <v>-77.948717948717899</v>
      </c>
      <c r="M39" s="73"/>
      <c r="N39" s="72">
        <v>138.58000000000001</v>
      </c>
      <c r="O39" s="72">
        <v>138.58000000000001</v>
      </c>
      <c r="P39" s="73"/>
      <c r="Q39" s="72">
        <v>2</v>
      </c>
      <c r="R39" s="73"/>
      <c r="S39" s="73"/>
      <c r="T39" s="72">
        <v>1.7050000000000001</v>
      </c>
      <c r="U39" s="76"/>
    </row>
    <row r="40" spans="1:21" ht="12" customHeight="1" thickBot="1" x14ac:dyDescent="0.25">
      <c r="A40" s="54"/>
      <c r="B40" s="56" t="s">
        <v>32</v>
      </c>
      <c r="C40" s="57"/>
      <c r="D40" s="72">
        <v>76245.298899999994</v>
      </c>
      <c r="E40" s="73"/>
      <c r="F40" s="73"/>
      <c r="G40" s="72">
        <v>139982.9056</v>
      </c>
      <c r="H40" s="74">
        <v>-45.532421567337401</v>
      </c>
      <c r="I40" s="72">
        <v>3675.9733999999999</v>
      </c>
      <c r="J40" s="74">
        <v>4.8212459693039502</v>
      </c>
      <c r="K40" s="72">
        <v>7090.5191000000004</v>
      </c>
      <c r="L40" s="74">
        <v>5.0652749845478304</v>
      </c>
      <c r="M40" s="74">
        <v>-0.48156498161044398</v>
      </c>
      <c r="N40" s="72">
        <v>853671.36179999996</v>
      </c>
      <c r="O40" s="72">
        <v>853671.36179999996</v>
      </c>
      <c r="P40" s="72">
        <v>125</v>
      </c>
      <c r="Q40" s="72">
        <v>165</v>
      </c>
      <c r="R40" s="74">
        <v>-24.2424242424242</v>
      </c>
      <c r="S40" s="72">
        <v>609.96239119999996</v>
      </c>
      <c r="T40" s="72">
        <v>473.63376969696998</v>
      </c>
      <c r="U40" s="75">
        <v>22.350332327018801</v>
      </c>
    </row>
    <row r="41" spans="1:21" ht="12" customHeight="1" thickBot="1" x14ac:dyDescent="0.25">
      <c r="A41" s="54"/>
      <c r="B41" s="56" t="s">
        <v>33</v>
      </c>
      <c r="C41" s="57"/>
      <c r="D41" s="72">
        <v>435999.3959</v>
      </c>
      <c r="E41" s="73"/>
      <c r="F41" s="73"/>
      <c r="G41" s="72">
        <v>410556.45510000002</v>
      </c>
      <c r="H41" s="74">
        <v>6.1971844514788499</v>
      </c>
      <c r="I41" s="72">
        <v>26153.0821</v>
      </c>
      <c r="J41" s="74">
        <v>5.9984216368039203</v>
      </c>
      <c r="K41" s="72">
        <v>26151.524799999999</v>
      </c>
      <c r="L41" s="74">
        <v>6.3697755753542404</v>
      </c>
      <c r="M41" s="74">
        <v>5.9549108968000003E-5</v>
      </c>
      <c r="N41" s="72">
        <v>6403188.3229</v>
      </c>
      <c r="O41" s="72">
        <v>6403188.3229</v>
      </c>
      <c r="P41" s="72">
        <v>2121</v>
      </c>
      <c r="Q41" s="72">
        <v>1858</v>
      </c>
      <c r="R41" s="74">
        <v>14.1550053821313</v>
      </c>
      <c r="S41" s="72">
        <v>205.56312866572401</v>
      </c>
      <c r="T41" s="72">
        <v>199.67897981700801</v>
      </c>
      <c r="U41" s="75">
        <v>2.8624534404147299</v>
      </c>
    </row>
    <row r="42" spans="1:21" ht="12" thickBot="1" x14ac:dyDescent="0.25">
      <c r="A42" s="54"/>
      <c r="B42" s="56" t="s">
        <v>38</v>
      </c>
      <c r="C42" s="57"/>
      <c r="D42" s="72">
        <v>182464.99</v>
      </c>
      <c r="E42" s="73"/>
      <c r="F42" s="73"/>
      <c r="G42" s="72">
        <v>146327.39000000001</v>
      </c>
      <c r="H42" s="74">
        <v>24.696401678455398</v>
      </c>
      <c r="I42" s="72">
        <v>-12508.56</v>
      </c>
      <c r="J42" s="74">
        <v>-6.8553205741002703</v>
      </c>
      <c r="K42" s="72">
        <v>-21293.51</v>
      </c>
      <c r="L42" s="74">
        <v>-14.551964604849401</v>
      </c>
      <c r="M42" s="74">
        <v>-0.41256467346153802</v>
      </c>
      <c r="N42" s="72">
        <v>4936722.26</v>
      </c>
      <c r="O42" s="72">
        <v>4936722.26</v>
      </c>
      <c r="P42" s="72">
        <v>112</v>
      </c>
      <c r="Q42" s="72">
        <v>73</v>
      </c>
      <c r="R42" s="74">
        <v>53.424657534246599</v>
      </c>
      <c r="S42" s="72">
        <v>1629.1516964285699</v>
      </c>
      <c r="T42" s="72">
        <v>1318.39424657534</v>
      </c>
      <c r="U42" s="75">
        <v>19.0748013542552</v>
      </c>
    </row>
    <row r="43" spans="1:21" ht="12" thickBot="1" x14ac:dyDescent="0.25">
      <c r="A43" s="54"/>
      <c r="B43" s="56" t="s">
        <v>39</v>
      </c>
      <c r="C43" s="57"/>
      <c r="D43" s="72">
        <v>119005.23</v>
      </c>
      <c r="E43" s="73"/>
      <c r="F43" s="73"/>
      <c r="G43" s="72">
        <v>94518.84</v>
      </c>
      <c r="H43" s="74">
        <v>25.906358986208499</v>
      </c>
      <c r="I43" s="72">
        <v>16013.21</v>
      </c>
      <c r="J43" s="74">
        <v>13.455887610989899</v>
      </c>
      <c r="K43" s="72">
        <v>12359.43</v>
      </c>
      <c r="L43" s="74">
        <v>13.076154976087301</v>
      </c>
      <c r="M43" s="74">
        <v>0.29562690188787</v>
      </c>
      <c r="N43" s="72">
        <v>1691822.91</v>
      </c>
      <c r="O43" s="72">
        <v>1691822.91</v>
      </c>
      <c r="P43" s="72">
        <v>89</v>
      </c>
      <c r="Q43" s="72">
        <v>49</v>
      </c>
      <c r="R43" s="74">
        <v>81.632653061224502</v>
      </c>
      <c r="S43" s="72">
        <v>1337.1374157303401</v>
      </c>
      <c r="T43" s="72">
        <v>1336.7526530612199</v>
      </c>
      <c r="U43" s="75">
        <v>2.8775103036249999E-2</v>
      </c>
    </row>
    <row r="44" spans="1:21" ht="12" thickBot="1" x14ac:dyDescent="0.25">
      <c r="A44" s="54"/>
      <c r="B44" s="56" t="s">
        <v>73</v>
      </c>
      <c r="C44" s="5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2">
        <v>-1523.9315999999999</v>
      </c>
      <c r="O44" s="72">
        <v>-1523.9315999999999</v>
      </c>
      <c r="P44" s="73"/>
      <c r="Q44" s="73"/>
      <c r="R44" s="73"/>
      <c r="S44" s="73"/>
      <c r="T44" s="73"/>
      <c r="U44" s="76"/>
    </row>
    <row r="45" spans="1:21" ht="12" thickBot="1" x14ac:dyDescent="0.25">
      <c r="A45" s="55"/>
      <c r="B45" s="56" t="s">
        <v>34</v>
      </c>
      <c r="C45" s="57"/>
      <c r="D45" s="77">
        <v>12160.6564</v>
      </c>
      <c r="E45" s="78"/>
      <c r="F45" s="78"/>
      <c r="G45" s="77">
        <v>15130.4136</v>
      </c>
      <c r="H45" s="79">
        <v>-19.627733111010301</v>
      </c>
      <c r="I45" s="77">
        <v>977.07680000000005</v>
      </c>
      <c r="J45" s="79">
        <v>8.0347373353958105</v>
      </c>
      <c r="K45" s="77">
        <v>1630.3122000000001</v>
      </c>
      <c r="L45" s="79">
        <v>10.7750669816455</v>
      </c>
      <c r="M45" s="79">
        <v>-0.40068117014643001</v>
      </c>
      <c r="N45" s="77">
        <v>188921.5031</v>
      </c>
      <c r="O45" s="77">
        <v>188921.5031</v>
      </c>
      <c r="P45" s="77">
        <v>20</v>
      </c>
      <c r="Q45" s="77">
        <v>17</v>
      </c>
      <c r="R45" s="79">
        <v>17.647058823529399</v>
      </c>
      <c r="S45" s="77">
        <v>608.03282000000002</v>
      </c>
      <c r="T45" s="77">
        <v>712.81963529411803</v>
      </c>
      <c r="U45" s="80">
        <v>-17.2337432861137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8:C38"/>
    <mergeCell ref="B39:C39"/>
    <mergeCell ref="B40:C40"/>
    <mergeCell ref="B41:C41"/>
    <mergeCell ref="B42:C42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1:C31"/>
    <mergeCell ref="B32:C32"/>
    <mergeCell ref="B33:C33"/>
    <mergeCell ref="B24:C24"/>
  </mergeCells>
  <phoneticPr fontId="1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3" sqref="F33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86221</v>
      </c>
      <c r="D2" s="37">
        <v>835557.54014358995</v>
      </c>
      <c r="E2" s="37">
        <v>690164.06199401699</v>
      </c>
      <c r="F2" s="37">
        <v>145393.478149573</v>
      </c>
      <c r="G2" s="37">
        <v>690164.06199401699</v>
      </c>
      <c r="H2" s="37">
        <v>0.174007738742429</v>
      </c>
    </row>
    <row r="3" spans="1:8" x14ac:dyDescent="0.2">
      <c r="A3" s="37">
        <v>2</v>
      </c>
      <c r="B3" s="37">
        <v>13</v>
      </c>
      <c r="C3" s="37">
        <v>12087</v>
      </c>
      <c r="D3" s="37">
        <v>117189.89297948701</v>
      </c>
      <c r="E3" s="37">
        <v>89166.420390598301</v>
      </c>
      <c r="F3" s="37">
        <v>28023.472588888901</v>
      </c>
      <c r="G3" s="37">
        <v>89166.420390598301</v>
      </c>
      <c r="H3" s="37">
        <v>0.239128749727539</v>
      </c>
    </row>
    <row r="4" spans="1:8" x14ac:dyDescent="0.2">
      <c r="A4" s="37">
        <v>3</v>
      </c>
      <c r="B4" s="37">
        <v>14</v>
      </c>
      <c r="C4" s="37">
        <v>117640</v>
      </c>
      <c r="D4" s="37">
        <v>140640.10918084101</v>
      </c>
      <c r="E4" s="37">
        <v>100535.26127453901</v>
      </c>
      <c r="F4" s="37">
        <v>40104.8479063017</v>
      </c>
      <c r="G4" s="37">
        <v>100535.26127453901</v>
      </c>
      <c r="H4" s="37">
        <v>0.28515939115727801</v>
      </c>
    </row>
    <row r="5" spans="1:8" x14ac:dyDescent="0.2">
      <c r="A5" s="37">
        <v>4</v>
      </c>
      <c r="B5" s="37">
        <v>15</v>
      </c>
      <c r="C5" s="37">
        <v>4677</v>
      </c>
      <c r="D5" s="37">
        <v>78028.531830262495</v>
      </c>
      <c r="E5" s="37">
        <v>60978.494060449302</v>
      </c>
      <c r="F5" s="37">
        <v>17050.0377698132</v>
      </c>
      <c r="G5" s="37">
        <v>60978.494060449302</v>
      </c>
      <c r="H5" s="37">
        <v>0.21851029834705299</v>
      </c>
    </row>
    <row r="6" spans="1:8" x14ac:dyDescent="0.2">
      <c r="A6" s="37">
        <v>5</v>
      </c>
      <c r="B6" s="37">
        <v>16</v>
      </c>
      <c r="C6" s="37">
        <v>10947</v>
      </c>
      <c r="D6" s="37">
        <v>247017.21575641001</v>
      </c>
      <c r="E6" s="37">
        <v>227139.427707692</v>
      </c>
      <c r="F6" s="37">
        <v>19877.788048717899</v>
      </c>
      <c r="G6" s="37">
        <v>227139.427707692</v>
      </c>
      <c r="H6" s="37">
        <v>8.0471265890714003E-2</v>
      </c>
    </row>
    <row r="7" spans="1:8" x14ac:dyDescent="0.2">
      <c r="A7" s="37">
        <v>6</v>
      </c>
      <c r="B7" s="37">
        <v>17</v>
      </c>
      <c r="C7" s="37">
        <v>20537</v>
      </c>
      <c r="D7" s="37">
        <v>349923.28533418803</v>
      </c>
      <c r="E7" s="37">
        <v>309907.87675812002</v>
      </c>
      <c r="F7" s="37">
        <v>40015.408576068403</v>
      </c>
      <c r="G7" s="37">
        <v>309907.87675812002</v>
      </c>
      <c r="H7" s="37">
        <v>0.114354803618891</v>
      </c>
    </row>
    <row r="8" spans="1:8" x14ac:dyDescent="0.2">
      <c r="A8" s="37">
        <v>7</v>
      </c>
      <c r="B8" s="37">
        <v>18</v>
      </c>
      <c r="C8" s="37">
        <v>107255</v>
      </c>
      <c r="D8" s="37">
        <v>195062.301047863</v>
      </c>
      <c r="E8" s="37">
        <v>158552.41214444401</v>
      </c>
      <c r="F8" s="37">
        <v>36509.888903418803</v>
      </c>
      <c r="G8" s="37">
        <v>158552.41214444401</v>
      </c>
      <c r="H8" s="37">
        <v>0.18717039995575699</v>
      </c>
    </row>
    <row r="9" spans="1:8" x14ac:dyDescent="0.2">
      <c r="A9" s="37">
        <v>8</v>
      </c>
      <c r="B9" s="37">
        <v>19</v>
      </c>
      <c r="C9" s="37">
        <v>20041</v>
      </c>
      <c r="D9" s="37">
        <v>138821.02601111101</v>
      </c>
      <c r="E9" s="37">
        <v>137246.992067521</v>
      </c>
      <c r="F9" s="37">
        <v>1574.0339435897399</v>
      </c>
      <c r="G9" s="37">
        <v>137246.992067521</v>
      </c>
      <c r="H9" s="37">
        <v>1.13385845704941E-2</v>
      </c>
    </row>
    <row r="10" spans="1:8" x14ac:dyDescent="0.2">
      <c r="A10" s="37">
        <v>9</v>
      </c>
      <c r="B10" s="37">
        <v>21</v>
      </c>
      <c r="C10" s="37">
        <v>155789</v>
      </c>
      <c r="D10" s="37">
        <v>714253.14929487195</v>
      </c>
      <c r="E10" s="37">
        <v>687955.02041794895</v>
      </c>
      <c r="F10" s="37">
        <v>26298.1288769231</v>
      </c>
      <c r="G10" s="37">
        <v>687955.02041794895</v>
      </c>
      <c r="H10" s="37">
        <v>3.6819059044941198E-2</v>
      </c>
    </row>
    <row r="11" spans="1:8" x14ac:dyDescent="0.2">
      <c r="A11" s="37">
        <v>10</v>
      </c>
      <c r="B11" s="37">
        <v>22</v>
      </c>
      <c r="C11" s="37">
        <v>24953</v>
      </c>
      <c r="D11" s="37">
        <v>521797.29498632503</v>
      </c>
      <c r="E11" s="37">
        <v>461436.66585128201</v>
      </c>
      <c r="F11" s="37">
        <v>60360.629135042698</v>
      </c>
      <c r="G11" s="37">
        <v>461436.66585128201</v>
      </c>
      <c r="H11" s="37">
        <v>0.11567830978622599</v>
      </c>
    </row>
    <row r="12" spans="1:8" x14ac:dyDescent="0.2">
      <c r="A12" s="37">
        <v>11</v>
      </c>
      <c r="B12" s="37">
        <v>23</v>
      </c>
      <c r="C12" s="37">
        <v>200410.071</v>
      </c>
      <c r="D12" s="37">
        <v>2155173.4892128198</v>
      </c>
      <c r="E12" s="37">
        <v>1830886.9983735001</v>
      </c>
      <c r="F12" s="37">
        <v>324286.49083931599</v>
      </c>
      <c r="G12" s="37">
        <v>1830886.9983735001</v>
      </c>
      <c r="H12" s="37">
        <v>0.15046885666627299</v>
      </c>
    </row>
    <row r="13" spans="1:8" x14ac:dyDescent="0.2">
      <c r="A13" s="37">
        <v>12</v>
      </c>
      <c r="B13" s="37">
        <v>24</v>
      </c>
      <c r="C13" s="37">
        <v>28439</v>
      </c>
      <c r="D13" s="37">
        <v>625969.89900085505</v>
      </c>
      <c r="E13" s="37">
        <v>567743.34430512798</v>
      </c>
      <c r="F13" s="37">
        <v>58226.554695726503</v>
      </c>
      <c r="G13" s="37">
        <v>567743.34430512798</v>
      </c>
      <c r="H13" s="37">
        <v>9.3018138393978905E-2</v>
      </c>
    </row>
    <row r="14" spans="1:8" x14ac:dyDescent="0.2">
      <c r="A14" s="37">
        <v>13</v>
      </c>
      <c r="B14" s="37">
        <v>25</v>
      </c>
      <c r="C14" s="37">
        <v>106704</v>
      </c>
      <c r="D14" s="37">
        <v>1590086.2413000001</v>
      </c>
      <c r="E14" s="37">
        <v>1561508.9959</v>
      </c>
      <c r="F14" s="37">
        <v>28577.2454</v>
      </c>
      <c r="G14" s="37">
        <v>1561508.9959</v>
      </c>
      <c r="H14" s="37">
        <v>1.7972135509226401E-2</v>
      </c>
    </row>
    <row r="15" spans="1:8" x14ac:dyDescent="0.2">
      <c r="A15" s="37">
        <v>14</v>
      </c>
      <c r="B15" s="37">
        <v>26</v>
      </c>
      <c r="C15" s="37">
        <v>65168</v>
      </c>
      <c r="D15" s="37">
        <v>392791.11511150398</v>
      </c>
      <c r="E15" s="37">
        <v>342861.53863362799</v>
      </c>
      <c r="F15" s="37">
        <v>49929.5764778761</v>
      </c>
      <c r="G15" s="37">
        <v>342861.53863362799</v>
      </c>
      <c r="H15" s="37">
        <v>0.12711483166746801</v>
      </c>
    </row>
    <row r="16" spans="1:8" x14ac:dyDescent="0.2">
      <c r="A16" s="37">
        <v>15</v>
      </c>
      <c r="B16" s="37">
        <v>27</v>
      </c>
      <c r="C16" s="37">
        <v>156534.723</v>
      </c>
      <c r="D16" s="37">
        <v>1280897.9746000001</v>
      </c>
      <c r="E16" s="37">
        <v>1185466.4713000001</v>
      </c>
      <c r="F16" s="37">
        <v>95431.503299999997</v>
      </c>
      <c r="G16" s="37">
        <v>1185466.4713000001</v>
      </c>
      <c r="H16" s="37">
        <v>7.4503594503536802E-2</v>
      </c>
    </row>
    <row r="17" spans="1:8" x14ac:dyDescent="0.2">
      <c r="A17" s="37">
        <v>16</v>
      </c>
      <c r="B17" s="37">
        <v>29</v>
      </c>
      <c r="C17" s="37">
        <v>176643</v>
      </c>
      <c r="D17" s="37">
        <v>2364633.9453017102</v>
      </c>
      <c r="E17" s="37">
        <v>2114196.8173726499</v>
      </c>
      <c r="F17" s="37">
        <v>250437.12792905999</v>
      </c>
      <c r="G17" s="37">
        <v>2114196.8173726499</v>
      </c>
      <c r="H17" s="37">
        <v>0.105909470016132</v>
      </c>
    </row>
    <row r="18" spans="1:8" x14ac:dyDescent="0.2">
      <c r="A18" s="37">
        <v>17</v>
      </c>
      <c r="B18" s="37">
        <v>31</v>
      </c>
      <c r="C18" s="37">
        <v>32956.775000000001</v>
      </c>
      <c r="D18" s="37">
        <v>347536.08608906303</v>
      </c>
      <c r="E18" s="37">
        <v>297148.98318566103</v>
      </c>
      <c r="F18" s="37">
        <v>50387.102903401501</v>
      </c>
      <c r="G18" s="37">
        <v>297148.98318566103</v>
      </c>
      <c r="H18" s="37">
        <v>0.14498380145332301</v>
      </c>
    </row>
    <row r="19" spans="1:8" x14ac:dyDescent="0.2">
      <c r="A19" s="37">
        <v>18</v>
      </c>
      <c r="B19" s="37">
        <v>32</v>
      </c>
      <c r="C19" s="37">
        <v>35876.410000000003</v>
      </c>
      <c r="D19" s="37">
        <v>507156.19960552902</v>
      </c>
      <c r="E19" s="37">
        <v>472522.84067209502</v>
      </c>
      <c r="F19" s="37">
        <v>34633.358933433803</v>
      </c>
      <c r="G19" s="37">
        <v>472522.84067209502</v>
      </c>
      <c r="H19" s="37">
        <v>6.8289333661644996E-2</v>
      </c>
    </row>
    <row r="20" spans="1:8" x14ac:dyDescent="0.2">
      <c r="A20" s="37">
        <v>19</v>
      </c>
      <c r="B20" s="37">
        <v>33</v>
      </c>
      <c r="C20" s="37">
        <v>42105.966</v>
      </c>
      <c r="D20" s="37">
        <v>755393.44852736604</v>
      </c>
      <c r="E20" s="37">
        <v>594913.89867354406</v>
      </c>
      <c r="F20" s="37">
        <v>160479.54985382201</v>
      </c>
      <c r="G20" s="37">
        <v>594913.89867354406</v>
      </c>
      <c r="H20" s="37">
        <v>0.212444985016319</v>
      </c>
    </row>
    <row r="21" spans="1:8" x14ac:dyDescent="0.2">
      <c r="A21" s="37">
        <v>20</v>
      </c>
      <c r="B21" s="37">
        <v>34</v>
      </c>
      <c r="C21" s="37">
        <v>44245.79</v>
      </c>
      <c r="D21" s="37">
        <v>291538.66955250001</v>
      </c>
      <c r="E21" s="37">
        <v>214578.65133123301</v>
      </c>
      <c r="F21" s="37">
        <v>76960.018221266699</v>
      </c>
      <c r="G21" s="37">
        <v>214578.65133123301</v>
      </c>
      <c r="H21" s="37">
        <v>0.26397876597089898</v>
      </c>
    </row>
    <row r="22" spans="1:8" x14ac:dyDescent="0.2">
      <c r="A22" s="37">
        <v>21</v>
      </c>
      <c r="B22" s="37">
        <v>35</v>
      </c>
      <c r="C22" s="37">
        <v>54159.945</v>
      </c>
      <c r="D22" s="37">
        <v>1510326.2440097299</v>
      </c>
      <c r="E22" s="37">
        <v>1485679.8866707999</v>
      </c>
      <c r="F22" s="37">
        <v>24646.357338938102</v>
      </c>
      <c r="G22" s="37">
        <v>1485679.8866707999</v>
      </c>
      <c r="H22" s="37">
        <v>1.6318565234955399E-2</v>
      </c>
    </row>
    <row r="23" spans="1:8" x14ac:dyDescent="0.2">
      <c r="A23" s="37">
        <v>22</v>
      </c>
      <c r="B23" s="37">
        <v>36</v>
      </c>
      <c r="C23" s="37">
        <v>166092.09099999999</v>
      </c>
      <c r="D23" s="37">
        <v>776745.27184601803</v>
      </c>
      <c r="E23" s="37">
        <v>651639.45909145602</v>
      </c>
      <c r="F23" s="37">
        <v>125105.812754561</v>
      </c>
      <c r="G23" s="37">
        <v>651639.45909145602</v>
      </c>
      <c r="H23" s="37">
        <v>0.16106414456470899</v>
      </c>
    </row>
    <row r="24" spans="1:8" x14ac:dyDescent="0.2">
      <c r="A24" s="37">
        <v>23</v>
      </c>
      <c r="B24" s="37">
        <v>37</v>
      </c>
      <c r="C24" s="37">
        <v>115419.465</v>
      </c>
      <c r="D24" s="37">
        <v>898405.98680442502</v>
      </c>
      <c r="E24" s="37">
        <v>782256.48096492596</v>
      </c>
      <c r="F24" s="37">
        <v>116149.505839499</v>
      </c>
      <c r="G24" s="37">
        <v>782256.48096492596</v>
      </c>
      <c r="H24" s="37">
        <v>0.12928398468562699</v>
      </c>
    </row>
    <row r="25" spans="1:8" x14ac:dyDescent="0.2">
      <c r="A25" s="37">
        <v>24</v>
      </c>
      <c r="B25" s="37">
        <v>38</v>
      </c>
      <c r="C25" s="37">
        <v>168130.68599999999</v>
      </c>
      <c r="D25" s="37">
        <v>779949.94055486703</v>
      </c>
      <c r="E25" s="37">
        <v>769108.25185221201</v>
      </c>
      <c r="F25" s="37">
        <v>10841.688702654899</v>
      </c>
      <c r="G25" s="37">
        <v>769108.25185221201</v>
      </c>
      <c r="H25" s="37">
        <v>1.3900493017464601E-2</v>
      </c>
    </row>
    <row r="26" spans="1:8" x14ac:dyDescent="0.2">
      <c r="A26" s="37">
        <v>25</v>
      </c>
      <c r="B26" s="37">
        <v>39</v>
      </c>
      <c r="C26" s="37">
        <v>70505.858999999997</v>
      </c>
      <c r="D26" s="37">
        <v>118062.57547807301</v>
      </c>
      <c r="E26" s="37">
        <v>86756.302508901499</v>
      </c>
      <c r="F26" s="37">
        <v>31306.272969171201</v>
      </c>
      <c r="G26" s="37">
        <v>86756.302508901499</v>
      </c>
      <c r="H26" s="37">
        <v>0.265166779924986</v>
      </c>
    </row>
    <row r="27" spans="1:8" x14ac:dyDescent="0.2">
      <c r="A27" s="37">
        <v>26</v>
      </c>
      <c r="B27" s="37">
        <v>40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</row>
    <row r="28" spans="1:8" x14ac:dyDescent="0.2">
      <c r="A28" s="37">
        <v>27</v>
      </c>
      <c r="B28" s="37">
        <v>42</v>
      </c>
      <c r="C28" s="37">
        <v>16319.291999999999</v>
      </c>
      <c r="D28" s="37">
        <v>265264.61700000003</v>
      </c>
      <c r="E28" s="37">
        <v>246256.66070000001</v>
      </c>
      <c r="F28" s="37">
        <v>19007.956300000002</v>
      </c>
      <c r="G28" s="37">
        <v>246256.66070000001</v>
      </c>
      <c r="H28" s="37">
        <v>7.1656583961214798E-2</v>
      </c>
    </row>
    <row r="29" spans="1:8" x14ac:dyDescent="0.2">
      <c r="A29" s="37">
        <v>28</v>
      </c>
      <c r="B29" s="37">
        <v>75</v>
      </c>
      <c r="C29" s="37">
        <v>728</v>
      </c>
      <c r="D29" s="37">
        <v>76245.299139316194</v>
      </c>
      <c r="E29" s="37">
        <v>72569.326410256399</v>
      </c>
      <c r="F29" s="37">
        <v>3675.9727290598298</v>
      </c>
      <c r="G29" s="37">
        <v>72569.326410256399</v>
      </c>
      <c r="H29" s="37">
        <v>4.8212450741954002E-2</v>
      </c>
    </row>
    <row r="30" spans="1:8" x14ac:dyDescent="0.2">
      <c r="A30" s="37">
        <v>29</v>
      </c>
      <c r="B30" s="37">
        <v>76</v>
      </c>
      <c r="C30" s="37">
        <v>2253</v>
      </c>
      <c r="D30" s="37">
        <v>435999.386511966</v>
      </c>
      <c r="E30" s="37">
        <v>409846.31187948701</v>
      </c>
      <c r="F30" s="37">
        <v>26153.074632478601</v>
      </c>
      <c r="G30" s="37">
        <v>409846.31187948701</v>
      </c>
      <c r="H30" s="37">
        <v>5.9984200532265802E-2</v>
      </c>
    </row>
    <row r="31" spans="1:8" x14ac:dyDescent="0.2">
      <c r="A31" s="30">
        <v>30</v>
      </c>
      <c r="B31" s="31">
        <v>99</v>
      </c>
      <c r="C31" s="30">
        <v>20</v>
      </c>
      <c r="D31" s="30">
        <v>12160.656531275999</v>
      </c>
      <c r="E31" s="30">
        <v>11183.5793812873</v>
      </c>
      <c r="F31" s="30">
        <v>977.07714998865401</v>
      </c>
      <c r="G31" s="30">
        <v>11183.5793812873</v>
      </c>
      <c r="H31" s="30">
        <v>8.0347401267004695E-2</v>
      </c>
    </row>
    <row r="32" spans="1:8" x14ac:dyDescent="0.2">
      <c r="A32" s="30"/>
      <c r="B32" s="33">
        <v>70</v>
      </c>
      <c r="C32" s="34">
        <v>93</v>
      </c>
      <c r="D32" s="34">
        <v>53070.17</v>
      </c>
      <c r="E32" s="34">
        <v>51242.400000000001</v>
      </c>
      <c r="F32" s="30"/>
      <c r="G32" s="30"/>
      <c r="H32" s="30"/>
    </row>
    <row r="33" spans="1:8" x14ac:dyDescent="0.2">
      <c r="A33" s="30"/>
      <c r="B33" s="33">
        <v>71</v>
      </c>
      <c r="C33" s="34">
        <v>143</v>
      </c>
      <c r="D33" s="34">
        <v>425349.65</v>
      </c>
      <c r="E33" s="34">
        <v>475452.31</v>
      </c>
      <c r="F33" s="30"/>
      <c r="G33" s="30"/>
      <c r="H33" s="30"/>
    </row>
    <row r="34" spans="1:8" x14ac:dyDescent="0.2">
      <c r="A34" s="30"/>
      <c r="B34" s="33">
        <v>72</v>
      </c>
      <c r="C34" s="34">
        <v>39</v>
      </c>
      <c r="D34" s="34">
        <v>120501.74</v>
      </c>
      <c r="E34" s="34">
        <v>121648.77</v>
      </c>
      <c r="F34" s="30"/>
      <c r="G34" s="30"/>
      <c r="H34" s="30"/>
    </row>
    <row r="35" spans="1:8" x14ac:dyDescent="0.2">
      <c r="A35" s="30"/>
      <c r="B35" s="33">
        <v>73</v>
      </c>
      <c r="C35" s="34">
        <v>118</v>
      </c>
      <c r="D35" s="34">
        <v>274549.64</v>
      </c>
      <c r="E35" s="34">
        <v>319551.40999999997</v>
      </c>
      <c r="F35" s="30"/>
      <c r="G35" s="30"/>
      <c r="H35" s="30"/>
    </row>
    <row r="36" spans="1:8" x14ac:dyDescent="0.2">
      <c r="A36" s="30"/>
      <c r="B36" s="33">
        <v>77</v>
      </c>
      <c r="C36" s="34">
        <v>104</v>
      </c>
      <c r="D36" s="34">
        <v>182464.99</v>
      </c>
      <c r="E36" s="34">
        <v>194973.55</v>
      </c>
      <c r="F36" s="30"/>
      <c r="G36" s="30"/>
      <c r="H36" s="30"/>
    </row>
    <row r="37" spans="1:8" x14ac:dyDescent="0.2">
      <c r="A37" s="30"/>
      <c r="B37" s="33">
        <v>78</v>
      </c>
      <c r="C37" s="34">
        <v>75</v>
      </c>
      <c r="D37" s="34">
        <v>119005.23</v>
      </c>
      <c r="E37" s="34">
        <v>102992.02</v>
      </c>
      <c r="F37" s="30"/>
      <c r="G37" s="30"/>
      <c r="H37" s="30"/>
    </row>
    <row r="38" spans="1:8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2016-01-10T02:12:24Z</dcterms:modified>
</cp:coreProperties>
</file>