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<sst xmlns="http://schemas.openxmlformats.org/spreadsheetml/2006/main" count="117" uniqueCount="75">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</sst>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ac420708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b104fbe5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b104fc0e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b62166e8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b621670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a1adc425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a1adc44a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a7919029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a7919052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ac42073b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a1adc44a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a7919052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ac42073b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b104fc0e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b621670c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1" t="s">
        <v>4</v>
      </c>
      <c r="D2" s="61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13611256.3309</v>
      </c>
      <c r="F3" s="25">
        <f>RA!I7</f>
        <v>1403898.9168</v>
      </c>
      <c r="G3" s="16">
        <f>SUM(G4:G40)</f>
        <v>12207357.414100001</v>
      </c>
      <c r="H3" s="27">
        <f>RA!J7</f>
        <v>10.314249343853</v>
      </c>
      <c r="I3" s="20">
        <f>SUM(I4:I40)</f>
        <v>13611260.74437305</v>
      </c>
      <c r="J3" s="21">
        <f>SUM(J4:J40)</f>
        <v>12207357.392519185</v>
      </c>
      <c r="K3" s="22">
        <f>E3-I3</f>
        <v>-4.4134730491787195</v>
      </c>
      <c r="L3" s="22">
        <f>G3-J3</f>
        <v>2.1580815315246582E-2</v>
      </c>
    </row>
    <row r="4" spans="1:13">
      <c r="A4" s="63">
        <f>RA!A8</f>
        <v>42306</v>
      </c>
      <c r="B4" s="12">
        <v>12</v>
      </c>
      <c r="C4" s="60" t="s">
        <v>6</v>
      </c>
      <c r="D4" s="60"/>
      <c r="E4" s="15">
        <f>VLOOKUP(C4,RA!B8:D36,3,0)</f>
        <v>441938.8616</v>
      </c>
      <c r="F4" s="25">
        <f>VLOOKUP(C4,RA!B8:I39,8,0)</f>
        <v>114040.8941</v>
      </c>
      <c r="G4" s="16">
        <f t="shared" ref="G4:G40" si="0">E4-F4</f>
        <v>327897.96750000003</v>
      </c>
      <c r="H4" s="27">
        <f>RA!J8</f>
        <v>25.804676621360102</v>
      </c>
      <c r="I4" s="20">
        <f>VLOOKUP(B4,RMS!B:D,3,FALSE)</f>
        <v>441939.393447863</v>
      </c>
      <c r="J4" s="21">
        <f>VLOOKUP(B4,RMS!B:E,4,FALSE)</f>
        <v>327897.97852906003</v>
      </c>
      <c r="K4" s="22">
        <f t="shared" ref="K4:K40" si="1">E4-I4</f>
        <v>-0.53184786299243569</v>
      </c>
      <c r="L4" s="22">
        <f t="shared" ref="L4:L40" si="2">G4-J4</f>
        <v>-1.1029059998691082E-2</v>
      </c>
    </row>
    <row r="5" spans="1:13">
      <c r="A5" s="63"/>
      <c r="B5" s="12">
        <v>13</v>
      </c>
      <c r="C5" s="60" t="s">
        <v>7</v>
      </c>
      <c r="D5" s="60"/>
      <c r="E5" s="15">
        <f>VLOOKUP(C5,RA!B8:D37,3,0)</f>
        <v>64607.382100000003</v>
      </c>
      <c r="F5" s="25">
        <f>VLOOKUP(C5,RA!B9:I40,8,0)</f>
        <v>8638.7127</v>
      </c>
      <c r="G5" s="16">
        <f t="shared" si="0"/>
        <v>55968.669399999999</v>
      </c>
      <c r="H5" s="27">
        <f>RA!J9</f>
        <v>13.3710923105179</v>
      </c>
      <c r="I5" s="20">
        <f>VLOOKUP(B5,RMS!B:D,3,FALSE)</f>
        <v>64607.403952098903</v>
      </c>
      <c r="J5" s="21">
        <f>VLOOKUP(B5,RMS!B:E,4,FALSE)</f>
        <v>55968.654018031899</v>
      </c>
      <c r="K5" s="22">
        <f t="shared" si="1"/>
        <v>-2.1852098900126293E-2</v>
      </c>
      <c r="L5" s="22">
        <f t="shared" si="2"/>
        <v>1.5381968099973164E-2</v>
      </c>
      <c r="M5" s="32"/>
    </row>
    <row r="6" spans="1:13">
      <c r="A6" s="63"/>
      <c r="B6" s="12">
        <v>14</v>
      </c>
      <c r="C6" s="60" t="s">
        <v>8</v>
      </c>
      <c r="D6" s="60"/>
      <c r="E6" s="15">
        <f>VLOOKUP(C6,RA!B10:D38,3,0)</f>
        <v>75410.371799999994</v>
      </c>
      <c r="F6" s="25">
        <f>VLOOKUP(C6,RA!B10:I41,8,0)</f>
        <v>22808.057400000002</v>
      </c>
      <c r="G6" s="16">
        <f t="shared" si="0"/>
        <v>52602.314399999988</v>
      </c>
      <c r="H6" s="27">
        <f>RA!J10</f>
        <v>30.245252550259899</v>
      </c>
      <c r="I6" s="20">
        <f>VLOOKUP(B6,RMS!B:D,3,FALSE)</f>
        <v>75412.111330754095</v>
      </c>
      <c r="J6" s="21">
        <f>VLOOKUP(B6,RMS!B:E,4,FALSE)</f>
        <v>52602.315162769701</v>
      </c>
      <c r="K6" s="22">
        <f>E6-I6</f>
        <v>-1.739530754100997</v>
      </c>
      <c r="L6" s="22">
        <f t="shared" si="2"/>
        <v>-7.6276971230981871E-4</v>
      </c>
      <c r="M6" s="32"/>
    </row>
    <row r="7" spans="1:13">
      <c r="A7" s="63"/>
      <c r="B7" s="12">
        <v>15</v>
      </c>
      <c r="C7" s="60" t="s">
        <v>9</v>
      </c>
      <c r="D7" s="60"/>
      <c r="E7" s="15">
        <f>VLOOKUP(C7,RA!B10:D39,3,0)</f>
        <v>40312.794300000001</v>
      </c>
      <c r="F7" s="25">
        <f>VLOOKUP(C7,RA!B11:I42,8,0)</f>
        <v>9205.4470000000001</v>
      </c>
      <c r="G7" s="16">
        <f t="shared" si="0"/>
        <v>31107.347300000001</v>
      </c>
      <c r="H7" s="27">
        <f>RA!J11</f>
        <v>22.835050657850299</v>
      </c>
      <c r="I7" s="20">
        <f>VLOOKUP(B7,RMS!B:D,3,FALSE)</f>
        <v>40312.8151119658</v>
      </c>
      <c r="J7" s="21">
        <f>VLOOKUP(B7,RMS!B:E,4,FALSE)</f>
        <v>31107.3474820513</v>
      </c>
      <c r="K7" s="22">
        <f t="shared" si="1"/>
        <v>-2.0811965798202436E-2</v>
      </c>
      <c r="L7" s="22">
        <f t="shared" si="2"/>
        <v>-1.8205129890702665E-4</v>
      </c>
      <c r="M7" s="32"/>
    </row>
    <row r="8" spans="1:13">
      <c r="A8" s="63"/>
      <c r="B8" s="12">
        <v>16</v>
      </c>
      <c r="C8" s="60" t="s">
        <v>10</v>
      </c>
      <c r="D8" s="60"/>
      <c r="E8" s="15">
        <f>VLOOKUP(C8,RA!B12:D39,3,0)</f>
        <v>177063.16639999999</v>
      </c>
      <c r="F8" s="25">
        <f>VLOOKUP(C8,RA!B12:I43,8,0)</f>
        <v>31919.935700000002</v>
      </c>
      <c r="G8" s="16">
        <f t="shared" si="0"/>
        <v>145143.23069999999</v>
      </c>
      <c r="H8" s="27">
        <f>RA!J12</f>
        <v>18.027428487238399</v>
      </c>
      <c r="I8" s="20">
        <f>VLOOKUP(B8,RMS!B:D,3,FALSE)</f>
        <v>177063.16861794901</v>
      </c>
      <c r="J8" s="21">
        <f>VLOOKUP(B8,RMS!B:E,4,FALSE)</f>
        <v>145143.23254871799</v>
      </c>
      <c r="K8" s="22">
        <f t="shared" si="1"/>
        <v>-2.2179490188136697E-3</v>
      </c>
      <c r="L8" s="22">
        <f t="shared" si="2"/>
        <v>-1.8487180059310049E-3</v>
      </c>
      <c r="M8" s="32"/>
    </row>
    <row r="9" spans="1:13">
      <c r="A9" s="63"/>
      <c r="B9" s="12">
        <v>17</v>
      </c>
      <c r="C9" s="60" t="s">
        <v>11</v>
      </c>
      <c r="D9" s="60"/>
      <c r="E9" s="15">
        <f>VLOOKUP(C9,RA!B12:D40,3,0)</f>
        <v>258191.62700000001</v>
      </c>
      <c r="F9" s="25">
        <f>VLOOKUP(C9,RA!B13:I44,8,0)</f>
        <v>59892.441700000003</v>
      </c>
      <c r="G9" s="16">
        <f t="shared" si="0"/>
        <v>198299.18530000001</v>
      </c>
      <c r="H9" s="27">
        <f>RA!J13</f>
        <v>23.196895420624902</v>
      </c>
      <c r="I9" s="20">
        <f>VLOOKUP(B9,RMS!B:D,3,FALSE)</f>
        <v>258191.80780000001</v>
      </c>
      <c r="J9" s="21">
        <f>VLOOKUP(B9,RMS!B:E,4,FALSE)</f>
        <v>198299.182464957</v>
      </c>
      <c r="K9" s="22">
        <f t="shared" si="1"/>
        <v>-0.18080000000190921</v>
      </c>
      <c r="L9" s="22">
        <f t="shared" si="2"/>
        <v>2.8350430075079203E-3</v>
      </c>
      <c r="M9" s="32"/>
    </row>
    <row r="10" spans="1:13">
      <c r="A10" s="63"/>
      <c r="B10" s="12">
        <v>18</v>
      </c>
      <c r="C10" s="60" t="s">
        <v>12</v>
      </c>
      <c r="D10" s="60"/>
      <c r="E10" s="15">
        <f>VLOOKUP(C10,RA!B14:D41,3,0)</f>
        <v>160527.30979999999</v>
      </c>
      <c r="F10" s="25">
        <f>VLOOKUP(C10,RA!B14:I45,8,0)</f>
        <v>33686.8226</v>
      </c>
      <c r="G10" s="16">
        <f t="shared" si="0"/>
        <v>126840.48719999999</v>
      </c>
      <c r="H10" s="27">
        <f>RA!J14</f>
        <v>20.985103806928699</v>
      </c>
      <c r="I10" s="20">
        <f>VLOOKUP(B10,RMS!B:D,3,FALSE)</f>
        <v>160527.31249829</v>
      </c>
      <c r="J10" s="21">
        <f>VLOOKUP(B10,RMS!B:E,4,FALSE)</f>
        <v>126840.48985213701</v>
      </c>
      <c r="K10" s="22">
        <f t="shared" si="1"/>
        <v>-2.6982900162693113E-3</v>
      </c>
      <c r="L10" s="22">
        <f t="shared" si="2"/>
        <v>-2.6521370164118707E-3</v>
      </c>
      <c r="M10" s="32"/>
    </row>
    <row r="11" spans="1:13">
      <c r="A11" s="63"/>
      <c r="B11" s="12">
        <v>19</v>
      </c>
      <c r="C11" s="60" t="s">
        <v>13</v>
      </c>
      <c r="D11" s="60"/>
      <c r="E11" s="15">
        <f>VLOOKUP(C11,RA!B14:D42,3,0)</f>
        <v>120344.14750000001</v>
      </c>
      <c r="F11" s="25">
        <f>VLOOKUP(C11,RA!B15:I46,8,0)</f>
        <v>21841.165199999999</v>
      </c>
      <c r="G11" s="16">
        <f t="shared" si="0"/>
        <v>98502.982300000003</v>
      </c>
      <c r="H11" s="27">
        <f>RA!J15</f>
        <v>18.148921782839501</v>
      </c>
      <c r="I11" s="20">
        <f>VLOOKUP(B11,RMS!B:D,3,FALSE)</f>
        <v>120344.21036752099</v>
      </c>
      <c r="J11" s="21">
        <f>VLOOKUP(B11,RMS!B:E,4,FALSE)</f>
        <v>98502.983482051306</v>
      </c>
      <c r="K11" s="22">
        <f t="shared" si="1"/>
        <v>-6.2867520988220349E-2</v>
      </c>
      <c r="L11" s="22">
        <f t="shared" si="2"/>
        <v>-1.1820513027487323E-3</v>
      </c>
      <c r="M11" s="32"/>
    </row>
    <row r="12" spans="1:13">
      <c r="A12" s="63"/>
      <c r="B12" s="12">
        <v>21</v>
      </c>
      <c r="C12" s="60" t="s">
        <v>14</v>
      </c>
      <c r="D12" s="60"/>
      <c r="E12" s="15">
        <f>VLOOKUP(C12,RA!B16:D43,3,0)</f>
        <v>655835.33799999999</v>
      </c>
      <c r="F12" s="25">
        <f>VLOOKUP(C12,RA!B16:I47,8,0)</f>
        <v>-7781.4974000000002</v>
      </c>
      <c r="G12" s="16">
        <f t="shared" si="0"/>
        <v>663616.83539999998</v>
      </c>
      <c r="H12" s="27">
        <f>RA!J16</f>
        <v>-1.1865016947287499</v>
      </c>
      <c r="I12" s="20">
        <f>VLOOKUP(B12,RMS!B:D,3,FALSE)</f>
        <v>655835.05885812</v>
      </c>
      <c r="J12" s="21">
        <f>VLOOKUP(B12,RMS!B:E,4,FALSE)</f>
        <v>663616.83572991402</v>
      </c>
      <c r="K12" s="22">
        <f t="shared" si="1"/>
        <v>0.27914187998976558</v>
      </c>
      <c r="L12" s="22">
        <f t="shared" si="2"/>
        <v>-3.2991403713822365E-4</v>
      </c>
      <c r="M12" s="32"/>
    </row>
    <row r="13" spans="1:13">
      <c r="A13" s="63"/>
      <c r="B13" s="12">
        <v>22</v>
      </c>
      <c r="C13" s="60" t="s">
        <v>15</v>
      </c>
      <c r="D13" s="60"/>
      <c r="E13" s="15">
        <f>VLOOKUP(C13,RA!B16:D44,3,0)</f>
        <v>610477.01329999999</v>
      </c>
      <c r="F13" s="25">
        <f>VLOOKUP(C13,RA!B17:I48,8,0)</f>
        <v>31317.661700000001</v>
      </c>
      <c r="G13" s="16">
        <f t="shared" si="0"/>
        <v>579159.35159999994</v>
      </c>
      <c r="H13" s="27">
        <f>RA!J17</f>
        <v>5.1300312735296902</v>
      </c>
      <c r="I13" s="20">
        <f>VLOOKUP(B13,RMS!B:D,3,FALSE)</f>
        <v>610476.95381709398</v>
      </c>
      <c r="J13" s="21">
        <f>VLOOKUP(B13,RMS!B:E,4,FALSE)</f>
        <v>579159.34977521398</v>
      </c>
      <c r="K13" s="22">
        <f t="shared" si="1"/>
        <v>5.9482906013727188E-2</v>
      </c>
      <c r="L13" s="22">
        <f t="shared" si="2"/>
        <v>1.8247859552502632E-3</v>
      </c>
      <c r="M13" s="32"/>
    </row>
    <row r="14" spans="1:13">
      <c r="A14" s="63"/>
      <c r="B14" s="12">
        <v>23</v>
      </c>
      <c r="C14" s="60" t="s">
        <v>16</v>
      </c>
      <c r="D14" s="60"/>
      <c r="E14" s="15">
        <f>VLOOKUP(C14,RA!B18:D45,3,0)</f>
        <v>1128323.0564999999</v>
      </c>
      <c r="F14" s="25">
        <f>VLOOKUP(C14,RA!B18:I49,8,0)</f>
        <v>166204.05650000001</v>
      </c>
      <c r="G14" s="16">
        <f t="shared" si="0"/>
        <v>962119</v>
      </c>
      <c r="H14" s="27">
        <f>RA!J18</f>
        <v>14.7301834826948</v>
      </c>
      <c r="I14" s="20">
        <f>VLOOKUP(B14,RMS!B:D,3,FALSE)</f>
        <v>1128323.2443333301</v>
      </c>
      <c r="J14" s="21">
        <f>VLOOKUP(B14,RMS!B:E,4,FALSE)</f>
        <v>962119.006563248</v>
      </c>
      <c r="K14" s="22">
        <f t="shared" si="1"/>
        <v>-0.18783333012834191</v>
      </c>
      <c r="L14" s="22">
        <f t="shared" si="2"/>
        <v>-6.5632479963824153E-3</v>
      </c>
      <c r="M14" s="32"/>
    </row>
    <row r="15" spans="1:13">
      <c r="A15" s="63"/>
      <c r="B15" s="12">
        <v>24</v>
      </c>
      <c r="C15" s="60" t="s">
        <v>17</v>
      </c>
      <c r="D15" s="60"/>
      <c r="E15" s="15">
        <f>VLOOKUP(C15,RA!B18:D46,3,0)</f>
        <v>445151.33760000003</v>
      </c>
      <c r="F15" s="25">
        <f>VLOOKUP(C15,RA!B19:I50,8,0)</f>
        <v>37149.017599999999</v>
      </c>
      <c r="G15" s="16">
        <f t="shared" si="0"/>
        <v>408002.32</v>
      </c>
      <c r="H15" s="27">
        <f>RA!J19</f>
        <v>8.3452557506141893</v>
      </c>
      <c r="I15" s="20">
        <f>VLOOKUP(B15,RMS!B:D,3,FALSE)</f>
        <v>445151.251409402</v>
      </c>
      <c r="J15" s="21">
        <f>VLOOKUP(B15,RMS!B:E,4,FALSE)</f>
        <v>408002.31985213701</v>
      </c>
      <c r="K15" s="22">
        <f t="shared" si="1"/>
        <v>8.6190598027314991E-2</v>
      </c>
      <c r="L15" s="22">
        <f t="shared" si="2"/>
        <v>1.4786300016567111E-4</v>
      </c>
      <c r="M15" s="32"/>
    </row>
    <row r="16" spans="1:13">
      <c r="A16" s="63"/>
      <c r="B16" s="12">
        <v>25</v>
      </c>
      <c r="C16" s="60" t="s">
        <v>18</v>
      </c>
      <c r="D16" s="60"/>
      <c r="E16" s="15">
        <f>VLOOKUP(C16,RA!B20:D47,3,0)</f>
        <v>888782.0969</v>
      </c>
      <c r="F16" s="25">
        <f>VLOOKUP(C16,RA!B20:I51,8,0)</f>
        <v>70937.446599999996</v>
      </c>
      <c r="G16" s="16">
        <f t="shared" si="0"/>
        <v>817844.65029999998</v>
      </c>
      <c r="H16" s="27">
        <f>RA!J20</f>
        <v>7.9814216383772898</v>
      </c>
      <c r="I16" s="20">
        <f>VLOOKUP(B16,RMS!B:D,3,FALSE)</f>
        <v>888782.18449999997</v>
      </c>
      <c r="J16" s="21">
        <f>VLOOKUP(B16,RMS!B:E,4,FALSE)</f>
        <v>817844.65029999998</v>
      </c>
      <c r="K16" s="22">
        <f t="shared" si="1"/>
        <v>-8.7599999969825149E-2</v>
      </c>
      <c r="L16" s="22">
        <f t="shared" si="2"/>
        <v>0</v>
      </c>
      <c r="M16" s="32"/>
    </row>
    <row r="17" spans="1:13">
      <c r="A17" s="63"/>
      <c r="B17" s="12">
        <v>26</v>
      </c>
      <c r="C17" s="60" t="s">
        <v>19</v>
      </c>
      <c r="D17" s="60"/>
      <c r="E17" s="15">
        <f>VLOOKUP(C17,RA!B20:D48,3,0)</f>
        <v>304492.22859999997</v>
      </c>
      <c r="F17" s="25">
        <f>VLOOKUP(C17,RA!B21:I52,8,0)</f>
        <v>29052.250100000001</v>
      </c>
      <c r="G17" s="16">
        <f t="shared" si="0"/>
        <v>275439.97849999997</v>
      </c>
      <c r="H17" s="27">
        <f>RA!J21</f>
        <v>9.5412123434404208</v>
      </c>
      <c r="I17" s="20">
        <f>VLOOKUP(B17,RMS!B:D,3,FALSE)</f>
        <v>304491.85090000002</v>
      </c>
      <c r="J17" s="21">
        <f>VLOOKUP(B17,RMS!B:E,4,FALSE)</f>
        <v>275439.97850000003</v>
      </c>
      <c r="K17" s="22">
        <f t="shared" si="1"/>
        <v>0.37769999995362014</v>
      </c>
      <c r="L17" s="22">
        <f t="shared" si="2"/>
        <v>0</v>
      </c>
      <c r="M17" s="32"/>
    </row>
    <row r="18" spans="1:13">
      <c r="A18" s="63"/>
      <c r="B18" s="12">
        <v>27</v>
      </c>
      <c r="C18" s="60" t="s">
        <v>20</v>
      </c>
      <c r="D18" s="60"/>
      <c r="E18" s="15">
        <f>VLOOKUP(C18,RA!B22:D49,3,0)</f>
        <v>824105.48129999998</v>
      </c>
      <c r="F18" s="25">
        <f>VLOOKUP(C18,RA!B22:I53,8,0)</f>
        <v>103417.09880000001</v>
      </c>
      <c r="G18" s="16">
        <f t="shared" si="0"/>
        <v>720688.38249999995</v>
      </c>
      <c r="H18" s="27">
        <f>RA!J22</f>
        <v>12.549012371191001</v>
      </c>
      <c r="I18" s="20">
        <f>VLOOKUP(B18,RMS!B:D,3,FALSE)</f>
        <v>824106.56830000004</v>
      </c>
      <c r="J18" s="21">
        <f>VLOOKUP(B18,RMS!B:E,4,FALSE)</f>
        <v>720688.37789999996</v>
      </c>
      <c r="K18" s="22">
        <f t="shared" si="1"/>
        <v>-1.087000000057742</v>
      </c>
      <c r="L18" s="22">
        <f t="shared" si="2"/>
        <v>4.5999999856576324E-3</v>
      </c>
      <c r="M18" s="32"/>
    </row>
    <row r="19" spans="1:13">
      <c r="A19" s="63"/>
      <c r="B19" s="12">
        <v>29</v>
      </c>
      <c r="C19" s="60" t="s">
        <v>21</v>
      </c>
      <c r="D19" s="60"/>
      <c r="E19" s="15">
        <f>VLOOKUP(C19,RA!B22:D50,3,0)</f>
        <v>2011165.8247</v>
      </c>
      <c r="F19" s="25">
        <f>VLOOKUP(C19,RA!B23:I54,8,0)</f>
        <v>220708.57579999999</v>
      </c>
      <c r="G19" s="16">
        <f t="shared" si="0"/>
        <v>1790457.2489</v>
      </c>
      <c r="H19" s="27">
        <f>RA!J23</f>
        <v>10.974161010961</v>
      </c>
      <c r="I19" s="20">
        <f>VLOOKUP(B19,RMS!B:D,3,FALSE)</f>
        <v>2011167.44667521</v>
      </c>
      <c r="J19" s="21">
        <f>VLOOKUP(B19,RMS!B:E,4,FALSE)</f>
        <v>1790457.2721538499</v>
      </c>
      <c r="K19" s="22">
        <f t="shared" si="1"/>
        <v>-1.6219752100296319</v>
      </c>
      <c r="L19" s="22">
        <f t="shared" si="2"/>
        <v>-2.3253849940374494E-2</v>
      </c>
      <c r="M19" s="32"/>
    </row>
    <row r="20" spans="1:13">
      <c r="A20" s="63"/>
      <c r="B20" s="12">
        <v>31</v>
      </c>
      <c r="C20" s="60" t="s">
        <v>22</v>
      </c>
      <c r="D20" s="60"/>
      <c r="E20" s="15">
        <f>VLOOKUP(C20,RA!B24:D51,3,0)</f>
        <v>237995.96359999999</v>
      </c>
      <c r="F20" s="25">
        <f>VLOOKUP(C20,RA!B24:I55,8,0)</f>
        <v>31594.348399999999</v>
      </c>
      <c r="G20" s="16">
        <f t="shared" si="0"/>
        <v>206401.6152</v>
      </c>
      <c r="H20" s="27">
        <f>RA!J24</f>
        <v>13.2751614447969</v>
      </c>
      <c r="I20" s="20">
        <f>VLOOKUP(B20,RMS!B:D,3,FALSE)</f>
        <v>237995.99153188101</v>
      </c>
      <c r="J20" s="21">
        <f>VLOOKUP(B20,RMS!B:E,4,FALSE)</f>
        <v>206401.606946813</v>
      </c>
      <c r="K20" s="22">
        <f t="shared" si="1"/>
        <v>-2.7931881020776927E-2</v>
      </c>
      <c r="L20" s="22">
        <f t="shared" si="2"/>
        <v>8.2531869993545115E-3</v>
      </c>
      <c r="M20" s="32"/>
    </row>
    <row r="21" spans="1:13">
      <c r="A21" s="63"/>
      <c r="B21" s="12">
        <v>32</v>
      </c>
      <c r="C21" s="60" t="s">
        <v>23</v>
      </c>
      <c r="D21" s="60"/>
      <c r="E21" s="15">
        <f>VLOOKUP(C21,RA!B24:D52,3,0)</f>
        <v>316217.7831</v>
      </c>
      <c r="F21" s="25">
        <f>VLOOKUP(C21,RA!B25:I56,8,0)</f>
        <v>15911.164000000001</v>
      </c>
      <c r="G21" s="16">
        <f t="shared" si="0"/>
        <v>300306.61910000001</v>
      </c>
      <c r="H21" s="27">
        <f>RA!J25</f>
        <v>5.0317106912890797</v>
      </c>
      <c r="I21" s="20">
        <f>VLOOKUP(B21,RMS!B:D,3,FALSE)</f>
        <v>316217.78104989801</v>
      </c>
      <c r="J21" s="21">
        <f>VLOOKUP(B21,RMS!B:E,4,FALSE)</f>
        <v>300306.62800076598</v>
      </c>
      <c r="K21" s="22">
        <f t="shared" si="1"/>
        <v>2.0501019898802042E-3</v>
      </c>
      <c r="L21" s="22">
        <f t="shared" si="2"/>
        <v>-8.9007659698836505E-3</v>
      </c>
      <c r="M21" s="32"/>
    </row>
    <row r="22" spans="1:13">
      <c r="A22" s="63"/>
      <c r="B22" s="12">
        <v>33</v>
      </c>
      <c r="C22" s="60" t="s">
        <v>24</v>
      </c>
      <c r="D22" s="60"/>
      <c r="E22" s="15">
        <f>VLOOKUP(C22,RA!B26:D53,3,0)</f>
        <v>521282.59950000001</v>
      </c>
      <c r="F22" s="25">
        <f>VLOOKUP(C22,RA!B26:I57,8,0)</f>
        <v>91273.638600000006</v>
      </c>
      <c r="G22" s="16">
        <f t="shared" si="0"/>
        <v>430008.96090000001</v>
      </c>
      <c r="H22" s="27">
        <f>RA!J26</f>
        <v>17.509435129341998</v>
      </c>
      <c r="I22" s="20">
        <f>VLOOKUP(B22,RMS!B:D,3,FALSE)</f>
        <v>521282.51818654401</v>
      </c>
      <c r="J22" s="21">
        <f>VLOOKUP(B22,RMS!B:E,4,FALSE)</f>
        <v>430008.949053013</v>
      </c>
      <c r="K22" s="22">
        <f t="shared" si="1"/>
        <v>8.1313456001225859E-2</v>
      </c>
      <c r="L22" s="22">
        <f t="shared" si="2"/>
        <v>1.1846987006720155E-2</v>
      </c>
      <c r="M22" s="32"/>
    </row>
    <row r="23" spans="1:13">
      <c r="A23" s="63"/>
      <c r="B23" s="12">
        <v>34</v>
      </c>
      <c r="C23" s="60" t="s">
        <v>25</v>
      </c>
      <c r="D23" s="60"/>
      <c r="E23" s="15">
        <f>VLOOKUP(C23,RA!B26:D54,3,0)</f>
        <v>193470.86249999999</v>
      </c>
      <c r="F23" s="25">
        <f>VLOOKUP(C23,RA!B27:I58,8,0)</f>
        <v>52562.219599999997</v>
      </c>
      <c r="G23" s="16">
        <f t="shared" si="0"/>
        <v>140908.64289999998</v>
      </c>
      <c r="H23" s="27">
        <f>RA!J27</f>
        <v>27.168028777460002</v>
      </c>
      <c r="I23" s="20">
        <f>VLOOKUP(B23,RMS!B:D,3,FALSE)</f>
        <v>193470.72998545499</v>
      </c>
      <c r="J23" s="21">
        <f>VLOOKUP(B23,RMS!B:E,4,FALSE)</f>
        <v>140908.65011973499</v>
      </c>
      <c r="K23" s="22">
        <f t="shared" si="1"/>
        <v>0.13251454499550164</v>
      </c>
      <c r="L23" s="22">
        <f t="shared" si="2"/>
        <v>-7.2197350091300905E-3</v>
      </c>
      <c r="M23" s="32"/>
    </row>
    <row r="24" spans="1:13">
      <c r="A24" s="63"/>
      <c r="B24" s="12">
        <v>35</v>
      </c>
      <c r="C24" s="60" t="s">
        <v>26</v>
      </c>
      <c r="D24" s="60"/>
      <c r="E24" s="15">
        <f>VLOOKUP(C24,RA!B28:D55,3,0)</f>
        <v>984763.24410000001</v>
      </c>
      <c r="F24" s="25">
        <f>VLOOKUP(C24,RA!B28:I59,8,0)</f>
        <v>46609.688300000002</v>
      </c>
      <c r="G24" s="16">
        <f t="shared" si="0"/>
        <v>938153.55579999997</v>
      </c>
      <c r="H24" s="27">
        <f>RA!J28</f>
        <v>4.7330857014873402</v>
      </c>
      <c r="I24" s="20">
        <f>VLOOKUP(B24,RMS!B:D,3,FALSE)</f>
        <v>984763.24371769896</v>
      </c>
      <c r="J24" s="21">
        <f>VLOOKUP(B24,RMS!B:E,4,FALSE)</f>
        <v>938153.54820531001</v>
      </c>
      <c r="K24" s="22">
        <f t="shared" si="1"/>
        <v>3.8230104837566614E-4</v>
      </c>
      <c r="L24" s="22">
        <f t="shared" si="2"/>
        <v>7.5946899596601725E-3</v>
      </c>
      <c r="M24" s="32"/>
    </row>
    <row r="25" spans="1:13">
      <c r="A25" s="63"/>
      <c r="B25" s="12">
        <v>36</v>
      </c>
      <c r="C25" s="60" t="s">
        <v>27</v>
      </c>
      <c r="D25" s="60"/>
      <c r="E25" s="15">
        <f>VLOOKUP(C25,RA!B28:D56,3,0)</f>
        <v>627661.2966</v>
      </c>
      <c r="F25" s="25">
        <f>VLOOKUP(C25,RA!B29:I60,8,0)</f>
        <v>85125.275299999994</v>
      </c>
      <c r="G25" s="16">
        <f t="shared" si="0"/>
        <v>542536.02130000002</v>
      </c>
      <c r="H25" s="27">
        <f>RA!J29</f>
        <v>13.562294785598199</v>
      </c>
      <c r="I25" s="20">
        <f>VLOOKUP(B25,RMS!B:D,3,FALSE)</f>
        <v>627661.30578141601</v>
      </c>
      <c r="J25" s="21">
        <f>VLOOKUP(B25,RMS!B:E,4,FALSE)</f>
        <v>542535.97352299001</v>
      </c>
      <c r="K25" s="22">
        <f t="shared" si="1"/>
        <v>-9.181416011415422E-3</v>
      </c>
      <c r="L25" s="22">
        <f t="shared" si="2"/>
        <v>4.7777010011486709E-2</v>
      </c>
      <c r="M25" s="32"/>
    </row>
    <row r="26" spans="1:13">
      <c r="A26" s="63"/>
      <c r="B26" s="12">
        <v>37</v>
      </c>
      <c r="C26" s="60" t="s">
        <v>73</v>
      </c>
      <c r="D26" s="60"/>
      <c r="E26" s="15">
        <f>VLOOKUP(C26,RA!B30:D57,3,0)</f>
        <v>790364.52540000004</v>
      </c>
      <c r="F26" s="25">
        <f>VLOOKUP(C26,RA!B30:I61,8,0)</f>
        <v>70473.679600000003</v>
      </c>
      <c r="G26" s="16">
        <f t="shared" si="0"/>
        <v>719890.84580000001</v>
      </c>
      <c r="H26" s="27">
        <f>RA!J30</f>
        <v>8.9166045963833707</v>
      </c>
      <c r="I26" s="20">
        <f>VLOOKUP(B26,RMS!B:D,3,FALSE)</f>
        <v>790364.501019469</v>
      </c>
      <c r="J26" s="21">
        <f>VLOOKUP(B26,RMS!B:E,4,FALSE)</f>
        <v>719890.83976518002</v>
      </c>
      <c r="K26" s="22">
        <f t="shared" si="1"/>
        <v>2.4380531045608222E-2</v>
      </c>
      <c r="L26" s="22">
        <f t="shared" si="2"/>
        <v>6.0348199913278222E-3</v>
      </c>
      <c r="M26" s="32"/>
    </row>
    <row r="27" spans="1:13">
      <c r="A27" s="63"/>
      <c r="B27" s="12">
        <v>38</v>
      </c>
      <c r="C27" s="60" t="s">
        <v>29</v>
      </c>
      <c r="D27" s="60"/>
      <c r="E27" s="15">
        <f>VLOOKUP(C27,RA!B30:D58,3,0)</f>
        <v>751910.24899999995</v>
      </c>
      <c r="F27" s="25">
        <f>VLOOKUP(C27,RA!B31:I62,8,0)</f>
        <v>25615.4941</v>
      </c>
      <c r="G27" s="16">
        <f t="shared" si="0"/>
        <v>726294.75489999994</v>
      </c>
      <c r="H27" s="27">
        <f>RA!J31</f>
        <v>3.4067222961872399</v>
      </c>
      <c r="I27" s="20">
        <f>VLOOKUP(B27,RMS!B:D,3,FALSE)</f>
        <v>751910.17376194696</v>
      </c>
      <c r="J27" s="21">
        <f>VLOOKUP(B27,RMS!B:E,4,FALSE)</f>
        <v>726294.769183186</v>
      </c>
      <c r="K27" s="22">
        <f t="shared" si="1"/>
        <v>7.5238052988424897E-2</v>
      </c>
      <c r="L27" s="22">
        <f t="shared" si="2"/>
        <v>-1.4283186057582498E-2</v>
      </c>
      <c r="M27" s="32"/>
    </row>
    <row r="28" spans="1:13">
      <c r="A28" s="63"/>
      <c r="B28" s="12">
        <v>39</v>
      </c>
      <c r="C28" s="60" t="s">
        <v>30</v>
      </c>
      <c r="D28" s="60"/>
      <c r="E28" s="15">
        <f>VLOOKUP(C28,RA!B32:D59,3,0)</f>
        <v>85886.053499999995</v>
      </c>
      <c r="F28" s="25">
        <f>VLOOKUP(C28,RA!B32:I63,8,0)</f>
        <v>22940.126400000001</v>
      </c>
      <c r="G28" s="16">
        <f t="shared" si="0"/>
        <v>62945.927099999994</v>
      </c>
      <c r="H28" s="27">
        <f>RA!J32</f>
        <v>26.709955184982402</v>
      </c>
      <c r="I28" s="20">
        <f>VLOOKUP(B28,RMS!B:D,3,FALSE)</f>
        <v>85886.005407155302</v>
      </c>
      <c r="J28" s="21">
        <f>VLOOKUP(B28,RMS!B:E,4,FALSE)</f>
        <v>62945.913951125302</v>
      </c>
      <c r="K28" s="22">
        <f t="shared" si="1"/>
        <v>4.8092844692291692E-2</v>
      </c>
      <c r="L28" s="22">
        <f t="shared" si="2"/>
        <v>1.3148874691978563E-2</v>
      </c>
      <c r="M28" s="32"/>
    </row>
    <row r="29" spans="1:13">
      <c r="A29" s="63"/>
      <c r="B29" s="12">
        <v>40</v>
      </c>
      <c r="C29" s="60" t="s">
        <v>31</v>
      </c>
      <c r="D29" s="60"/>
      <c r="E29" s="15">
        <f>VLOOKUP(C29,RA!B32:D60,3,0)</f>
        <v>17.094000000000001</v>
      </c>
      <c r="F29" s="25">
        <f>VLOOKUP(C29,RA!B33:I64,8,0)</f>
        <v>0</v>
      </c>
      <c r="G29" s="16">
        <f t="shared" si="0"/>
        <v>17.094000000000001</v>
      </c>
      <c r="H29" s="27">
        <f>RA!J33</f>
        <v>0</v>
      </c>
      <c r="I29" s="20">
        <f>VLOOKUP(B29,RMS!B:D,3,FALSE)</f>
        <v>17.094000000000001</v>
      </c>
      <c r="J29" s="21">
        <f>VLOOKUP(B29,RMS!B:E,4,FALSE)</f>
        <v>17.094000000000001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0" t="s">
        <v>32</v>
      </c>
      <c r="D30" s="60"/>
      <c r="E30" s="15">
        <f>VLOOKUP(C30,RA!B34:D62,3,0)</f>
        <v>235069.0025</v>
      </c>
      <c r="F30" s="25">
        <f>VLOOKUP(C30,RA!B34:I66,8,0)</f>
        <v>5984.9997000000003</v>
      </c>
      <c r="G30" s="16">
        <f t="shared" si="0"/>
        <v>229084.00280000002</v>
      </c>
      <c r="H30" s="27">
        <f>RA!J34</f>
        <v>0</v>
      </c>
      <c r="I30" s="20">
        <f>VLOOKUP(B30,RMS!B:D,3,FALSE)</f>
        <v>235069.00159999999</v>
      </c>
      <c r="J30" s="21">
        <f>VLOOKUP(B30,RMS!B:E,4,FALSE)</f>
        <v>229084.02290000001</v>
      </c>
      <c r="K30" s="22">
        <f t="shared" si="1"/>
        <v>9.0000001364387572E-4</v>
      </c>
      <c r="L30" s="22">
        <f t="shared" si="2"/>
        <v>-2.0099999994272366E-2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VLOOKUP(C31,RA!B35:D63,3,0)</f>
        <v>82544.479999999996</v>
      </c>
      <c r="F31" s="25">
        <f>VLOOKUP(C31,RA!B35:I67,8,0)</f>
        <v>2081.19</v>
      </c>
      <c r="G31" s="16">
        <f t="shared" si="0"/>
        <v>80463.289999999994</v>
      </c>
      <c r="H31" s="27">
        <f>RA!J35</f>
        <v>2.54606078910808</v>
      </c>
      <c r="I31" s="20">
        <f>VLOOKUP(B31,RMS!B:D,3,FALSE)</f>
        <v>82544.479999999996</v>
      </c>
      <c r="J31" s="21">
        <f>VLOOKUP(B31,RMS!B:E,4,FALSE)</f>
        <v>80463.289999999994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0" t="s">
        <v>36</v>
      </c>
      <c r="D32" s="60"/>
      <c r="E32" s="15">
        <f>VLOOKUP(C32,RA!B34:D63,3,0)</f>
        <v>86431.65</v>
      </c>
      <c r="F32" s="25">
        <f>VLOOKUP(C32,RA!B34:I67,8,0)</f>
        <v>-12990.63</v>
      </c>
      <c r="G32" s="16">
        <f t="shared" si="0"/>
        <v>99422.28</v>
      </c>
      <c r="H32" s="27">
        <f>RA!J35</f>
        <v>2.54606078910808</v>
      </c>
      <c r="I32" s="20">
        <f>VLOOKUP(B32,RMS!B:D,3,FALSE)</f>
        <v>86431.65</v>
      </c>
      <c r="J32" s="21">
        <f>VLOOKUP(B32,RMS!B:E,4,FALSE)</f>
        <v>99422.28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0" t="s">
        <v>37</v>
      </c>
      <c r="D33" s="60"/>
      <c r="E33" s="15">
        <f>VLOOKUP(C33,RA!B34:D64,3,0)</f>
        <v>21019.66</v>
      </c>
      <c r="F33" s="25">
        <f>VLOOKUP(C33,RA!B34:I68,8,0)</f>
        <v>147.86000000000001</v>
      </c>
      <c r="G33" s="16">
        <f t="shared" si="0"/>
        <v>20871.8</v>
      </c>
      <c r="H33" s="27">
        <f>RA!J34</f>
        <v>0</v>
      </c>
      <c r="I33" s="20">
        <f>VLOOKUP(B33,RMS!B:D,3,FALSE)</f>
        <v>21019.66</v>
      </c>
      <c r="J33" s="21">
        <f>VLOOKUP(B33,RMS!B:E,4,FALSE)</f>
        <v>20871.8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0" t="s">
        <v>38</v>
      </c>
      <c r="D34" s="60"/>
      <c r="E34" s="15">
        <f>VLOOKUP(C34,RA!B35:D65,3,0)</f>
        <v>31932.28</v>
      </c>
      <c r="F34" s="25">
        <f>VLOOKUP(C34,RA!B35:I69,8,0)</f>
        <v>-7964.4</v>
      </c>
      <c r="G34" s="16">
        <f t="shared" si="0"/>
        <v>39896.68</v>
      </c>
      <c r="H34" s="27">
        <f>RA!J35</f>
        <v>2.54606078910808</v>
      </c>
      <c r="I34" s="20">
        <f>VLOOKUP(B34,RMS!B:D,3,FALSE)</f>
        <v>31932.28</v>
      </c>
      <c r="J34" s="21">
        <f>VLOOKUP(B34,RMS!B:E,4,FALSE)</f>
        <v>39896.68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0" t="s">
        <v>71</v>
      </c>
      <c r="D35" s="6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2.5212951853352301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0" t="s">
        <v>33</v>
      </c>
      <c r="D36" s="60"/>
      <c r="E36" s="15">
        <f>VLOOKUP(C36,RA!B8:D66,3,0)</f>
        <v>78229.059299999994</v>
      </c>
      <c r="F36" s="25">
        <f>VLOOKUP(C36,RA!B8:I70,8,0)</f>
        <v>5202.9485000000004</v>
      </c>
      <c r="G36" s="16">
        <f t="shared" si="0"/>
        <v>73026.110799999995</v>
      </c>
      <c r="H36" s="27">
        <f>RA!J36</f>
        <v>2.5212951853352301</v>
      </c>
      <c r="I36" s="20">
        <f>VLOOKUP(B36,RMS!B:D,3,FALSE)</f>
        <v>78229.059829059799</v>
      </c>
      <c r="J36" s="21">
        <f>VLOOKUP(B36,RMS!B:E,4,FALSE)</f>
        <v>73026.111111111095</v>
      </c>
      <c r="K36" s="22">
        <f t="shared" si="1"/>
        <v>-5.2905980555806309E-4</v>
      </c>
      <c r="L36" s="22">
        <f t="shared" si="2"/>
        <v>-3.1111110001802444E-4</v>
      </c>
      <c r="M36" s="32"/>
    </row>
    <row r="37" spans="1:13">
      <c r="A37" s="63"/>
      <c r="B37" s="12">
        <v>76</v>
      </c>
      <c r="C37" s="60" t="s">
        <v>34</v>
      </c>
      <c r="D37" s="60"/>
      <c r="E37" s="15">
        <f>VLOOKUP(C37,RA!B8:D67,3,0)</f>
        <v>260911.37549999999</v>
      </c>
      <c r="F37" s="25">
        <f>VLOOKUP(C37,RA!B8:I71,8,0)</f>
        <v>16280.875899999999</v>
      </c>
      <c r="G37" s="16">
        <f t="shared" si="0"/>
        <v>244630.49959999998</v>
      </c>
      <c r="H37" s="27">
        <f>RA!J37</f>
        <v>-15.0299456275566</v>
      </c>
      <c r="I37" s="20">
        <f>VLOOKUP(B37,RMS!B:D,3,FALSE)</f>
        <v>260911.371737607</v>
      </c>
      <c r="J37" s="21">
        <f>VLOOKUP(B37,RMS!B:E,4,FALSE)</f>
        <v>244630.499082906</v>
      </c>
      <c r="K37" s="22">
        <f t="shared" si="1"/>
        <v>3.762392996577546E-3</v>
      </c>
      <c r="L37" s="22">
        <f t="shared" si="2"/>
        <v>5.1709398394450545E-4</v>
      </c>
      <c r="M37" s="32"/>
    </row>
    <row r="38" spans="1:13">
      <c r="A38" s="63"/>
      <c r="B38" s="12">
        <v>77</v>
      </c>
      <c r="C38" s="60" t="s">
        <v>39</v>
      </c>
      <c r="D38" s="60"/>
      <c r="E38" s="15">
        <f>VLOOKUP(C38,RA!B9:D68,3,0)</f>
        <v>52697.46</v>
      </c>
      <c r="F38" s="25">
        <f>VLOOKUP(C38,RA!B9:I72,8,0)</f>
        <v>-5825.67</v>
      </c>
      <c r="G38" s="16">
        <f t="shared" si="0"/>
        <v>58523.13</v>
      </c>
      <c r="H38" s="27">
        <f>RA!J38</f>
        <v>0.70343668736792098</v>
      </c>
      <c r="I38" s="20">
        <f>VLOOKUP(B38,RMS!B:D,3,FALSE)</f>
        <v>52697.46</v>
      </c>
      <c r="J38" s="21">
        <f>VLOOKUP(B38,RMS!B:E,4,FALSE)</f>
        <v>58523.13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0" t="s">
        <v>40</v>
      </c>
      <c r="D39" s="60"/>
      <c r="E39" s="15">
        <f>VLOOKUP(C39,RA!B10:D69,3,0)</f>
        <v>38238.51</v>
      </c>
      <c r="F39" s="25">
        <f>VLOOKUP(C39,RA!B10:I73,8,0)</f>
        <v>4794.24</v>
      </c>
      <c r="G39" s="16">
        <f t="shared" si="0"/>
        <v>33444.270000000004</v>
      </c>
      <c r="H39" s="27">
        <f>RA!J39</f>
        <v>-24.9415325181916</v>
      </c>
      <c r="I39" s="20">
        <f>VLOOKUP(B39,RMS!B:D,3,FALSE)</f>
        <v>38238.51</v>
      </c>
      <c r="J39" s="21">
        <f>VLOOKUP(B39,RMS!B:E,4,FALSE)</f>
        <v>33444.269999999997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0" t="s">
        <v>35</v>
      </c>
      <c r="D40" s="60"/>
      <c r="E40" s="15">
        <f>VLOOKUP(C40,RA!B8:D70,3,0)</f>
        <v>7885.1449000000002</v>
      </c>
      <c r="F40" s="25">
        <f>VLOOKUP(C40,RA!B8:I74,8,0)</f>
        <v>1043.7823000000001</v>
      </c>
      <c r="G40" s="16">
        <f t="shared" si="0"/>
        <v>6841.3626000000004</v>
      </c>
      <c r="H40" s="27">
        <f>RA!J40</f>
        <v>0</v>
      </c>
      <c r="I40" s="20">
        <f>VLOOKUP(B40,RMS!B:D,3,FALSE)</f>
        <v>7885.14484532184</v>
      </c>
      <c r="J40" s="21">
        <f>VLOOKUP(B40,RMS!B:E,4,FALSE)</f>
        <v>6841.3623629075</v>
      </c>
      <c r="K40" s="22">
        <f t="shared" si="1"/>
        <v>5.4678160267940257E-5</v>
      </c>
      <c r="L40" s="22">
        <f t="shared" si="2"/>
        <v>2.370925003560842E-4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13611256.3309</v>
      </c>
      <c r="E7" s="48">
        <v>14799277.3632</v>
      </c>
      <c r="F7" s="49">
        <v>91.972438902630898</v>
      </c>
      <c r="G7" s="48">
        <v>12610977.0766</v>
      </c>
      <c r="H7" s="49">
        <v>7.9318140713779099</v>
      </c>
      <c r="I7" s="48">
        <v>1403898.9168</v>
      </c>
      <c r="J7" s="49">
        <v>10.314249343853</v>
      </c>
      <c r="K7" s="48">
        <v>1331321.9669999999</v>
      </c>
      <c r="L7" s="49">
        <v>10.556850265554001</v>
      </c>
      <c r="M7" s="49">
        <v>5.4514949500566998E-2</v>
      </c>
      <c r="N7" s="48">
        <v>571744148.69389999</v>
      </c>
      <c r="O7" s="48">
        <v>6571372409.9179001</v>
      </c>
      <c r="P7" s="48">
        <v>777485</v>
      </c>
      <c r="Q7" s="48">
        <v>751640</v>
      </c>
      <c r="R7" s="49">
        <v>3.43848118780268</v>
      </c>
      <c r="S7" s="48">
        <v>17.506776762124002</v>
      </c>
      <c r="T7" s="48">
        <v>34.989574731520399</v>
      </c>
      <c r="U7" s="50">
        <v>-99.863031367490095</v>
      </c>
    </row>
    <row r="8" spans="1:23" ht="12" thickBot="1">
      <c r="A8" s="74">
        <v>42306</v>
      </c>
      <c r="B8" s="64" t="s">
        <v>6</v>
      </c>
      <c r="C8" s="65"/>
      <c r="D8" s="51">
        <v>441938.8616</v>
      </c>
      <c r="E8" s="51">
        <v>550480.80429999996</v>
      </c>
      <c r="F8" s="52">
        <v>80.282338302781795</v>
      </c>
      <c r="G8" s="51">
        <v>430122.16979999997</v>
      </c>
      <c r="H8" s="52">
        <v>2.7472873126941102</v>
      </c>
      <c r="I8" s="51">
        <v>114040.8941</v>
      </c>
      <c r="J8" s="52">
        <v>25.804676621360102</v>
      </c>
      <c r="K8" s="51">
        <v>98224.351999999999</v>
      </c>
      <c r="L8" s="52">
        <v>22.836384380203601</v>
      </c>
      <c r="M8" s="52">
        <v>0.161024652012975</v>
      </c>
      <c r="N8" s="51">
        <v>19269603.925099999</v>
      </c>
      <c r="O8" s="51">
        <v>234759465.1523</v>
      </c>
      <c r="P8" s="51">
        <v>17408</v>
      </c>
      <c r="Q8" s="51">
        <v>18491</v>
      </c>
      <c r="R8" s="52">
        <v>-5.8569033583905599</v>
      </c>
      <c r="S8" s="51">
        <v>25.387112913602898</v>
      </c>
      <c r="T8" s="51">
        <v>49.6402970634363</v>
      </c>
      <c r="U8" s="53">
        <v>-95.533447353274894</v>
      </c>
    </row>
    <row r="9" spans="1:23" ht="12" thickBot="1">
      <c r="A9" s="75"/>
      <c r="B9" s="64" t="s">
        <v>7</v>
      </c>
      <c r="C9" s="65"/>
      <c r="D9" s="51">
        <v>64607.382100000003</v>
      </c>
      <c r="E9" s="51">
        <v>74619.450100000002</v>
      </c>
      <c r="F9" s="52">
        <v>86.582495600567299</v>
      </c>
      <c r="G9" s="51">
        <v>62045.2814</v>
      </c>
      <c r="H9" s="52">
        <v>4.1294045932073198</v>
      </c>
      <c r="I9" s="51">
        <v>8638.7127</v>
      </c>
      <c r="J9" s="52">
        <v>13.3710923105179</v>
      </c>
      <c r="K9" s="51">
        <v>14380.8158</v>
      </c>
      <c r="L9" s="52">
        <v>23.177936299923001</v>
      </c>
      <c r="M9" s="52">
        <v>-0.39928910708946003</v>
      </c>
      <c r="N9" s="51">
        <v>3051041.7418999998</v>
      </c>
      <c r="O9" s="51">
        <v>38506177.927699998</v>
      </c>
      <c r="P9" s="51">
        <v>3845</v>
      </c>
      <c r="Q9" s="51">
        <v>3824</v>
      </c>
      <c r="R9" s="52">
        <v>0.54916317991631203</v>
      </c>
      <c r="S9" s="51">
        <v>16.802960234070198</v>
      </c>
      <c r="T9" s="51">
        <v>34.815582008368203</v>
      </c>
      <c r="U9" s="53">
        <v>-107.199097798107</v>
      </c>
    </row>
    <row r="10" spans="1:23" ht="12" thickBot="1">
      <c r="A10" s="75"/>
      <c r="B10" s="64" t="s">
        <v>8</v>
      </c>
      <c r="C10" s="65"/>
      <c r="D10" s="51">
        <v>75410.371799999994</v>
      </c>
      <c r="E10" s="51">
        <v>105239.2402</v>
      </c>
      <c r="F10" s="52">
        <v>71.656134780798197</v>
      </c>
      <c r="G10" s="51">
        <v>73350.794200000004</v>
      </c>
      <c r="H10" s="52">
        <v>2.8078463532164499</v>
      </c>
      <c r="I10" s="51">
        <v>22808.057400000002</v>
      </c>
      <c r="J10" s="52">
        <v>30.245252550259899</v>
      </c>
      <c r="K10" s="51">
        <v>19055.9522</v>
      </c>
      <c r="L10" s="52">
        <v>25.9792036443963</v>
      </c>
      <c r="M10" s="52">
        <v>0.19689938139118601</v>
      </c>
      <c r="N10" s="51">
        <v>3951559.6186000002</v>
      </c>
      <c r="O10" s="51">
        <v>58873686.369900003</v>
      </c>
      <c r="P10" s="51">
        <v>68220</v>
      </c>
      <c r="Q10" s="51">
        <v>67873</v>
      </c>
      <c r="R10" s="52">
        <v>0.51124895024530204</v>
      </c>
      <c r="S10" s="51">
        <v>1.1053997625329799</v>
      </c>
      <c r="T10" s="51">
        <v>2.4531515477435799</v>
      </c>
      <c r="U10" s="53">
        <v>-121.924378029743</v>
      </c>
    </row>
    <row r="11" spans="1:23" ht="12" thickBot="1">
      <c r="A11" s="75"/>
      <c r="B11" s="64" t="s">
        <v>9</v>
      </c>
      <c r="C11" s="65"/>
      <c r="D11" s="51">
        <v>40312.794300000001</v>
      </c>
      <c r="E11" s="51">
        <v>48420.094599999997</v>
      </c>
      <c r="F11" s="52">
        <v>83.256331143144905</v>
      </c>
      <c r="G11" s="51">
        <v>35465.609600000003</v>
      </c>
      <c r="H11" s="52">
        <v>13.667281500781</v>
      </c>
      <c r="I11" s="51">
        <v>9205.4470000000001</v>
      </c>
      <c r="J11" s="52">
        <v>22.835050657850299</v>
      </c>
      <c r="K11" s="51">
        <v>8036.3447999999999</v>
      </c>
      <c r="L11" s="52">
        <v>22.6595422738765</v>
      </c>
      <c r="M11" s="52">
        <v>0.14547685908150701</v>
      </c>
      <c r="N11" s="51">
        <v>1417998.4554000001</v>
      </c>
      <c r="O11" s="51">
        <v>19259375.547200002</v>
      </c>
      <c r="P11" s="51">
        <v>1956</v>
      </c>
      <c r="Q11" s="51">
        <v>2008</v>
      </c>
      <c r="R11" s="52">
        <v>-2.5896414342629499</v>
      </c>
      <c r="S11" s="51">
        <v>20.6098130368098</v>
      </c>
      <c r="T11" s="51">
        <v>38.355850697211203</v>
      </c>
      <c r="U11" s="53">
        <v>-86.104796917401998</v>
      </c>
    </row>
    <row r="12" spans="1:23" ht="12" thickBot="1">
      <c r="A12" s="75"/>
      <c r="B12" s="64" t="s">
        <v>10</v>
      </c>
      <c r="C12" s="65"/>
      <c r="D12" s="51">
        <v>177063.16639999999</v>
      </c>
      <c r="E12" s="51">
        <v>251915.4572</v>
      </c>
      <c r="F12" s="52">
        <v>70.286741579110995</v>
      </c>
      <c r="G12" s="51">
        <v>222821.01070000001</v>
      </c>
      <c r="H12" s="52">
        <v>-20.5356955146421</v>
      </c>
      <c r="I12" s="51">
        <v>31919.935700000002</v>
      </c>
      <c r="J12" s="52">
        <v>18.027428487238399</v>
      </c>
      <c r="K12" s="51">
        <v>34879.273800000003</v>
      </c>
      <c r="L12" s="52">
        <v>15.6534941163877</v>
      </c>
      <c r="M12" s="52">
        <v>-8.4845175302933007E-2</v>
      </c>
      <c r="N12" s="51">
        <v>6092108.6265000002</v>
      </c>
      <c r="O12" s="51">
        <v>70055334.709600002</v>
      </c>
      <c r="P12" s="51">
        <v>1472</v>
      </c>
      <c r="Q12" s="51">
        <v>1413</v>
      </c>
      <c r="R12" s="52">
        <v>4.1755130927105402</v>
      </c>
      <c r="S12" s="51">
        <v>120.287477173913</v>
      </c>
      <c r="T12" s="51">
        <v>200.62060962491199</v>
      </c>
      <c r="U12" s="53">
        <v>-66.784285728141001</v>
      </c>
    </row>
    <row r="13" spans="1:23" ht="12" thickBot="1">
      <c r="A13" s="75"/>
      <c r="B13" s="64" t="s">
        <v>11</v>
      </c>
      <c r="C13" s="65"/>
      <c r="D13" s="51">
        <v>258191.62700000001</v>
      </c>
      <c r="E13" s="51">
        <v>245035.35920000001</v>
      </c>
      <c r="F13" s="52">
        <v>105.369130334068</v>
      </c>
      <c r="G13" s="51">
        <v>232958.4253</v>
      </c>
      <c r="H13" s="52">
        <v>10.831633012416299</v>
      </c>
      <c r="I13" s="51">
        <v>59892.441700000003</v>
      </c>
      <c r="J13" s="52">
        <v>23.196895420624902</v>
      </c>
      <c r="K13" s="51">
        <v>63121.783100000001</v>
      </c>
      <c r="L13" s="52">
        <v>27.095728784529999</v>
      </c>
      <c r="M13" s="52">
        <v>-5.1160490743488003E-2</v>
      </c>
      <c r="N13" s="51">
        <v>7747161.3086999999</v>
      </c>
      <c r="O13" s="51">
        <v>106589806.21170001</v>
      </c>
      <c r="P13" s="51">
        <v>8368</v>
      </c>
      <c r="Q13" s="51">
        <v>6807</v>
      </c>
      <c r="R13" s="52">
        <v>22.932275598648499</v>
      </c>
      <c r="S13" s="51">
        <v>30.854639937858501</v>
      </c>
      <c r="T13" s="51">
        <v>57.158217393859303</v>
      </c>
      <c r="U13" s="53">
        <v>-85.249989981981201</v>
      </c>
    </row>
    <row r="14" spans="1:23" ht="12" thickBot="1">
      <c r="A14" s="75"/>
      <c r="B14" s="64" t="s">
        <v>12</v>
      </c>
      <c r="C14" s="65"/>
      <c r="D14" s="51">
        <v>160527.30979999999</v>
      </c>
      <c r="E14" s="51">
        <v>140196.79819999999</v>
      </c>
      <c r="F14" s="52">
        <v>114.50140934816299</v>
      </c>
      <c r="G14" s="51">
        <v>182196.46789999999</v>
      </c>
      <c r="H14" s="52">
        <v>-11.893292087250201</v>
      </c>
      <c r="I14" s="51">
        <v>33686.8226</v>
      </c>
      <c r="J14" s="52">
        <v>20.985103806928699</v>
      </c>
      <c r="K14" s="51">
        <v>35968.732199999999</v>
      </c>
      <c r="L14" s="52">
        <v>19.741728593630999</v>
      </c>
      <c r="M14" s="52">
        <v>-6.3441479875122997E-2</v>
      </c>
      <c r="N14" s="51">
        <v>4314555.4198000003</v>
      </c>
      <c r="O14" s="51">
        <v>55013241.576300003</v>
      </c>
      <c r="P14" s="51">
        <v>2939</v>
      </c>
      <c r="Q14" s="51">
        <v>1597</v>
      </c>
      <c r="R14" s="52">
        <v>84.032561051972493</v>
      </c>
      <c r="S14" s="51">
        <v>54.619703912895503</v>
      </c>
      <c r="T14" s="51">
        <v>149.374455479023</v>
      </c>
      <c r="U14" s="53">
        <v>-173.480895680499</v>
      </c>
    </row>
    <row r="15" spans="1:23" ht="12" thickBot="1">
      <c r="A15" s="75"/>
      <c r="B15" s="64" t="s">
        <v>13</v>
      </c>
      <c r="C15" s="65"/>
      <c r="D15" s="51">
        <v>120344.14750000001</v>
      </c>
      <c r="E15" s="51">
        <v>99363.392699999997</v>
      </c>
      <c r="F15" s="52">
        <v>121.115175548952</v>
      </c>
      <c r="G15" s="51">
        <v>111850.2785</v>
      </c>
      <c r="H15" s="52">
        <v>7.5939632103821699</v>
      </c>
      <c r="I15" s="51">
        <v>21841.165199999999</v>
      </c>
      <c r="J15" s="52">
        <v>18.148921782839501</v>
      </c>
      <c r="K15" s="51">
        <v>20678.7402</v>
      </c>
      <c r="L15" s="52">
        <v>18.487875468276101</v>
      </c>
      <c r="M15" s="52">
        <v>5.621353084169E-2</v>
      </c>
      <c r="N15" s="51">
        <v>2702601.4396000002</v>
      </c>
      <c r="O15" s="51">
        <v>41866005.608099997</v>
      </c>
      <c r="P15" s="51">
        <v>3195</v>
      </c>
      <c r="Q15" s="51">
        <v>1776</v>
      </c>
      <c r="R15" s="52">
        <v>79.898648648648702</v>
      </c>
      <c r="S15" s="51">
        <v>37.666399843505502</v>
      </c>
      <c r="T15" s="51">
        <v>75.976744031531496</v>
      </c>
      <c r="U15" s="53">
        <v>-101.709598865822</v>
      </c>
    </row>
    <row r="16" spans="1:23" ht="12" thickBot="1">
      <c r="A16" s="75"/>
      <c r="B16" s="64" t="s">
        <v>14</v>
      </c>
      <c r="C16" s="65"/>
      <c r="D16" s="51">
        <v>655835.33799999999</v>
      </c>
      <c r="E16" s="51">
        <v>663176.26930000004</v>
      </c>
      <c r="F16" s="52">
        <v>98.893064839646797</v>
      </c>
      <c r="G16" s="51">
        <v>489070.16649999999</v>
      </c>
      <c r="H16" s="52">
        <v>34.098414281419899</v>
      </c>
      <c r="I16" s="51">
        <v>-7781.4974000000002</v>
      </c>
      <c r="J16" s="52">
        <v>-1.1865016947287499</v>
      </c>
      <c r="K16" s="51">
        <v>39733.331899999997</v>
      </c>
      <c r="L16" s="52">
        <v>8.1242599981816799</v>
      </c>
      <c r="M16" s="52">
        <v>-1.19584306243394</v>
      </c>
      <c r="N16" s="51">
        <v>28060703.984499998</v>
      </c>
      <c r="O16" s="51">
        <v>330846952.829</v>
      </c>
      <c r="P16" s="51">
        <v>25718</v>
      </c>
      <c r="Q16" s="51">
        <v>28155</v>
      </c>
      <c r="R16" s="52">
        <v>-8.6556561889540102</v>
      </c>
      <c r="S16" s="51">
        <v>25.501024107628901</v>
      </c>
      <c r="T16" s="51">
        <v>38.442671802521801</v>
      </c>
      <c r="U16" s="53">
        <v>-50.749521432047999</v>
      </c>
    </row>
    <row r="17" spans="1:21" ht="12" thickBot="1">
      <c r="A17" s="75"/>
      <c r="B17" s="64" t="s">
        <v>15</v>
      </c>
      <c r="C17" s="65"/>
      <c r="D17" s="51">
        <v>610477.01329999999</v>
      </c>
      <c r="E17" s="51">
        <v>581052.63329999999</v>
      </c>
      <c r="F17" s="52">
        <v>105.06397842702999</v>
      </c>
      <c r="G17" s="51">
        <v>392308.88780000003</v>
      </c>
      <c r="H17" s="52">
        <v>55.611313504378899</v>
      </c>
      <c r="I17" s="51">
        <v>31317.661700000001</v>
      </c>
      <c r="J17" s="52">
        <v>5.1300312735296902</v>
      </c>
      <c r="K17" s="51">
        <v>51070.974000000002</v>
      </c>
      <c r="L17" s="52">
        <v>13.018051741421701</v>
      </c>
      <c r="M17" s="52">
        <v>-0.386781585563651</v>
      </c>
      <c r="N17" s="51">
        <v>21356227.118099999</v>
      </c>
      <c r="O17" s="51">
        <v>320910281.1031</v>
      </c>
      <c r="P17" s="51">
        <v>7925</v>
      </c>
      <c r="Q17" s="51">
        <v>8583</v>
      </c>
      <c r="R17" s="52">
        <v>-7.66631713852966</v>
      </c>
      <c r="S17" s="51">
        <v>77.031799785489</v>
      </c>
      <c r="T17" s="51">
        <v>171.803839543283</v>
      </c>
      <c r="U17" s="53">
        <v>-123.029761762943</v>
      </c>
    </row>
    <row r="18" spans="1:21" ht="12" thickBot="1">
      <c r="A18" s="75"/>
      <c r="B18" s="64" t="s">
        <v>16</v>
      </c>
      <c r="C18" s="65"/>
      <c r="D18" s="51">
        <v>1128323.0564999999</v>
      </c>
      <c r="E18" s="51">
        <v>1409748.4990000001</v>
      </c>
      <c r="F18" s="52">
        <v>80.037188001999795</v>
      </c>
      <c r="G18" s="51">
        <v>1115781.7376000001</v>
      </c>
      <c r="H18" s="52">
        <v>1.12399392079814</v>
      </c>
      <c r="I18" s="51">
        <v>166204.05650000001</v>
      </c>
      <c r="J18" s="52">
        <v>14.7301834826948</v>
      </c>
      <c r="K18" s="51">
        <v>140861.5491</v>
      </c>
      <c r="L18" s="52">
        <v>12.6244716464877</v>
      </c>
      <c r="M18" s="52">
        <v>0.179910753231948</v>
      </c>
      <c r="N18" s="51">
        <v>48057766.131999999</v>
      </c>
      <c r="O18" s="51">
        <v>680339476.42560005</v>
      </c>
      <c r="P18" s="51">
        <v>54976</v>
      </c>
      <c r="Q18" s="51">
        <v>54587</v>
      </c>
      <c r="R18" s="52">
        <v>0.71262388480772798</v>
      </c>
      <c r="S18" s="51">
        <v>20.5239205562427</v>
      </c>
      <c r="T18" s="51">
        <v>39.944228772418398</v>
      </c>
      <c r="U18" s="53">
        <v>-94.622799591126807</v>
      </c>
    </row>
    <row r="19" spans="1:21" ht="12" thickBot="1">
      <c r="A19" s="75"/>
      <c r="B19" s="64" t="s">
        <v>17</v>
      </c>
      <c r="C19" s="65"/>
      <c r="D19" s="51">
        <v>445151.33760000003</v>
      </c>
      <c r="E19" s="51">
        <v>506112.72730000003</v>
      </c>
      <c r="F19" s="52">
        <v>87.954977930467095</v>
      </c>
      <c r="G19" s="51">
        <v>649748.67110000004</v>
      </c>
      <c r="H19" s="52">
        <v>-31.4886882575111</v>
      </c>
      <c r="I19" s="51">
        <v>37149.017599999999</v>
      </c>
      <c r="J19" s="52">
        <v>8.3452557506141893</v>
      </c>
      <c r="K19" s="51">
        <v>11075.823899999999</v>
      </c>
      <c r="L19" s="52">
        <v>1.70463202044708</v>
      </c>
      <c r="M19" s="52">
        <v>2.3540635834775201</v>
      </c>
      <c r="N19" s="51">
        <v>18343334.030099999</v>
      </c>
      <c r="O19" s="51">
        <v>212164149.9632</v>
      </c>
      <c r="P19" s="51">
        <v>10203</v>
      </c>
      <c r="Q19" s="51">
        <v>9830</v>
      </c>
      <c r="R19" s="52">
        <v>3.7945066124109901</v>
      </c>
      <c r="S19" s="51">
        <v>43.629455807115598</v>
      </c>
      <c r="T19" s="51">
        <v>100.93452541200401</v>
      </c>
      <c r="U19" s="53">
        <v>-131.34491032442</v>
      </c>
    </row>
    <row r="20" spans="1:21" ht="12" thickBot="1">
      <c r="A20" s="75"/>
      <c r="B20" s="64" t="s">
        <v>18</v>
      </c>
      <c r="C20" s="65"/>
      <c r="D20" s="51">
        <v>888782.0969</v>
      </c>
      <c r="E20" s="51">
        <v>900193.64139999996</v>
      </c>
      <c r="F20" s="52">
        <v>98.732323360754606</v>
      </c>
      <c r="G20" s="51">
        <v>726430.30859999999</v>
      </c>
      <c r="H20" s="52">
        <v>22.349258611316699</v>
      </c>
      <c r="I20" s="51">
        <v>70937.446599999996</v>
      </c>
      <c r="J20" s="52">
        <v>7.9814216383772898</v>
      </c>
      <c r="K20" s="51">
        <v>65045.743999999999</v>
      </c>
      <c r="L20" s="52">
        <v>8.9541616353202897</v>
      </c>
      <c r="M20" s="52">
        <v>9.0577833962510998E-2</v>
      </c>
      <c r="N20" s="51">
        <v>35117861.033699997</v>
      </c>
      <c r="O20" s="51">
        <v>358224930.8854</v>
      </c>
      <c r="P20" s="51">
        <v>35733</v>
      </c>
      <c r="Q20" s="51">
        <v>34965</v>
      </c>
      <c r="R20" s="52">
        <v>2.1964821964821901</v>
      </c>
      <c r="S20" s="51">
        <v>24.872865331766199</v>
      </c>
      <c r="T20" s="51">
        <v>45.009010284570302</v>
      </c>
      <c r="U20" s="53">
        <v>-80.956273771512102</v>
      </c>
    </row>
    <row r="21" spans="1:21" ht="12" thickBot="1">
      <c r="A21" s="75"/>
      <c r="B21" s="64" t="s">
        <v>19</v>
      </c>
      <c r="C21" s="65"/>
      <c r="D21" s="51">
        <v>304492.22859999997</v>
      </c>
      <c r="E21" s="51">
        <v>333197.59230000002</v>
      </c>
      <c r="F21" s="52">
        <v>91.3848826151917</v>
      </c>
      <c r="G21" s="51">
        <v>269394.6654</v>
      </c>
      <c r="H21" s="52">
        <v>13.028306684502001</v>
      </c>
      <c r="I21" s="51">
        <v>29052.250100000001</v>
      </c>
      <c r="J21" s="52">
        <v>9.5412123434404208</v>
      </c>
      <c r="K21" s="51">
        <v>21292.667300000001</v>
      </c>
      <c r="L21" s="52">
        <v>7.9038934451001204</v>
      </c>
      <c r="M21" s="52">
        <v>0.36442511831291302</v>
      </c>
      <c r="N21" s="51">
        <v>10748462.443700001</v>
      </c>
      <c r="O21" s="51">
        <v>129438619.5483</v>
      </c>
      <c r="P21" s="51">
        <v>26122</v>
      </c>
      <c r="Q21" s="51">
        <v>22156</v>
      </c>
      <c r="R21" s="52">
        <v>17.900343022206201</v>
      </c>
      <c r="S21" s="51">
        <v>11.6565434729347</v>
      </c>
      <c r="T21" s="51">
        <v>22.582285051453301</v>
      </c>
      <c r="U21" s="53">
        <v>-93.730543740407299</v>
      </c>
    </row>
    <row r="22" spans="1:21" ht="12" thickBot="1">
      <c r="A22" s="75"/>
      <c r="B22" s="64" t="s">
        <v>20</v>
      </c>
      <c r="C22" s="65"/>
      <c r="D22" s="51">
        <v>824105.48129999998</v>
      </c>
      <c r="E22" s="51">
        <v>953526.44960000005</v>
      </c>
      <c r="F22" s="52">
        <v>86.4271234055131</v>
      </c>
      <c r="G22" s="51">
        <v>788239.00670000003</v>
      </c>
      <c r="H22" s="52">
        <v>4.5502029581302699</v>
      </c>
      <c r="I22" s="51">
        <v>103417.09880000001</v>
      </c>
      <c r="J22" s="52">
        <v>12.549012371191001</v>
      </c>
      <c r="K22" s="51">
        <v>68653.278900000005</v>
      </c>
      <c r="L22" s="52">
        <v>8.7097033154220806</v>
      </c>
      <c r="M22" s="52">
        <v>0.50636794712510103</v>
      </c>
      <c r="N22" s="51">
        <v>36306561.380800001</v>
      </c>
      <c r="O22" s="51">
        <v>433950373.79360002</v>
      </c>
      <c r="P22" s="51">
        <v>49466</v>
      </c>
      <c r="Q22" s="51">
        <v>58308</v>
      </c>
      <c r="R22" s="52">
        <v>-15.1642999245387</v>
      </c>
      <c r="S22" s="51">
        <v>16.66003884082</v>
      </c>
      <c r="T22" s="51">
        <v>31.954145715853699</v>
      </c>
      <c r="U22" s="53">
        <v>-91.801147771400096</v>
      </c>
    </row>
    <row r="23" spans="1:21" ht="12" thickBot="1">
      <c r="A23" s="75"/>
      <c r="B23" s="64" t="s">
        <v>21</v>
      </c>
      <c r="C23" s="65"/>
      <c r="D23" s="51">
        <v>2011165.8247</v>
      </c>
      <c r="E23" s="51">
        <v>2253289.7223</v>
      </c>
      <c r="F23" s="52">
        <v>89.254648649759204</v>
      </c>
      <c r="G23" s="51">
        <v>1836429.9723</v>
      </c>
      <c r="H23" s="52">
        <v>9.5149749805681907</v>
      </c>
      <c r="I23" s="51">
        <v>220708.57579999999</v>
      </c>
      <c r="J23" s="52">
        <v>10.974161010961</v>
      </c>
      <c r="K23" s="51">
        <v>189039.8076</v>
      </c>
      <c r="L23" s="52">
        <v>10.293875097412</v>
      </c>
      <c r="M23" s="52">
        <v>0.16752433575794601</v>
      </c>
      <c r="N23" s="51">
        <v>88414031.471000001</v>
      </c>
      <c r="O23" s="51">
        <v>952072775.70780003</v>
      </c>
      <c r="P23" s="51">
        <v>64150</v>
      </c>
      <c r="Q23" s="51">
        <v>63725</v>
      </c>
      <c r="R23" s="52">
        <v>0.66692820714004997</v>
      </c>
      <c r="S23" s="51">
        <v>31.350987134840199</v>
      </c>
      <c r="T23" s="51">
        <v>60.628395982738297</v>
      </c>
      <c r="U23" s="53">
        <v>-93.385923454264201</v>
      </c>
    </row>
    <row r="24" spans="1:21" ht="12" thickBot="1">
      <c r="A24" s="75"/>
      <c r="B24" s="64" t="s">
        <v>22</v>
      </c>
      <c r="C24" s="65"/>
      <c r="D24" s="51">
        <v>237995.96359999999</v>
      </c>
      <c r="E24" s="51">
        <v>252954.3064</v>
      </c>
      <c r="F24" s="52">
        <v>94.086543529191303</v>
      </c>
      <c r="G24" s="51">
        <v>207357.9522</v>
      </c>
      <c r="H24" s="52">
        <v>14.7754214752512</v>
      </c>
      <c r="I24" s="51">
        <v>31594.348399999999</v>
      </c>
      <c r="J24" s="52">
        <v>13.2751614447969</v>
      </c>
      <c r="K24" s="51">
        <v>34169.037199999999</v>
      </c>
      <c r="L24" s="52">
        <v>16.478286382305399</v>
      </c>
      <c r="M24" s="52">
        <v>-7.5351517367307996E-2</v>
      </c>
      <c r="N24" s="51">
        <v>7825668.9892999995</v>
      </c>
      <c r="O24" s="51">
        <v>88581769.381600007</v>
      </c>
      <c r="P24" s="51">
        <v>24467</v>
      </c>
      <c r="Q24" s="51">
        <v>20191</v>
      </c>
      <c r="R24" s="52">
        <v>21.177752463969099</v>
      </c>
      <c r="S24" s="51">
        <v>9.7272229370172099</v>
      </c>
      <c r="T24" s="51">
        <v>18.984829458669701</v>
      </c>
      <c r="U24" s="53">
        <v>-95.172142980525507</v>
      </c>
    </row>
    <row r="25" spans="1:21" ht="12" thickBot="1">
      <c r="A25" s="75"/>
      <c r="B25" s="64" t="s">
        <v>23</v>
      </c>
      <c r="C25" s="65"/>
      <c r="D25" s="51">
        <v>316217.7831</v>
      </c>
      <c r="E25" s="51">
        <v>270722.0099</v>
      </c>
      <c r="F25" s="52">
        <v>116.805347011425</v>
      </c>
      <c r="G25" s="51">
        <v>221125.0814</v>
      </c>
      <c r="H25" s="52">
        <v>43.004032422710097</v>
      </c>
      <c r="I25" s="51">
        <v>15911.164000000001</v>
      </c>
      <c r="J25" s="52">
        <v>5.0317106912890797</v>
      </c>
      <c r="K25" s="51">
        <v>21646.420399999999</v>
      </c>
      <c r="L25" s="52">
        <v>9.7892198673035704</v>
      </c>
      <c r="M25" s="52">
        <v>-0.26495172384252502</v>
      </c>
      <c r="N25" s="51">
        <v>9429518.5176999997</v>
      </c>
      <c r="O25" s="51">
        <v>97758185.939799994</v>
      </c>
      <c r="P25" s="51">
        <v>21125</v>
      </c>
      <c r="Q25" s="51">
        <v>17771</v>
      </c>
      <c r="R25" s="52">
        <v>18.873445501097301</v>
      </c>
      <c r="S25" s="51">
        <v>14.9688891408284</v>
      </c>
      <c r="T25" s="51">
        <v>28.135842721287499</v>
      </c>
      <c r="U25" s="53">
        <v>-87.962129030306997</v>
      </c>
    </row>
    <row r="26" spans="1:21" ht="12" thickBot="1">
      <c r="A26" s="75"/>
      <c r="B26" s="64" t="s">
        <v>24</v>
      </c>
      <c r="C26" s="65"/>
      <c r="D26" s="51">
        <v>521282.59950000001</v>
      </c>
      <c r="E26" s="51">
        <v>481525.24819999997</v>
      </c>
      <c r="F26" s="52">
        <v>108.256545518354</v>
      </c>
      <c r="G26" s="51">
        <v>397041.79</v>
      </c>
      <c r="H26" s="52">
        <v>31.2916203354816</v>
      </c>
      <c r="I26" s="51">
        <v>91273.638600000006</v>
      </c>
      <c r="J26" s="52">
        <v>17.509435129341998</v>
      </c>
      <c r="K26" s="51">
        <v>88248.456000000006</v>
      </c>
      <c r="L26" s="52">
        <v>22.2264905666479</v>
      </c>
      <c r="M26" s="52">
        <v>3.4280289277808997E-2</v>
      </c>
      <c r="N26" s="51">
        <v>16485306.3465</v>
      </c>
      <c r="O26" s="51">
        <v>199073226.34419999</v>
      </c>
      <c r="P26" s="51">
        <v>40253</v>
      </c>
      <c r="Q26" s="51">
        <v>33839</v>
      </c>
      <c r="R26" s="52">
        <v>18.9544608292207</v>
      </c>
      <c r="S26" s="51">
        <v>12.9501552555089</v>
      </c>
      <c r="T26" s="51">
        <v>29.301725263748899</v>
      </c>
      <c r="U26" s="53">
        <v>-126.265436094167</v>
      </c>
    </row>
    <row r="27" spans="1:21" ht="12" thickBot="1">
      <c r="A27" s="75"/>
      <c r="B27" s="64" t="s">
        <v>25</v>
      </c>
      <c r="C27" s="65"/>
      <c r="D27" s="51">
        <v>193470.86249999999</v>
      </c>
      <c r="E27" s="51">
        <v>227192.77280000001</v>
      </c>
      <c r="F27" s="52">
        <v>85.157137753811497</v>
      </c>
      <c r="G27" s="51">
        <v>189439.7507</v>
      </c>
      <c r="H27" s="52">
        <v>2.1279123231025201</v>
      </c>
      <c r="I27" s="51">
        <v>52562.219599999997</v>
      </c>
      <c r="J27" s="52">
        <v>27.168028777460002</v>
      </c>
      <c r="K27" s="51">
        <v>43749.380899999996</v>
      </c>
      <c r="L27" s="52">
        <v>23.094087032072899</v>
      </c>
      <c r="M27" s="52">
        <v>0.20143916367968501</v>
      </c>
      <c r="N27" s="51">
        <v>6319365.7152000004</v>
      </c>
      <c r="O27" s="51">
        <v>80481338.133399993</v>
      </c>
      <c r="P27" s="51">
        <v>26320</v>
      </c>
      <c r="Q27" s="51">
        <v>25653</v>
      </c>
      <c r="R27" s="52">
        <v>2.6000857599501002</v>
      </c>
      <c r="S27" s="51">
        <v>7.3507166603343501</v>
      </c>
      <c r="T27" s="51">
        <v>14.6256126067127</v>
      </c>
      <c r="U27" s="53">
        <v>-98.968526234113099</v>
      </c>
    </row>
    <row r="28" spans="1:21" ht="12" thickBot="1">
      <c r="A28" s="75"/>
      <c r="B28" s="64" t="s">
        <v>26</v>
      </c>
      <c r="C28" s="65"/>
      <c r="D28" s="51">
        <v>984763.24410000001</v>
      </c>
      <c r="E28" s="51">
        <v>1078318.8866000001</v>
      </c>
      <c r="F28" s="52">
        <v>91.323935464490802</v>
      </c>
      <c r="G28" s="51">
        <v>908756.2844</v>
      </c>
      <c r="H28" s="52">
        <v>8.3638441906548096</v>
      </c>
      <c r="I28" s="51">
        <v>46609.688300000002</v>
      </c>
      <c r="J28" s="52">
        <v>4.7330857014873402</v>
      </c>
      <c r="K28" s="51">
        <v>49107.566500000001</v>
      </c>
      <c r="L28" s="52">
        <v>5.40382139226943</v>
      </c>
      <c r="M28" s="52">
        <v>-5.0865444533888998E-2</v>
      </c>
      <c r="N28" s="51">
        <v>31603122.777100001</v>
      </c>
      <c r="O28" s="51">
        <v>292271214.41049999</v>
      </c>
      <c r="P28" s="51">
        <v>44730</v>
      </c>
      <c r="Q28" s="51">
        <v>41592</v>
      </c>
      <c r="R28" s="52">
        <v>7.5447201384881701</v>
      </c>
      <c r="S28" s="51">
        <v>22.015721978537901</v>
      </c>
      <c r="T28" s="51">
        <v>42.8004552846701</v>
      </c>
      <c r="U28" s="53">
        <v>-94.408592761092805</v>
      </c>
    </row>
    <row r="29" spans="1:21" ht="12" thickBot="1">
      <c r="A29" s="75"/>
      <c r="B29" s="64" t="s">
        <v>27</v>
      </c>
      <c r="C29" s="65"/>
      <c r="D29" s="51">
        <v>627661.2966</v>
      </c>
      <c r="E29" s="51">
        <v>738018.77599999995</v>
      </c>
      <c r="F29" s="52">
        <v>85.0467924409555</v>
      </c>
      <c r="G29" s="51">
        <v>573019.30330000003</v>
      </c>
      <c r="H29" s="52">
        <v>9.5358032417613998</v>
      </c>
      <c r="I29" s="51">
        <v>85125.275299999994</v>
      </c>
      <c r="J29" s="52">
        <v>13.562294785598199</v>
      </c>
      <c r="K29" s="51">
        <v>81919.270199999999</v>
      </c>
      <c r="L29" s="52">
        <v>14.296075145851001</v>
      </c>
      <c r="M29" s="52">
        <v>3.913615309527E-2</v>
      </c>
      <c r="N29" s="51">
        <v>21618100.6437</v>
      </c>
      <c r="O29" s="51">
        <v>211832441.7035</v>
      </c>
      <c r="P29" s="51">
        <v>105653</v>
      </c>
      <c r="Q29" s="51">
        <v>98707</v>
      </c>
      <c r="R29" s="52">
        <v>7.0369882581782504</v>
      </c>
      <c r="S29" s="51">
        <v>5.9407806366123097</v>
      </c>
      <c r="T29" s="51">
        <v>11.6302196683113</v>
      </c>
      <c r="U29" s="53">
        <v>-95.769215860886007</v>
      </c>
    </row>
    <row r="30" spans="1:21" ht="12" thickBot="1">
      <c r="A30" s="75"/>
      <c r="B30" s="64" t="s">
        <v>28</v>
      </c>
      <c r="C30" s="65"/>
      <c r="D30" s="51">
        <v>790364.52540000004</v>
      </c>
      <c r="E30" s="51">
        <v>1097904.2113999999</v>
      </c>
      <c r="F30" s="52">
        <v>71.988477427567304</v>
      </c>
      <c r="G30" s="51">
        <v>753829.92209999997</v>
      </c>
      <c r="H30" s="52">
        <v>4.8465313234347098</v>
      </c>
      <c r="I30" s="51">
        <v>70473.679600000003</v>
      </c>
      <c r="J30" s="52">
        <v>8.9166045963833707</v>
      </c>
      <c r="K30" s="51">
        <v>82446.434200000003</v>
      </c>
      <c r="L30" s="52">
        <v>10.9370073783119</v>
      </c>
      <c r="M30" s="52">
        <v>-0.145218586057419</v>
      </c>
      <c r="N30" s="51">
        <v>30996501.0002</v>
      </c>
      <c r="O30" s="51">
        <v>379703752.88230002</v>
      </c>
      <c r="P30" s="51">
        <v>68917</v>
      </c>
      <c r="Q30" s="51">
        <v>67348</v>
      </c>
      <c r="R30" s="52">
        <v>2.3296905624517401</v>
      </c>
      <c r="S30" s="51">
        <v>11.4683536050612</v>
      </c>
      <c r="T30" s="51">
        <v>24.620497291679001</v>
      </c>
      <c r="U30" s="53">
        <v>-114.68205585162301</v>
      </c>
    </row>
    <row r="31" spans="1:21" ht="12" thickBot="1">
      <c r="A31" s="75"/>
      <c r="B31" s="64" t="s">
        <v>29</v>
      </c>
      <c r="C31" s="65"/>
      <c r="D31" s="51">
        <v>751910.24899999995</v>
      </c>
      <c r="E31" s="51">
        <v>667639.67700000003</v>
      </c>
      <c r="F31" s="52">
        <v>112.622163556646</v>
      </c>
      <c r="G31" s="51">
        <v>581651.78460000001</v>
      </c>
      <c r="H31" s="52">
        <v>29.271545090691401</v>
      </c>
      <c r="I31" s="51">
        <v>25615.4941</v>
      </c>
      <c r="J31" s="52">
        <v>3.4067222961872399</v>
      </c>
      <c r="K31" s="51">
        <v>20518.946199999998</v>
      </c>
      <c r="L31" s="52">
        <v>3.5277027842544699</v>
      </c>
      <c r="M31" s="52">
        <v>0.248382536331228</v>
      </c>
      <c r="N31" s="51">
        <v>35533615.6505</v>
      </c>
      <c r="O31" s="51">
        <v>364047816.20279998</v>
      </c>
      <c r="P31" s="51">
        <v>25950</v>
      </c>
      <c r="Q31" s="51">
        <v>26748</v>
      </c>
      <c r="R31" s="52">
        <v>-2.9834006280843401</v>
      </c>
      <c r="S31" s="51">
        <v>28.975346782273601</v>
      </c>
      <c r="T31" s="51">
        <v>58.221424143861199</v>
      </c>
      <c r="U31" s="53">
        <v>-100.934348021262</v>
      </c>
    </row>
    <row r="32" spans="1:21" ht="12" thickBot="1">
      <c r="A32" s="75"/>
      <c r="B32" s="64" t="s">
        <v>30</v>
      </c>
      <c r="C32" s="65"/>
      <c r="D32" s="51">
        <v>85886.053499999995</v>
      </c>
      <c r="E32" s="51">
        <v>119400.1828</v>
      </c>
      <c r="F32" s="52">
        <v>71.931257964539697</v>
      </c>
      <c r="G32" s="51">
        <v>95596.070600000006</v>
      </c>
      <c r="H32" s="52">
        <v>-10.157339144858099</v>
      </c>
      <c r="I32" s="51">
        <v>22940.126400000001</v>
      </c>
      <c r="J32" s="52">
        <v>26.709955184982402</v>
      </c>
      <c r="K32" s="51">
        <v>24929.036400000001</v>
      </c>
      <c r="L32" s="52">
        <v>26.077469757423302</v>
      </c>
      <c r="M32" s="52">
        <v>-7.9782867178934E-2</v>
      </c>
      <c r="N32" s="51">
        <v>2889172.6394000002</v>
      </c>
      <c r="O32" s="51">
        <v>38110386.892800003</v>
      </c>
      <c r="P32" s="51">
        <v>18968</v>
      </c>
      <c r="Q32" s="51">
        <v>19093</v>
      </c>
      <c r="R32" s="52">
        <v>-0.65469020059707494</v>
      </c>
      <c r="S32" s="51">
        <v>4.5279446172501103</v>
      </c>
      <c r="T32" s="51">
        <v>9.0121785785366395</v>
      </c>
      <c r="U32" s="53">
        <v>-99.034646850647206</v>
      </c>
    </row>
    <row r="33" spans="1:21" ht="12" thickBot="1">
      <c r="A33" s="75"/>
      <c r="B33" s="64" t="s">
        <v>31</v>
      </c>
      <c r="C33" s="65"/>
      <c r="D33" s="51">
        <v>17.094000000000001</v>
      </c>
      <c r="E33" s="54"/>
      <c r="F33" s="54"/>
      <c r="G33" s="54"/>
      <c r="H33" s="54"/>
      <c r="I33" s="51">
        <v>0</v>
      </c>
      <c r="J33" s="52">
        <v>0</v>
      </c>
      <c r="K33" s="54"/>
      <c r="L33" s="54"/>
      <c r="M33" s="54"/>
      <c r="N33" s="51">
        <v>47.589500000000001</v>
      </c>
      <c r="O33" s="51">
        <v>271.82380000000001</v>
      </c>
      <c r="P33" s="51">
        <v>1</v>
      </c>
      <c r="Q33" s="54"/>
      <c r="R33" s="54"/>
      <c r="S33" s="51">
        <v>17.094000000000001</v>
      </c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235069.0025</v>
      </c>
      <c r="E35" s="51">
        <v>177685.4584</v>
      </c>
      <c r="F35" s="52">
        <v>132.29501424411399</v>
      </c>
      <c r="G35" s="51">
        <v>148471.61350000001</v>
      </c>
      <c r="H35" s="52">
        <v>58.325889345844601</v>
      </c>
      <c r="I35" s="51">
        <v>5984.9997000000003</v>
      </c>
      <c r="J35" s="52">
        <v>2.54606078910808</v>
      </c>
      <c r="K35" s="51">
        <v>7189.3944000000001</v>
      </c>
      <c r="L35" s="52">
        <v>4.8422686535968698</v>
      </c>
      <c r="M35" s="52">
        <v>-0.167523804230298</v>
      </c>
      <c r="N35" s="51">
        <v>6207612.8037</v>
      </c>
      <c r="O35" s="51">
        <v>58130048.749799997</v>
      </c>
      <c r="P35" s="51">
        <v>17625</v>
      </c>
      <c r="Q35" s="51">
        <v>14748</v>
      </c>
      <c r="R35" s="52">
        <v>19.507729861676101</v>
      </c>
      <c r="S35" s="51">
        <v>13.337248368794301</v>
      </c>
      <c r="T35" s="51">
        <v>25.986317941415798</v>
      </c>
      <c r="U35" s="53">
        <v>-94.840174096307393</v>
      </c>
    </row>
    <row r="36" spans="1:21" ht="12" thickBot="1">
      <c r="A36" s="75"/>
      <c r="B36" s="64" t="s">
        <v>69</v>
      </c>
      <c r="C36" s="65"/>
      <c r="D36" s="51">
        <v>82544.479999999996</v>
      </c>
      <c r="E36" s="54"/>
      <c r="F36" s="54"/>
      <c r="G36" s="51">
        <v>3664.96</v>
      </c>
      <c r="H36" s="52">
        <v>2152.2614162228201</v>
      </c>
      <c r="I36" s="51">
        <v>2081.19</v>
      </c>
      <c r="J36" s="52">
        <v>2.5212951853352301</v>
      </c>
      <c r="K36" s="51">
        <v>75.22</v>
      </c>
      <c r="L36" s="52">
        <v>2.0524098489478702</v>
      </c>
      <c r="M36" s="52">
        <v>26.668040414783299</v>
      </c>
      <c r="N36" s="51">
        <v>5647078.71</v>
      </c>
      <c r="O36" s="51">
        <v>27464432.609999999</v>
      </c>
      <c r="P36" s="51">
        <v>49</v>
      </c>
      <c r="Q36" s="51">
        <v>54</v>
      </c>
      <c r="R36" s="52">
        <v>-9.2592592592592595</v>
      </c>
      <c r="S36" s="51">
        <v>1684.5812244898</v>
      </c>
      <c r="T36" s="51">
        <v>3214.3414814814801</v>
      </c>
      <c r="U36" s="53">
        <v>-90.809527896465795</v>
      </c>
    </row>
    <row r="37" spans="1:21" ht="12" thickBot="1">
      <c r="A37" s="75"/>
      <c r="B37" s="64" t="s">
        <v>36</v>
      </c>
      <c r="C37" s="65"/>
      <c r="D37" s="51">
        <v>86431.65</v>
      </c>
      <c r="E37" s="51">
        <v>78979.857900000003</v>
      </c>
      <c r="F37" s="52">
        <v>109.435053820222</v>
      </c>
      <c r="G37" s="51">
        <v>209298.37</v>
      </c>
      <c r="H37" s="52">
        <v>-58.704097886667697</v>
      </c>
      <c r="I37" s="51">
        <v>-12990.63</v>
      </c>
      <c r="J37" s="52">
        <v>-15.0299456275566</v>
      </c>
      <c r="K37" s="51">
        <v>-24792.02</v>
      </c>
      <c r="L37" s="52">
        <v>-11.845300085232401</v>
      </c>
      <c r="M37" s="52">
        <v>-0.47601566955818803</v>
      </c>
      <c r="N37" s="51">
        <v>15553793.369999999</v>
      </c>
      <c r="O37" s="51">
        <v>146921968.72</v>
      </c>
      <c r="P37" s="51">
        <v>40</v>
      </c>
      <c r="Q37" s="51">
        <v>56</v>
      </c>
      <c r="R37" s="52">
        <v>-28.571428571428601</v>
      </c>
      <c r="S37" s="51">
        <v>2160.7912500000002</v>
      </c>
      <c r="T37" s="51">
        <v>4527.6271428571399</v>
      </c>
      <c r="U37" s="53">
        <v>-109.535610756344</v>
      </c>
    </row>
    <row r="38" spans="1:21" ht="12" thickBot="1">
      <c r="A38" s="75"/>
      <c r="B38" s="64" t="s">
        <v>37</v>
      </c>
      <c r="C38" s="65"/>
      <c r="D38" s="51">
        <v>21019.66</v>
      </c>
      <c r="E38" s="51">
        <v>45824.4522</v>
      </c>
      <c r="F38" s="52">
        <v>45.869964595015901</v>
      </c>
      <c r="G38" s="51">
        <v>21494.04</v>
      </c>
      <c r="H38" s="52">
        <v>-2.2070304140124501</v>
      </c>
      <c r="I38" s="51">
        <v>147.86000000000001</v>
      </c>
      <c r="J38" s="52">
        <v>0.70343668736792098</v>
      </c>
      <c r="K38" s="51">
        <v>1163.28</v>
      </c>
      <c r="L38" s="52">
        <v>5.4121049369964904</v>
      </c>
      <c r="M38" s="52">
        <v>-0.87289388625266495</v>
      </c>
      <c r="N38" s="51">
        <v>7601343.1299999999</v>
      </c>
      <c r="O38" s="51">
        <v>132858767.95</v>
      </c>
      <c r="P38" s="51">
        <v>5</v>
      </c>
      <c r="Q38" s="51">
        <v>8</v>
      </c>
      <c r="R38" s="52">
        <v>-37.5</v>
      </c>
      <c r="S38" s="51">
        <v>4203.9319999999998</v>
      </c>
      <c r="T38" s="51">
        <v>875.64250000000004</v>
      </c>
      <c r="U38" s="53">
        <v>79.170869081612196</v>
      </c>
    </row>
    <row r="39" spans="1:21" ht="12" thickBot="1">
      <c r="A39" s="75"/>
      <c r="B39" s="64" t="s">
        <v>38</v>
      </c>
      <c r="C39" s="65"/>
      <c r="D39" s="51">
        <v>31932.28</v>
      </c>
      <c r="E39" s="51">
        <v>46784.776700000002</v>
      </c>
      <c r="F39" s="52">
        <v>68.253569328246897</v>
      </c>
      <c r="G39" s="51">
        <v>84312.05</v>
      </c>
      <c r="H39" s="52">
        <v>-62.126078063574603</v>
      </c>
      <c r="I39" s="51">
        <v>-7964.4</v>
      </c>
      <c r="J39" s="52">
        <v>-24.9415325181916</v>
      </c>
      <c r="K39" s="51">
        <v>-10723.09</v>
      </c>
      <c r="L39" s="52">
        <v>-12.718336228332699</v>
      </c>
      <c r="M39" s="52">
        <v>-0.25726632901523699</v>
      </c>
      <c r="N39" s="51">
        <v>9512816.1199999992</v>
      </c>
      <c r="O39" s="51">
        <v>99375152.969999999</v>
      </c>
      <c r="P39" s="51">
        <v>32</v>
      </c>
      <c r="Q39" s="51">
        <v>48</v>
      </c>
      <c r="R39" s="52">
        <v>-33.3333333333333</v>
      </c>
      <c r="S39" s="51">
        <v>997.88374999999996</v>
      </c>
      <c r="T39" s="51">
        <v>3433.0625</v>
      </c>
      <c r="U39" s="53">
        <v>-244.03431261406999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1">
        <v>46.31</v>
      </c>
      <c r="O40" s="51">
        <v>4235.83</v>
      </c>
      <c r="P40" s="54"/>
      <c r="Q40" s="54"/>
      <c r="R40" s="54"/>
      <c r="S40" s="54"/>
      <c r="T40" s="54"/>
      <c r="U40" s="55"/>
    </row>
    <row r="41" spans="1:21" ht="12" thickBot="1">
      <c r="A41" s="75"/>
      <c r="B41" s="64" t="s">
        <v>33</v>
      </c>
      <c r="C41" s="65"/>
      <c r="D41" s="51">
        <v>78229.059299999994</v>
      </c>
      <c r="E41" s="51">
        <v>87938.763300000006</v>
      </c>
      <c r="F41" s="52">
        <v>88.958562031540396</v>
      </c>
      <c r="G41" s="51">
        <v>158650.42720000001</v>
      </c>
      <c r="H41" s="52">
        <v>-50.6909242662285</v>
      </c>
      <c r="I41" s="51">
        <v>5202.9485000000004</v>
      </c>
      <c r="J41" s="52">
        <v>6.6509153331976698</v>
      </c>
      <c r="K41" s="51">
        <v>7427.5803999999998</v>
      </c>
      <c r="L41" s="52">
        <v>4.6817273240850099</v>
      </c>
      <c r="M41" s="52">
        <v>-0.29950963573548101</v>
      </c>
      <c r="N41" s="51">
        <v>4982978.6231000004</v>
      </c>
      <c r="O41" s="51">
        <v>60145286.561899997</v>
      </c>
      <c r="P41" s="51">
        <v>166</v>
      </c>
      <c r="Q41" s="51">
        <v>160</v>
      </c>
      <c r="R41" s="52">
        <v>3.7500000000000102</v>
      </c>
      <c r="S41" s="51">
        <v>471.25939337349399</v>
      </c>
      <c r="T41" s="51">
        <v>994.35363374999997</v>
      </c>
      <c r="U41" s="53">
        <v>-110.99921778364001</v>
      </c>
    </row>
    <row r="42" spans="1:21" ht="12" thickBot="1">
      <c r="A42" s="75"/>
      <c r="B42" s="64" t="s">
        <v>34</v>
      </c>
      <c r="C42" s="65"/>
      <c r="D42" s="51">
        <v>260911.37549999999</v>
      </c>
      <c r="E42" s="51">
        <v>273025.83390000003</v>
      </c>
      <c r="F42" s="52">
        <v>95.562889332869105</v>
      </c>
      <c r="G42" s="51">
        <v>280132.0735</v>
      </c>
      <c r="H42" s="52">
        <v>-6.8612985867182497</v>
      </c>
      <c r="I42" s="51">
        <v>16280.875899999999</v>
      </c>
      <c r="J42" s="52">
        <v>6.2400023260005399</v>
      </c>
      <c r="K42" s="51">
        <v>19631.0838</v>
      </c>
      <c r="L42" s="52">
        <v>7.0077958424136</v>
      </c>
      <c r="M42" s="52">
        <v>-0.170658326057372</v>
      </c>
      <c r="N42" s="51">
        <v>11419505.101399999</v>
      </c>
      <c r="O42" s="51">
        <v>148504454.9005</v>
      </c>
      <c r="P42" s="51">
        <v>1363</v>
      </c>
      <c r="Q42" s="51">
        <v>1400</v>
      </c>
      <c r="R42" s="52">
        <v>-2.6428571428571499</v>
      </c>
      <c r="S42" s="51">
        <v>191.42434005869401</v>
      </c>
      <c r="T42" s="51">
        <v>367.94690271428601</v>
      </c>
      <c r="U42" s="53">
        <v>-92.215317342333194</v>
      </c>
    </row>
    <row r="43" spans="1:21" ht="12" thickBot="1">
      <c r="A43" s="75"/>
      <c r="B43" s="64" t="s">
        <v>39</v>
      </c>
      <c r="C43" s="65"/>
      <c r="D43" s="51">
        <v>52697.46</v>
      </c>
      <c r="E43" s="51">
        <v>32867.106800000001</v>
      </c>
      <c r="F43" s="52">
        <v>160.334952269057</v>
      </c>
      <c r="G43" s="51">
        <v>76377.789999999994</v>
      </c>
      <c r="H43" s="52">
        <v>-31.004209469794802</v>
      </c>
      <c r="I43" s="51">
        <v>-5825.67</v>
      </c>
      <c r="J43" s="52">
        <v>-11.054935095543501</v>
      </c>
      <c r="K43" s="51">
        <v>-7700.01</v>
      </c>
      <c r="L43" s="52">
        <v>-10.0814778746544</v>
      </c>
      <c r="M43" s="52">
        <v>-0.24342046309030799</v>
      </c>
      <c r="N43" s="51">
        <v>8873467.3100000005</v>
      </c>
      <c r="O43" s="51">
        <v>67969556.069999993</v>
      </c>
      <c r="P43" s="51">
        <v>51</v>
      </c>
      <c r="Q43" s="51">
        <v>54</v>
      </c>
      <c r="R43" s="52">
        <v>-5.5555555555555598</v>
      </c>
      <c r="S43" s="51">
        <v>1033.2835294117599</v>
      </c>
      <c r="T43" s="51">
        <v>2072.2074074074098</v>
      </c>
      <c r="U43" s="53">
        <v>-100.54586649485201</v>
      </c>
    </row>
    <row r="44" spans="1:21" ht="12" thickBot="1">
      <c r="A44" s="75"/>
      <c r="B44" s="64" t="s">
        <v>40</v>
      </c>
      <c r="C44" s="65"/>
      <c r="D44" s="51">
        <v>38238.51</v>
      </c>
      <c r="E44" s="51">
        <v>6926.9119000000001</v>
      </c>
      <c r="F44" s="52">
        <v>552.028242195487</v>
      </c>
      <c r="G44" s="51">
        <v>59847.06</v>
      </c>
      <c r="H44" s="52">
        <v>-36.1062849202617</v>
      </c>
      <c r="I44" s="51">
        <v>4794.24</v>
      </c>
      <c r="J44" s="52">
        <v>12.5377270191752</v>
      </c>
      <c r="K44" s="51">
        <v>8016.33</v>
      </c>
      <c r="L44" s="52">
        <v>13.3946930726422</v>
      </c>
      <c r="M44" s="52">
        <v>-0.40194078836574798</v>
      </c>
      <c r="N44" s="51">
        <v>3648248.82</v>
      </c>
      <c r="O44" s="51">
        <v>27028131.170000002</v>
      </c>
      <c r="P44" s="51">
        <v>56</v>
      </c>
      <c r="Q44" s="51">
        <v>45</v>
      </c>
      <c r="R44" s="52">
        <v>24.4444444444444</v>
      </c>
      <c r="S44" s="51">
        <v>682.83053571428604</v>
      </c>
      <c r="T44" s="51">
        <v>1787.23822222222</v>
      </c>
      <c r="U44" s="53">
        <v>-161.739645306379</v>
      </c>
    </row>
    <row r="45" spans="1:21" ht="12" thickBot="1">
      <c r="A45" s="76"/>
      <c r="B45" s="64" t="s">
        <v>35</v>
      </c>
      <c r="C45" s="65"/>
      <c r="D45" s="56">
        <v>7885.1449000000002</v>
      </c>
      <c r="E45" s="57"/>
      <c r="F45" s="57"/>
      <c r="G45" s="56">
        <v>22697.2997</v>
      </c>
      <c r="H45" s="58">
        <v>-65.259546271048293</v>
      </c>
      <c r="I45" s="56">
        <v>1043.7823000000001</v>
      </c>
      <c r="J45" s="58">
        <v>13.237325543630799</v>
      </c>
      <c r="K45" s="56">
        <v>3180.4796000000001</v>
      </c>
      <c r="L45" s="58">
        <v>14.0125902289601</v>
      </c>
      <c r="M45" s="58">
        <v>-0.67181606824329299</v>
      </c>
      <c r="N45" s="56">
        <v>645260.39709999994</v>
      </c>
      <c r="O45" s="56">
        <v>8239316.3121999996</v>
      </c>
      <c r="P45" s="56">
        <v>18</v>
      </c>
      <c r="Q45" s="56">
        <v>27</v>
      </c>
      <c r="R45" s="58">
        <v>-33.3333333333333</v>
      </c>
      <c r="S45" s="56">
        <v>438.06360555555602</v>
      </c>
      <c r="T45" s="56">
        <v>525.21885925925903</v>
      </c>
      <c r="U45" s="59">
        <v>-19.895570551489399</v>
      </c>
    </row>
  </sheetData>
  <mergeCells count="43">
    <mergeCell ref="B30:C30"/>
    <mergeCell ref="B31:C31"/>
    <mergeCell ref="B32:C32"/>
    <mergeCell ref="B33:C33"/>
    <mergeCell ref="B34:C34"/>
    <mergeCell ref="B35:C35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0:C20"/>
    <mergeCell ref="B21:C21"/>
    <mergeCell ref="B22:C22"/>
    <mergeCell ref="B17:C17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29:C29"/>
    <mergeCell ref="B16:C16"/>
    <mergeCell ref="B19:C1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2" sqref="B32:E37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57635</v>
      </c>
      <c r="D2" s="37">
        <v>441939.393447863</v>
      </c>
      <c r="E2" s="37">
        <v>327897.97852906003</v>
      </c>
      <c r="F2" s="37">
        <v>114041.414918803</v>
      </c>
      <c r="G2" s="37">
        <v>327897.97852906003</v>
      </c>
      <c r="H2" s="37">
        <v>0.25804763415429099</v>
      </c>
    </row>
    <row r="3" spans="1:8">
      <c r="A3" s="37">
        <v>2</v>
      </c>
      <c r="B3" s="37">
        <v>13</v>
      </c>
      <c r="C3" s="37">
        <v>7565</v>
      </c>
      <c r="D3" s="37">
        <v>64607.403952098903</v>
      </c>
      <c r="E3" s="37">
        <v>55968.654018031899</v>
      </c>
      <c r="F3" s="37">
        <v>8638.7499340670092</v>
      </c>
      <c r="G3" s="37">
        <v>55968.654018031899</v>
      </c>
      <c r="H3" s="37">
        <v>0.13371145419295799</v>
      </c>
    </row>
    <row r="4" spans="1:8">
      <c r="A4" s="37">
        <v>3</v>
      </c>
      <c r="B4" s="37">
        <v>14</v>
      </c>
      <c r="C4" s="37">
        <v>84315</v>
      </c>
      <c r="D4" s="37">
        <v>75412.111330754095</v>
      </c>
      <c r="E4" s="37">
        <v>52602.315162769701</v>
      </c>
      <c r="F4" s="37">
        <v>22809.796167984401</v>
      </c>
      <c r="G4" s="37">
        <v>52602.315162769701</v>
      </c>
      <c r="H4" s="37">
        <v>0.30246860571164302</v>
      </c>
    </row>
    <row r="5" spans="1:8">
      <c r="A5" s="37">
        <v>4</v>
      </c>
      <c r="B5" s="37">
        <v>15</v>
      </c>
      <c r="C5" s="37">
        <v>2531</v>
      </c>
      <c r="D5" s="37">
        <v>40312.8151119658</v>
      </c>
      <c r="E5" s="37">
        <v>31107.3474820513</v>
      </c>
      <c r="F5" s="37">
        <v>9205.4676299145303</v>
      </c>
      <c r="G5" s="37">
        <v>31107.3474820513</v>
      </c>
      <c r="H5" s="37">
        <v>0.22835090043568099</v>
      </c>
    </row>
    <row r="6" spans="1:8">
      <c r="A6" s="37">
        <v>5</v>
      </c>
      <c r="B6" s="37">
        <v>16</v>
      </c>
      <c r="C6" s="37">
        <v>5052</v>
      </c>
      <c r="D6" s="37">
        <v>177063.16861794901</v>
      </c>
      <c r="E6" s="37">
        <v>145143.23254871799</v>
      </c>
      <c r="F6" s="37">
        <v>31919.9360692308</v>
      </c>
      <c r="G6" s="37">
        <v>145143.23254871799</v>
      </c>
      <c r="H6" s="37">
        <v>0.18027428469951801</v>
      </c>
    </row>
    <row r="7" spans="1:8">
      <c r="A7" s="37">
        <v>6</v>
      </c>
      <c r="B7" s="37">
        <v>17</v>
      </c>
      <c r="C7" s="37">
        <v>14445</v>
      </c>
      <c r="D7" s="37">
        <v>258191.80780000001</v>
      </c>
      <c r="E7" s="37">
        <v>198299.182464957</v>
      </c>
      <c r="F7" s="37">
        <v>59892.6253350427</v>
      </c>
      <c r="G7" s="37">
        <v>198299.182464957</v>
      </c>
      <c r="H7" s="37">
        <v>0.23196950300389299</v>
      </c>
    </row>
    <row r="8" spans="1:8">
      <c r="A8" s="37">
        <v>7</v>
      </c>
      <c r="B8" s="37">
        <v>18</v>
      </c>
      <c r="C8" s="37">
        <v>78138</v>
      </c>
      <c r="D8" s="37">
        <v>160527.31249829</v>
      </c>
      <c r="E8" s="37">
        <v>126840.48985213701</v>
      </c>
      <c r="F8" s="37">
        <v>33686.8226461538</v>
      </c>
      <c r="G8" s="37">
        <v>126840.48985213701</v>
      </c>
      <c r="H8" s="37">
        <v>0.20985103482943199</v>
      </c>
    </row>
    <row r="9" spans="1:8">
      <c r="A9" s="37">
        <v>8</v>
      </c>
      <c r="B9" s="37">
        <v>19</v>
      </c>
      <c r="C9" s="37">
        <v>27703</v>
      </c>
      <c r="D9" s="37">
        <v>120344.21036752099</v>
      </c>
      <c r="E9" s="37">
        <v>98502.983482051306</v>
      </c>
      <c r="F9" s="37">
        <v>21841.2268854701</v>
      </c>
      <c r="G9" s="37">
        <v>98502.983482051306</v>
      </c>
      <c r="H9" s="37">
        <v>0.181489635594174</v>
      </c>
    </row>
    <row r="10" spans="1:8">
      <c r="A10" s="37">
        <v>9</v>
      </c>
      <c r="B10" s="37">
        <v>21</v>
      </c>
      <c r="C10" s="37">
        <v>180155</v>
      </c>
      <c r="D10" s="37">
        <v>655835.05885812</v>
      </c>
      <c r="E10" s="37">
        <v>663616.83572991402</v>
      </c>
      <c r="F10" s="37">
        <v>-7781.7768717948702</v>
      </c>
      <c r="G10" s="37">
        <v>663616.83572991402</v>
      </c>
      <c r="H10" s="37">
        <v>-1.18654481285947E-2</v>
      </c>
    </row>
    <row r="11" spans="1:8">
      <c r="A11" s="37">
        <v>10</v>
      </c>
      <c r="B11" s="37">
        <v>22</v>
      </c>
      <c r="C11" s="37">
        <v>40581.1</v>
      </c>
      <c r="D11" s="37">
        <v>610476.95381709398</v>
      </c>
      <c r="E11" s="37">
        <v>579159.34977521398</v>
      </c>
      <c r="F11" s="37">
        <v>31317.604041880299</v>
      </c>
      <c r="G11" s="37">
        <v>579159.34977521398</v>
      </c>
      <c r="H11" s="37">
        <v>5.1300223286174097E-2</v>
      </c>
    </row>
    <row r="12" spans="1:8">
      <c r="A12" s="37">
        <v>11</v>
      </c>
      <c r="B12" s="37">
        <v>23</v>
      </c>
      <c r="C12" s="37">
        <v>134211.965</v>
      </c>
      <c r="D12" s="37">
        <v>1128323.2443333301</v>
      </c>
      <c r="E12" s="37">
        <v>962119.006563248</v>
      </c>
      <c r="F12" s="37">
        <v>166204.23777008499</v>
      </c>
      <c r="G12" s="37">
        <v>962119.006563248</v>
      </c>
      <c r="H12" s="37">
        <v>0.147301970959826</v>
      </c>
    </row>
    <row r="13" spans="1:8">
      <c r="A13" s="37">
        <v>12</v>
      </c>
      <c r="B13" s="37">
        <v>24</v>
      </c>
      <c r="C13" s="37">
        <v>16585</v>
      </c>
      <c r="D13" s="37">
        <v>445151.251409402</v>
      </c>
      <c r="E13" s="37">
        <v>408002.31985213701</v>
      </c>
      <c r="F13" s="37">
        <v>37148.931557265001</v>
      </c>
      <c r="G13" s="37">
        <v>408002.31985213701</v>
      </c>
      <c r="H13" s="37">
        <v>8.34523803755398E-2</v>
      </c>
    </row>
    <row r="14" spans="1:8">
      <c r="A14" s="37">
        <v>13</v>
      </c>
      <c r="B14" s="37">
        <v>25</v>
      </c>
      <c r="C14" s="37">
        <v>72393</v>
      </c>
      <c r="D14" s="37">
        <v>888782.18449999997</v>
      </c>
      <c r="E14" s="37">
        <v>817844.65029999998</v>
      </c>
      <c r="F14" s="37">
        <v>70937.534199999995</v>
      </c>
      <c r="G14" s="37">
        <v>817844.65029999998</v>
      </c>
      <c r="H14" s="37">
        <v>7.9814307078969096E-2</v>
      </c>
    </row>
    <row r="15" spans="1:8">
      <c r="A15" s="37">
        <v>14</v>
      </c>
      <c r="B15" s="37">
        <v>26</v>
      </c>
      <c r="C15" s="37">
        <v>53246</v>
      </c>
      <c r="D15" s="37">
        <v>304491.85090000002</v>
      </c>
      <c r="E15" s="37">
        <v>275439.97850000003</v>
      </c>
      <c r="F15" s="37">
        <v>29051.8724</v>
      </c>
      <c r="G15" s="37">
        <v>275439.97850000003</v>
      </c>
      <c r="H15" s="37">
        <v>9.5411001358920097E-2</v>
      </c>
    </row>
    <row r="16" spans="1:8">
      <c r="A16" s="37">
        <v>15</v>
      </c>
      <c r="B16" s="37">
        <v>27</v>
      </c>
      <c r="C16" s="37">
        <v>105919.443</v>
      </c>
      <c r="D16" s="37">
        <v>824106.56830000004</v>
      </c>
      <c r="E16" s="37">
        <v>720688.37789999996</v>
      </c>
      <c r="F16" s="37">
        <v>103418.19040000001</v>
      </c>
      <c r="G16" s="37">
        <v>720688.37789999996</v>
      </c>
      <c r="H16" s="37">
        <v>0.125491282775886</v>
      </c>
    </row>
    <row r="17" spans="1:8">
      <c r="A17" s="37">
        <v>16</v>
      </c>
      <c r="B17" s="37">
        <v>29</v>
      </c>
      <c r="C17" s="37">
        <v>146918</v>
      </c>
      <c r="D17" s="37">
        <v>2011167.44667521</v>
      </c>
      <c r="E17" s="37">
        <v>1790457.2721538499</v>
      </c>
      <c r="F17" s="37">
        <v>220710.174521368</v>
      </c>
      <c r="G17" s="37">
        <v>1790457.2721538499</v>
      </c>
      <c r="H17" s="37">
        <v>0.10974231652677</v>
      </c>
    </row>
    <row r="18" spans="1:8">
      <c r="A18" s="37">
        <v>17</v>
      </c>
      <c r="B18" s="37">
        <v>31</v>
      </c>
      <c r="C18" s="37">
        <v>25074.152999999998</v>
      </c>
      <c r="D18" s="37">
        <v>237995.99153188101</v>
      </c>
      <c r="E18" s="37">
        <v>206401.606946813</v>
      </c>
      <c r="F18" s="37">
        <v>31594.384585067601</v>
      </c>
      <c r="G18" s="37">
        <v>206401.606946813</v>
      </c>
      <c r="H18" s="37">
        <v>0.13275175090852501</v>
      </c>
    </row>
    <row r="19" spans="1:8">
      <c r="A19" s="37">
        <v>18</v>
      </c>
      <c r="B19" s="37">
        <v>32</v>
      </c>
      <c r="C19" s="37">
        <v>23137.416000000001</v>
      </c>
      <c r="D19" s="37">
        <v>316217.78104989801</v>
      </c>
      <c r="E19" s="37">
        <v>300306.62800076598</v>
      </c>
      <c r="F19" s="37">
        <v>15911.153049132299</v>
      </c>
      <c r="G19" s="37">
        <v>300306.62800076598</v>
      </c>
      <c r="H19" s="37">
        <v>5.0317072608328801E-2</v>
      </c>
    </row>
    <row r="20" spans="1:8">
      <c r="A20" s="37">
        <v>19</v>
      </c>
      <c r="B20" s="37">
        <v>33</v>
      </c>
      <c r="C20" s="37">
        <v>35088.874000000003</v>
      </c>
      <c r="D20" s="37">
        <v>521282.51818654401</v>
      </c>
      <c r="E20" s="37">
        <v>430008.949053013</v>
      </c>
      <c r="F20" s="37">
        <v>91273.569133531302</v>
      </c>
      <c r="G20" s="37">
        <v>430008.949053013</v>
      </c>
      <c r="H20" s="37">
        <v>0.175094245345225</v>
      </c>
    </row>
    <row r="21" spans="1:8">
      <c r="A21" s="37">
        <v>20</v>
      </c>
      <c r="B21" s="37">
        <v>34</v>
      </c>
      <c r="C21" s="37">
        <v>33379.014999999999</v>
      </c>
      <c r="D21" s="37">
        <v>193470.72998545499</v>
      </c>
      <c r="E21" s="37">
        <v>140908.65011973499</v>
      </c>
      <c r="F21" s="37">
        <v>52562.079865720203</v>
      </c>
      <c r="G21" s="37">
        <v>140908.65011973499</v>
      </c>
      <c r="H21" s="37">
        <v>0.271679751607242</v>
      </c>
    </row>
    <row r="22" spans="1:8">
      <c r="A22" s="37">
        <v>21</v>
      </c>
      <c r="B22" s="37">
        <v>35</v>
      </c>
      <c r="C22" s="37">
        <v>35232.243000000002</v>
      </c>
      <c r="D22" s="37">
        <v>984763.24371769896</v>
      </c>
      <c r="E22" s="37">
        <v>938153.54820531001</v>
      </c>
      <c r="F22" s="37">
        <v>46609.6955123894</v>
      </c>
      <c r="G22" s="37">
        <v>938153.54820531001</v>
      </c>
      <c r="H22" s="37">
        <v>4.7330864357231203E-2</v>
      </c>
    </row>
    <row r="23" spans="1:8">
      <c r="A23" s="37">
        <v>22</v>
      </c>
      <c r="B23" s="37">
        <v>36</v>
      </c>
      <c r="C23" s="37">
        <v>142848.39799999999</v>
      </c>
      <c r="D23" s="37">
        <v>627661.30578141601</v>
      </c>
      <c r="E23" s="37">
        <v>542535.97352299001</v>
      </c>
      <c r="F23" s="37">
        <v>85125.332258426206</v>
      </c>
      <c r="G23" s="37">
        <v>542535.97352299001</v>
      </c>
      <c r="H23" s="37">
        <v>0.135623036619165</v>
      </c>
    </row>
    <row r="24" spans="1:8">
      <c r="A24" s="37">
        <v>23</v>
      </c>
      <c r="B24" s="37">
        <v>37</v>
      </c>
      <c r="C24" s="37">
        <v>129127.36</v>
      </c>
      <c r="D24" s="37">
        <v>790364.501019469</v>
      </c>
      <c r="E24" s="37">
        <v>719890.83976518002</v>
      </c>
      <c r="F24" s="37">
        <v>70473.661254288701</v>
      </c>
      <c r="G24" s="37">
        <v>719890.83976518002</v>
      </c>
      <c r="H24" s="37">
        <v>8.9166025502646906E-2</v>
      </c>
    </row>
    <row r="25" spans="1:8">
      <c r="A25" s="37">
        <v>24</v>
      </c>
      <c r="B25" s="37">
        <v>38</v>
      </c>
      <c r="C25" s="37">
        <v>145773.53</v>
      </c>
      <c r="D25" s="37">
        <v>751910.17376194696</v>
      </c>
      <c r="E25" s="37">
        <v>726294.769183186</v>
      </c>
      <c r="F25" s="37">
        <v>25615.404578761099</v>
      </c>
      <c r="G25" s="37">
        <v>726294.769183186</v>
      </c>
      <c r="H25" s="37">
        <v>3.4067107312303599E-2</v>
      </c>
    </row>
    <row r="26" spans="1:8">
      <c r="A26" s="37">
        <v>25</v>
      </c>
      <c r="B26" s="37">
        <v>39</v>
      </c>
      <c r="C26" s="37">
        <v>55283.512999999999</v>
      </c>
      <c r="D26" s="37">
        <v>85886.005407155302</v>
      </c>
      <c r="E26" s="37">
        <v>62945.913951125302</v>
      </c>
      <c r="F26" s="37">
        <v>22940.091456029899</v>
      </c>
      <c r="G26" s="37">
        <v>62945.913951125302</v>
      </c>
      <c r="H26" s="37">
        <v>0.26709929455071302</v>
      </c>
    </row>
    <row r="27" spans="1:8">
      <c r="A27" s="37">
        <v>26</v>
      </c>
      <c r="B27" s="37">
        <v>40</v>
      </c>
      <c r="C27" s="37">
        <v>1</v>
      </c>
      <c r="D27" s="37">
        <v>17.094000000000001</v>
      </c>
      <c r="E27" s="37">
        <v>17.094000000000001</v>
      </c>
      <c r="F27" s="37">
        <v>0</v>
      </c>
      <c r="G27" s="37">
        <v>17.094000000000001</v>
      </c>
      <c r="H27" s="37">
        <v>0</v>
      </c>
    </row>
    <row r="28" spans="1:8">
      <c r="A28" s="37">
        <v>27</v>
      </c>
      <c r="B28" s="37">
        <v>42</v>
      </c>
      <c r="C28" s="37">
        <v>16814.927</v>
      </c>
      <c r="D28" s="37">
        <v>235069.00159999999</v>
      </c>
      <c r="E28" s="37">
        <v>229084.02290000001</v>
      </c>
      <c r="F28" s="37">
        <v>5984.9786999999997</v>
      </c>
      <c r="G28" s="37">
        <v>229084.02290000001</v>
      </c>
      <c r="H28" s="37">
        <v>2.5460518653089799E-2</v>
      </c>
    </row>
    <row r="29" spans="1:8">
      <c r="A29" s="37">
        <v>28</v>
      </c>
      <c r="B29" s="37">
        <v>75</v>
      </c>
      <c r="C29" s="37">
        <v>180</v>
      </c>
      <c r="D29" s="37">
        <v>78229.059829059799</v>
      </c>
      <c r="E29" s="37">
        <v>73026.111111111095</v>
      </c>
      <c r="F29" s="37">
        <v>5202.9487179487196</v>
      </c>
      <c r="G29" s="37">
        <v>73026.111111111095</v>
      </c>
      <c r="H29" s="37">
        <v>6.6509155668210806E-2</v>
      </c>
    </row>
    <row r="30" spans="1:8">
      <c r="A30" s="37">
        <v>29</v>
      </c>
      <c r="B30" s="37">
        <v>76</v>
      </c>
      <c r="C30" s="37">
        <v>1551</v>
      </c>
      <c r="D30" s="37">
        <v>260911.371737607</v>
      </c>
      <c r="E30" s="37">
        <v>244630.499082906</v>
      </c>
      <c r="F30" s="37">
        <v>16280.872654700899</v>
      </c>
      <c r="G30" s="37">
        <v>244630.499082906</v>
      </c>
      <c r="H30" s="37">
        <v>6.2400011721505902E-2</v>
      </c>
    </row>
    <row r="31" spans="1:8" ht="14.25">
      <c r="A31" s="30">
        <v>30</v>
      </c>
      <c r="B31" s="31">
        <v>99</v>
      </c>
      <c r="C31" s="30">
        <v>18</v>
      </c>
      <c r="D31" s="30">
        <v>7885.14484532184</v>
      </c>
      <c r="E31" s="30">
        <v>6841.3623629075</v>
      </c>
      <c r="F31" s="30">
        <v>1043.7824824143399</v>
      </c>
      <c r="G31" s="30">
        <v>6841.3623629075</v>
      </c>
      <c r="H31" s="30">
        <v>0.132373279488151</v>
      </c>
    </row>
    <row r="32" spans="1:8" ht="14.25">
      <c r="A32" s="30"/>
      <c r="B32" s="33">
        <v>70</v>
      </c>
      <c r="C32" s="34">
        <v>56</v>
      </c>
      <c r="D32" s="34">
        <v>82544.479999999996</v>
      </c>
      <c r="E32" s="34">
        <v>80463.289999999994</v>
      </c>
      <c r="F32" s="30"/>
      <c r="G32" s="30"/>
      <c r="H32" s="30"/>
    </row>
    <row r="33" spans="1:8" ht="14.25">
      <c r="A33" s="30"/>
      <c r="B33" s="33">
        <v>71</v>
      </c>
      <c r="C33" s="34">
        <v>36</v>
      </c>
      <c r="D33" s="34">
        <v>86431.65</v>
      </c>
      <c r="E33" s="34">
        <v>99422.28</v>
      </c>
      <c r="F33" s="30"/>
      <c r="G33" s="30"/>
      <c r="H33" s="30"/>
    </row>
    <row r="34" spans="1:8" ht="14.25">
      <c r="A34" s="30"/>
      <c r="B34" s="33">
        <v>72</v>
      </c>
      <c r="C34" s="34">
        <v>9</v>
      </c>
      <c r="D34" s="34">
        <v>21019.66</v>
      </c>
      <c r="E34" s="34">
        <v>20871.8</v>
      </c>
      <c r="F34" s="30"/>
      <c r="G34" s="30"/>
      <c r="H34" s="30"/>
    </row>
    <row r="35" spans="1:8" ht="14.25">
      <c r="A35" s="30"/>
      <c r="B35" s="33">
        <v>73</v>
      </c>
      <c r="C35" s="34">
        <v>22</v>
      </c>
      <c r="D35" s="34">
        <v>31932.28</v>
      </c>
      <c r="E35" s="34">
        <v>39896.68</v>
      </c>
      <c r="F35" s="30"/>
      <c r="G35" s="30"/>
      <c r="H35" s="30"/>
    </row>
    <row r="36" spans="1:8" ht="14.25">
      <c r="A36" s="30"/>
      <c r="B36" s="33">
        <v>77</v>
      </c>
      <c r="C36" s="34">
        <v>41</v>
      </c>
      <c r="D36" s="34">
        <v>52697.46</v>
      </c>
      <c r="E36" s="34">
        <v>58523.13</v>
      </c>
      <c r="F36" s="30"/>
      <c r="G36" s="30"/>
      <c r="H36" s="30"/>
    </row>
    <row r="37" spans="1:8" ht="14.25">
      <c r="A37" s="30"/>
      <c r="B37" s="33">
        <v>78</v>
      </c>
      <c r="C37" s="34">
        <v>46</v>
      </c>
      <c r="D37" s="34">
        <v>38238.51</v>
      </c>
      <c r="E37" s="34">
        <v>33444.269999999997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2015-10-30T00:24:39Z</dcterms:modified>
</cp:coreProperties>
</file>