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<sst xmlns="http://schemas.openxmlformats.org/spreadsheetml/2006/main" count="120" uniqueCount="79">
  <si>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</si>
  <si>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</si>
  <si>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</si>
  <si>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</si>
  <si>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</si>
  <si>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</si>
  <si>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</si>
  <si>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</si>
  <si>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</si>
  <si>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</si>
  <si>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</si>
  <si>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</si>
  <si>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</si>
  <si>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</si>
  <si>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</si>
  <si>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</si>
  <si>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</si>
  <si>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</si>
  <si>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</si>
  <si>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</si>
  <si>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</si>
  <si>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</si>
  <si>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</si>
  <si>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</si>
  <si>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</si>
  <si>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</si>
  <si>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</si>
  <si>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</si>
  <si>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</si>
  <si>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</si>
  <si>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</si>
  <si>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</si>
  <si>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</si>
  <si>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</si>
  <si>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</si>
  <si>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</si>
  <si>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</si>
  <si>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</si>
  <si>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</si>
  <si>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</si>
  <si>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5" type="noConversion"/>
  </si>
  <si>
    <t>COST</t>
    <phoneticPr fontId="45" type="noConversion"/>
  </si>
  <si>
    <t>成本</t>
    <phoneticPr fontId="45" type="noConversion"/>
  </si>
  <si>
    <t>销售金额差异</t>
    <phoneticPr fontId="45" type="noConversion"/>
  </si>
  <si>
    <t>销售成本差异</t>
    <phoneticPr fontId="45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</si>
  <si>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</si>
  <si>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</si>
  <si>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</si>
  <si>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</si>
  <si>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</si>
  <si>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</si>
  <si>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</si>
  <si>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</si>
  <si>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</si>
  <si>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</si>
  <si>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</si>
  <si>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</si>
  <si>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</si>
  <si>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</si>
  <si>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</si>
  <si>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</si>
  <si>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</si>
  <si>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</si>
  <si>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</si>
  <si>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</si>
  <si>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5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</si>
  <si>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</si>
  <si>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5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</si>
  <si>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</si>
  <si>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5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</si>
  <si>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</si>
  <si>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5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</si>
  <si>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</si>
  <si>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</si>
  <si>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</si>
  <si>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</si>
  <si>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</si>
  <si>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5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</si>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</sst>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0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9">
    <xf numFmtId="0" fontId="0" fillId="0" borderId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5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6" fillId="0" borderId="0"/>
    <xf numFmtId="43" fontId="56" fillId="0" borderId="0" applyFont="0" applyFill="0" applyBorder="0" applyAlignment="0" applyProtection="0"/>
    <xf numFmtId="41" fontId="56" fillId="0" borderId="0" applyFont="0" applyFill="0" applyBorder="0" applyAlignment="0" applyProtection="0"/>
    <xf numFmtId="178" fontId="56" fillId="0" borderId="0" applyFont="0" applyFill="0" applyBorder="0" applyAlignment="0" applyProtection="0"/>
    <xf numFmtId="179" fontId="56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6" fillId="2" borderId="0" applyNumberFormat="0" applyBorder="0" applyAlignment="0" applyProtection="0"/>
    <xf numFmtId="0" fontId="64" fillId="3" borderId="0" applyNumberFormat="0" applyBorder="0" applyAlignment="0" applyProtection="0"/>
    <xf numFmtId="0" fontId="73" fillId="4" borderId="0" applyNumberFormat="0" applyBorder="0" applyAlignment="0" applyProtection="0"/>
    <xf numFmtId="0" fontId="75" fillId="5" borderId="4" applyNumberFormat="0" applyAlignment="0" applyProtection="0"/>
    <xf numFmtId="0" fontId="74" fillId="6" borderId="5" applyNumberFormat="0" applyAlignment="0" applyProtection="0"/>
    <xf numFmtId="0" fontId="68" fillId="6" borderId="4" applyNumberFormat="0" applyAlignment="0" applyProtection="0"/>
    <xf numFmtId="0" fontId="72" fillId="0" borderId="6" applyNumberFormat="0" applyFill="0" applyAlignment="0" applyProtection="0"/>
    <xf numFmtId="0" fontId="69" fillId="7" borderId="7" applyNumberFormat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67" fillId="0" borderId="9" applyNumberFormat="0" applyFill="0" applyAlignment="0" applyProtection="0"/>
    <xf numFmtId="0" fontId="58" fillId="9" borderId="0" applyNumberFormat="0" applyBorder="0" applyAlignment="0" applyProtection="0"/>
    <xf numFmtId="0" fontId="57" fillId="10" borderId="0" applyNumberFormat="0" applyBorder="0" applyAlignment="0" applyProtection="0"/>
    <xf numFmtId="0" fontId="57" fillId="11" borderId="0" applyNumberFormat="0" applyBorder="0" applyAlignment="0" applyProtection="0"/>
    <xf numFmtId="0" fontId="58" fillId="12" borderId="0" applyNumberFormat="0" applyBorder="0" applyAlignment="0" applyProtection="0"/>
    <xf numFmtId="0" fontId="58" fillId="13" borderId="0" applyNumberFormat="0" applyBorder="0" applyAlignment="0" applyProtection="0"/>
    <xf numFmtId="0" fontId="57" fillId="14" borderId="0" applyNumberFormat="0" applyBorder="0" applyAlignment="0" applyProtection="0"/>
    <xf numFmtId="0" fontId="57" fillId="15" borderId="0" applyNumberFormat="0" applyBorder="0" applyAlignment="0" applyProtection="0"/>
    <xf numFmtId="0" fontId="58" fillId="16" borderId="0" applyNumberFormat="0" applyBorder="0" applyAlignment="0" applyProtection="0"/>
    <xf numFmtId="0" fontId="58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19" borderId="0" applyNumberFormat="0" applyBorder="0" applyAlignment="0" applyProtection="0"/>
    <xf numFmtId="0" fontId="58" fillId="20" borderId="0" applyNumberFormat="0" applyBorder="0" applyAlignment="0" applyProtection="0"/>
    <xf numFmtId="0" fontId="58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3" borderId="0" applyNumberFormat="0" applyBorder="0" applyAlignment="0" applyProtection="0"/>
    <xf numFmtId="0" fontId="58" fillId="24" borderId="0" applyNumberFormat="0" applyBorder="0" applyAlignment="0" applyProtection="0"/>
    <xf numFmtId="0" fontId="58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7" borderId="0" applyNumberFormat="0" applyBorder="0" applyAlignment="0" applyProtection="0"/>
    <xf numFmtId="0" fontId="58" fillId="28" borderId="0" applyNumberFormat="0" applyBorder="0" applyAlignment="0" applyProtection="0"/>
    <xf numFmtId="0" fontId="58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1" borderId="0" applyNumberFormat="0" applyBorder="0" applyAlignment="0" applyProtection="0"/>
    <xf numFmtId="0" fontId="58" fillId="32" borderId="0" applyNumberFormat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59" fillId="38" borderId="21">
      <alignment vertical="center"/>
    </xf>
    <xf numFmtId="0" fontId="78" fillId="0" borderId="0"/>
    <xf numFmtId="180" fontId="80" fillId="0" borderId="0" applyFont="0" applyFill="0" applyBorder="0" applyAlignment="0" applyProtection="0"/>
    <xf numFmtId="181" fontId="80" fillId="0" borderId="0" applyFont="0" applyFill="0" applyBorder="0" applyAlignment="0" applyProtection="0"/>
    <xf numFmtId="178" fontId="80" fillId="0" borderId="0" applyFont="0" applyFill="0" applyBorder="0" applyAlignment="0" applyProtection="0"/>
    <xf numFmtId="179" fontId="80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0" borderId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0" borderId="1" applyNumberFormat="0" applyFill="0" applyAlignment="0" applyProtection="0">
      <alignment vertical="center"/>
    </xf>
    <xf numFmtId="0" fontId="84" fillId="0" borderId="2" applyNumberFormat="0" applyFill="0" applyAlignment="0" applyProtection="0">
      <alignment vertical="center"/>
    </xf>
    <xf numFmtId="0" fontId="85" fillId="0" borderId="3" applyNumberFormat="0" applyFill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86" fillId="2" borderId="0" applyNumberFormat="0" applyBorder="0" applyAlignment="0" applyProtection="0">
      <alignment vertical="center"/>
    </xf>
    <xf numFmtId="0" fontId="87" fillId="3" borderId="0" applyNumberFormat="0" applyBorder="0" applyAlignment="0" applyProtection="0">
      <alignment vertical="center"/>
    </xf>
    <xf numFmtId="0" fontId="88" fillId="4" borderId="0" applyNumberFormat="0" applyBorder="0" applyAlignment="0" applyProtection="0">
      <alignment vertical="center"/>
    </xf>
    <xf numFmtId="0" fontId="89" fillId="5" borderId="4" applyNumberFormat="0" applyAlignment="0" applyProtection="0">
      <alignment vertical="center"/>
    </xf>
    <xf numFmtId="0" fontId="90" fillId="6" borderId="5" applyNumberFormat="0" applyAlignment="0" applyProtection="0">
      <alignment vertical="center"/>
    </xf>
    <xf numFmtId="0" fontId="91" fillId="6" borderId="4" applyNumberFormat="0" applyAlignment="0" applyProtection="0">
      <alignment vertical="center"/>
    </xf>
    <xf numFmtId="0" fontId="92" fillId="0" borderId="6" applyNumberFormat="0" applyFill="0" applyAlignment="0" applyProtection="0">
      <alignment vertical="center"/>
    </xf>
    <xf numFmtId="0" fontId="93" fillId="7" borderId="7" applyNumberForma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96" fillId="0" borderId="9" applyNumberFormat="0" applyFill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97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97" fillId="12" borderId="0" applyNumberFormat="0" applyBorder="0" applyAlignment="0" applyProtection="0">
      <alignment vertical="center"/>
    </xf>
    <xf numFmtId="0" fontId="97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97" fillId="16" borderId="0" applyNumberFormat="0" applyBorder="0" applyAlignment="0" applyProtection="0">
      <alignment vertical="center"/>
    </xf>
    <xf numFmtId="0" fontId="9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97" fillId="20" borderId="0" applyNumberFormat="0" applyBorder="0" applyAlignment="0" applyProtection="0">
      <alignment vertical="center"/>
    </xf>
    <xf numFmtId="0" fontId="97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97" fillId="24" borderId="0" applyNumberFormat="0" applyBorder="0" applyAlignment="0" applyProtection="0">
      <alignment vertical="center"/>
    </xf>
    <xf numFmtId="0" fontId="97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7" fillId="28" borderId="0" applyNumberFormat="0" applyBorder="0" applyAlignment="0" applyProtection="0">
      <alignment vertical="center"/>
    </xf>
    <xf numFmtId="0" fontId="97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9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2" fillId="0" borderId="0" xfId="0" applyFont="1"/>
    <xf numFmtId="177" fontId="42" fillId="0" borderId="0" xfId="0" applyNumberFormat="1" applyFont="1"/>
    <xf numFmtId="0" fontId="0" fillId="0" borderId="0" xfId="0" applyAlignment="1"/>
    <xf numFmtId="0" fontId="42" fillId="0" borderId="0" xfId="0" applyNumberFormat="1" applyFont="1"/>
    <xf numFmtId="0" fontId="43" fillId="0" borderId="18" xfId="0" applyFont="1" applyBorder="1" applyAlignment="1">
      <alignment wrapText="1"/>
    </xf>
    <xf numFmtId="0" fontId="43" fillId="0" borderId="18" xfId="0" applyNumberFormat="1" applyFont="1" applyBorder="1" applyAlignment="1">
      <alignment wrapText="1"/>
    </xf>
    <xf numFmtId="0" fontId="42" fillId="0" borderId="18" xfId="0" applyFont="1" applyBorder="1" applyAlignment="1">
      <alignment wrapText="1"/>
    </xf>
    <xf numFmtId="0" fontId="42" fillId="0" borderId="18" xfId="0" applyFont="1" applyBorder="1" applyAlignment="1">
      <alignment horizontal="right" vertical="center" wrapText="1"/>
    </xf>
    <xf numFmtId="49" fontId="43" fillId="36" borderId="18" xfId="0" applyNumberFormat="1" applyFont="1" applyFill="1" applyBorder="1" applyAlignment="1">
      <alignment vertical="center" wrapText="1"/>
    </xf>
    <xf numFmtId="49" fontId="46" fillId="37" borderId="18" xfId="0" applyNumberFormat="1" applyFont="1" applyFill="1" applyBorder="1" applyAlignment="1">
      <alignment horizontal="center" vertical="center" wrapText="1"/>
    </xf>
    <xf numFmtId="0" fontId="43" fillId="33" borderId="18" xfId="0" applyFont="1" applyFill="1" applyBorder="1" applyAlignment="1">
      <alignment vertical="center" wrapText="1"/>
    </xf>
    <xf numFmtId="0" fontId="43" fillId="33" borderId="18" xfId="0" applyNumberFormat="1" applyFont="1" applyFill="1" applyBorder="1" applyAlignment="1">
      <alignment vertical="center" wrapText="1"/>
    </xf>
    <xf numFmtId="0" fontId="43" fillId="36" borderId="18" xfId="0" applyFont="1" applyFill="1" applyBorder="1" applyAlignment="1">
      <alignment vertical="center" wrapText="1"/>
    </xf>
    <xf numFmtId="0" fontId="43" fillId="37" borderId="18" xfId="0" applyFont="1" applyFill="1" applyBorder="1" applyAlignment="1">
      <alignment vertical="center" wrapText="1"/>
    </xf>
    <xf numFmtId="4" fontId="43" fillId="36" borderId="18" xfId="0" applyNumberFormat="1" applyFont="1" applyFill="1" applyBorder="1" applyAlignment="1">
      <alignment horizontal="right" vertical="top" wrapText="1"/>
    </xf>
    <xf numFmtId="4" fontId="43" fillId="37" borderId="18" xfId="0" applyNumberFormat="1" applyFont="1" applyFill="1" applyBorder="1" applyAlignment="1">
      <alignment horizontal="right" vertical="top" wrapText="1"/>
    </xf>
    <xf numFmtId="177" fontId="42" fillId="36" borderId="18" xfId="0" applyNumberFormat="1" applyFont="1" applyFill="1" applyBorder="1" applyAlignment="1">
      <alignment horizontal="center" vertical="center"/>
    </xf>
    <xf numFmtId="177" fontId="42" fillId="37" borderId="18" xfId="0" applyNumberFormat="1" applyFont="1" applyFill="1" applyBorder="1" applyAlignment="1">
      <alignment horizontal="center" vertical="center"/>
    </xf>
    <xf numFmtId="177" fontId="47" fillId="0" borderId="18" xfId="0" applyNumberFormat="1" applyFont="1" applyBorder="1"/>
    <xf numFmtId="177" fontId="42" fillId="36" borderId="18" xfId="0" applyNumberFormat="1" applyFont="1" applyFill="1" applyBorder="1"/>
    <xf numFmtId="177" fontId="42" fillId="37" borderId="18" xfId="0" applyNumberFormat="1" applyFont="1" applyFill="1" applyBorder="1"/>
    <xf numFmtId="177" fontId="42" fillId="0" borderId="18" xfId="0" applyNumberFormat="1" applyFont="1" applyBorder="1"/>
    <xf numFmtId="49" fontId="43" fillId="0" borderId="18" xfId="0" applyNumberFormat="1" applyFont="1" applyFill="1" applyBorder="1" applyAlignment="1">
      <alignment vertical="center" wrapText="1"/>
    </xf>
    <xf numFmtId="0" fontId="43" fillId="0" borderId="18" xfId="0" applyFont="1" applyFill="1" applyBorder="1" applyAlignment="1">
      <alignment vertical="center" wrapText="1"/>
    </xf>
    <xf numFmtId="4" fontId="43" fillId="0" borderId="18" xfId="0" applyNumberFormat="1" applyFont="1" applyFill="1" applyBorder="1" applyAlignment="1">
      <alignment horizontal="right" vertical="top" wrapText="1"/>
    </xf>
    <xf numFmtId="0" fontId="42" fillId="0" borderId="0" xfId="0" applyFont="1" applyFill="1"/>
    <xf numFmtId="176" fontId="43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2" fillId="0" borderId="0" xfId="0" applyFont="1"/>
    <xf numFmtId="1" fontId="77" fillId="0" borderId="0" xfId="0" applyNumberFormat="1" applyFont="1" applyAlignment="1"/>
    <xf numFmtId="0" fontId="77" fillId="0" borderId="0" xfId="0" applyNumberFormat="1" applyFont="1" applyAlignment="1"/>
    <xf numFmtId="0" fontId="42" fillId="0" borderId="0" xfId="0" applyFont="1"/>
    <xf numFmtId="0" fontId="42" fillId="0" borderId="0" xfId="0" applyFont="1"/>
    <xf numFmtId="0" fontId="78" fillId="0" borderId="0" xfId="110"/>
    <xf numFmtId="0" fontId="79" fillId="0" borderId="0" xfId="110" applyNumberFormat="1" applyFont="1"/>
    <xf numFmtId="1" fontId="81" fillId="0" borderId="0" xfId="0" applyNumberFormat="1" applyFont="1" applyAlignment="1"/>
    <xf numFmtId="0" fontId="81" fillId="0" borderId="0" xfId="0" applyNumberFormat="1" applyFont="1" applyAlignment="1"/>
    <xf numFmtId="0" fontId="42" fillId="0" borderId="0" xfId="0" applyFont="1" applyAlignment="1">
      <alignment vertical="center"/>
    </xf>
    <xf numFmtId="49" fontId="43" fillId="33" borderId="0" xfId="0" applyNumberFormat="1" applyFont="1" applyFill="1" applyBorder="1" applyAlignment="1">
      <alignment horizontal="left" vertical="top" wrapText="1"/>
    </xf>
    <xf numFmtId="49" fontId="43" fillId="33" borderId="0" xfId="0" applyNumberFormat="1" applyFont="1" applyFill="1" applyBorder="1" applyAlignment="1">
      <alignment horizontal="left" vertical="top"/>
    </xf>
    <xf numFmtId="0" fontId="48" fillId="0" borderId="0" xfId="0" applyFont="1" applyAlignment="1">
      <alignment horizontal="left" wrapText="1"/>
    </xf>
    <xf numFmtId="0" fontId="54" fillId="0" borderId="19" xfId="0" applyFont="1" applyBorder="1" applyAlignment="1">
      <alignment horizontal="left" vertical="center" wrapText="1"/>
    </xf>
    <xf numFmtId="0" fontId="43" fillId="0" borderId="10" xfId="0" applyFont="1" applyBorder="1" applyAlignment="1">
      <alignment wrapText="1"/>
    </xf>
    <xf numFmtId="0" fontId="42" fillId="0" borderId="11" xfId="0" applyFont="1" applyBorder="1" applyAlignment="1">
      <alignment wrapText="1"/>
    </xf>
    <xf numFmtId="0" fontId="42" fillId="0" borderId="11" xfId="0" applyFont="1" applyBorder="1" applyAlignment="1">
      <alignment horizontal="right" vertical="center" wrapText="1"/>
    </xf>
    <xf numFmtId="49" fontId="43" fillId="33" borderId="10" xfId="0" applyNumberFormat="1" applyFont="1" applyFill="1" applyBorder="1" applyAlignment="1">
      <alignment vertical="center" wrapText="1"/>
    </xf>
    <xf numFmtId="49" fontId="43" fillId="33" borderId="12" xfId="0" applyNumberFormat="1" applyFont="1" applyFill="1" applyBorder="1" applyAlignment="1">
      <alignment vertical="center" wrapText="1"/>
    </xf>
    <xf numFmtId="0" fontId="43" fillId="33" borderId="10" xfId="0" applyFont="1" applyFill="1" applyBorder="1" applyAlignment="1">
      <alignment vertical="center" wrapText="1"/>
    </xf>
    <xf numFmtId="0" fontId="43" fillId="33" borderId="12" xfId="0" applyFont="1" applyFill="1" applyBorder="1" applyAlignment="1">
      <alignment vertical="center" wrapText="1"/>
    </xf>
    <xf numFmtId="4" fontId="44" fillId="34" borderId="10" xfId="0" applyNumberFormat="1" applyFont="1" applyFill="1" applyBorder="1" applyAlignment="1">
      <alignment horizontal="right" vertical="top" wrapText="1"/>
    </xf>
    <xf numFmtId="176" fontId="44" fillId="34" borderId="10" xfId="0" applyNumberFormat="1" applyFont="1" applyFill="1" applyBorder="1" applyAlignment="1">
      <alignment horizontal="right" vertical="top" wrapText="1"/>
    </xf>
    <xf numFmtId="176" fontId="44" fillId="34" borderId="12" xfId="0" applyNumberFormat="1" applyFont="1" applyFill="1" applyBorder="1" applyAlignment="1">
      <alignment horizontal="right" vertical="top" wrapText="1"/>
    </xf>
    <xf numFmtId="4" fontId="43" fillId="35" borderId="10" xfId="0" applyNumberFormat="1" applyFont="1" applyFill="1" applyBorder="1" applyAlignment="1">
      <alignment horizontal="right" vertical="top" wrapText="1"/>
    </xf>
    <xf numFmtId="176" fontId="43" fillId="35" borderId="10" xfId="0" applyNumberFormat="1" applyFont="1" applyFill="1" applyBorder="1" applyAlignment="1">
      <alignment horizontal="right" vertical="top" wrapText="1"/>
    </xf>
    <xf numFmtId="176" fontId="43" fillId="35" borderId="12" xfId="0" applyNumberFormat="1" applyFont="1" applyFill="1" applyBorder="1" applyAlignment="1">
      <alignment horizontal="right" vertical="top" wrapText="1"/>
    </xf>
    <xf numFmtId="0" fontId="43" fillId="35" borderId="10" xfId="0" applyFont="1" applyFill="1" applyBorder="1" applyAlignment="1">
      <alignment horizontal="right" vertical="top" wrapText="1"/>
    </xf>
    <xf numFmtId="0" fontId="43" fillId="35" borderId="12" xfId="0" applyFont="1" applyFill="1" applyBorder="1" applyAlignment="1">
      <alignment horizontal="right" vertical="top" wrapText="1"/>
    </xf>
    <xf numFmtId="4" fontId="43" fillId="35" borderId="13" xfId="0" applyNumberFormat="1" applyFont="1" applyFill="1" applyBorder="1" applyAlignment="1">
      <alignment horizontal="right" vertical="top" wrapText="1"/>
    </xf>
    <xf numFmtId="0" fontId="43" fillId="35" borderId="13" xfId="0" applyFont="1" applyFill="1" applyBorder="1" applyAlignment="1">
      <alignment horizontal="right" vertical="top" wrapText="1"/>
    </xf>
    <xf numFmtId="176" fontId="43" fillId="35" borderId="13" xfId="0" applyNumberFormat="1" applyFont="1" applyFill="1" applyBorder="1" applyAlignment="1">
      <alignment horizontal="right" vertical="top" wrapText="1"/>
    </xf>
    <xf numFmtId="176" fontId="43" fillId="35" borderId="20" xfId="0" applyNumberFormat="1" applyFont="1" applyFill="1" applyBorder="1" applyAlignment="1">
      <alignment horizontal="right" vertical="top" wrapText="1"/>
    </xf>
    <xf numFmtId="0" fontId="43" fillId="33" borderId="18" xfId="0" applyFont="1" applyFill="1" applyBorder="1" applyAlignment="1">
      <alignment vertical="center" wrapText="1"/>
    </xf>
    <xf numFmtId="49" fontId="43" fillId="33" borderId="18" xfId="0" applyNumberFormat="1" applyFont="1" applyFill="1" applyBorder="1" applyAlignment="1">
      <alignment horizontal="lef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14" fontId="43" fillId="33" borderId="18" xfId="0" applyNumberFormat="1" applyFont="1" applyFill="1" applyBorder="1" applyAlignment="1">
      <alignment vertical="center" wrapText="1"/>
    </xf>
    <xf numFmtId="49" fontId="43" fillId="33" borderId="13" xfId="0" applyNumberFormat="1" applyFont="1" applyFill="1" applyBorder="1" applyAlignment="1">
      <alignment horizontal="left" vertical="top" wrapText="1"/>
    </xf>
    <xf numFmtId="49" fontId="43" fillId="33" borderId="15" xfId="0" applyNumberFormat="1" applyFont="1" applyFill="1" applyBorder="1" applyAlignment="1">
      <alignment horizontal="left" vertical="top" wrapText="1"/>
    </xf>
    <xf numFmtId="49" fontId="43" fillId="33" borderId="22" xfId="0" applyNumberFormat="1" applyFont="1" applyFill="1" applyBorder="1" applyAlignment="1">
      <alignment horizontal="left" vertical="top" wrapText="1"/>
    </xf>
    <xf numFmtId="49" fontId="43" fillId="33" borderId="23" xfId="0" applyNumberFormat="1" applyFont="1" applyFill="1" applyBorder="1" applyAlignment="1">
      <alignment horizontal="left" vertical="top" wrapText="1"/>
    </xf>
    <xf numFmtId="0" fontId="42" fillId="0" borderId="0" xfId="0" applyFont="1" applyAlignment="1">
      <alignment wrapText="1"/>
    </xf>
    <xf numFmtId="0" fontId="42" fillId="0" borderId="19" xfId="0" applyFont="1" applyBorder="1" applyAlignment="1">
      <alignment wrapText="1"/>
    </xf>
    <xf numFmtId="0" fontId="42" fillId="0" borderId="0" xfId="0" applyFont="1" applyAlignment="1">
      <alignment horizontal="right" vertical="center" wrapText="1"/>
    </xf>
    <xf numFmtId="0" fontId="43" fillId="33" borderId="13" xfId="0" applyFont="1" applyFill="1" applyBorder="1" applyAlignment="1">
      <alignment vertical="center" wrapText="1"/>
    </xf>
    <xf numFmtId="0" fontId="43" fillId="33" borderId="15" xfId="0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4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3" fillId="33" borderId="12" xfId="0" applyNumberFormat="1" applyFont="1" applyFill="1" applyBorder="1" applyAlignment="1">
      <alignment vertical="center" wrapText="1"/>
    </xf>
    <xf numFmtId="14" fontId="43" fillId="33" borderId="16" xfId="0" applyNumberFormat="1" applyFont="1" applyFill="1" applyBorder="1" applyAlignment="1">
      <alignment vertical="center" wrapText="1"/>
    </xf>
    <xf numFmtId="14" fontId="43" fillId="33" borderId="17" xfId="0" applyNumberFormat="1" applyFont="1" applyFill="1" applyBorder="1" applyAlignment="1">
      <alignment vertical="center" wrapText="1"/>
    </xf>
  </cellXfs>
  <cellStyles count="509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5" t="s">
        <v>4</v>
      </c>
      <c r="D2" s="65"/>
      <c r="E2" s="13"/>
      <c r="F2" s="24"/>
      <c r="G2" s="14"/>
      <c r="H2" s="24"/>
      <c r="I2" s="20"/>
      <c r="J2" s="21"/>
      <c r="K2" s="22"/>
      <c r="L2" s="22"/>
    </row>
    <row r="3" spans="1:13">
      <c r="A3" s="67" t="s">
        <v>5</v>
      </c>
      <c r="B3" s="67"/>
      <c r="C3" s="67"/>
      <c r="D3" s="67"/>
      <c r="E3" s="15">
        <f>SUM(E4:E42)</f>
        <v>19157747.146800004</v>
      </c>
      <c r="F3" s="25">
        <f>RA!I7</f>
        <v>1428719.2457999999</v>
      </c>
      <c r="G3" s="16">
        <f>SUM(G4:G42)</f>
        <v>17729027.901000001</v>
      </c>
      <c r="H3" s="27">
        <f>RA!J7</f>
        <v>7.4576579117166499</v>
      </c>
      <c r="I3" s="20">
        <f>SUM(I4:I42)</f>
        <v>19157752.998096645</v>
      </c>
      <c r="J3" s="21">
        <f>SUM(J4:J42)</f>
        <v>17729027.787424475</v>
      </c>
      <c r="K3" s="22">
        <f>E3-I3</f>
        <v>-5.85129664093256</v>
      </c>
      <c r="L3" s="22">
        <f>G3-J3</f>
        <v>0.1135755255818367</v>
      </c>
    </row>
    <row r="4" spans="1:13">
      <c r="A4" s="68">
        <f>RA!A8</f>
        <v>42539</v>
      </c>
      <c r="B4" s="12">
        <v>12</v>
      </c>
      <c r="C4" s="66" t="s">
        <v>6</v>
      </c>
      <c r="D4" s="66"/>
      <c r="E4" s="15">
        <f>VLOOKUP(C4,RA!B8:D35,3,0)</f>
        <v>607561.68949999998</v>
      </c>
      <c r="F4" s="25">
        <f>VLOOKUP(C4,RA!B8:I38,8,0)</f>
        <v>149618.02979999999</v>
      </c>
      <c r="G4" s="16">
        <f t="shared" ref="G4:G42" si="0">E4-F4</f>
        <v>457943.65969999996</v>
      </c>
      <c r="H4" s="27">
        <f>RA!J8</f>
        <v>24.625981589314801</v>
      </c>
      <c r="I4" s="20">
        <f>VLOOKUP(B4,RMS!B:D,3,FALSE)</f>
        <v>607562.55729145301</v>
      </c>
      <c r="J4" s="21">
        <f>VLOOKUP(B4,RMS!B:E,4,FALSE)</f>
        <v>457943.67215897399</v>
      </c>
      <c r="K4" s="22">
        <f t="shared" ref="K4:K42" si="1">E4-I4</f>
        <v>-0.86779145302716643</v>
      </c>
      <c r="L4" s="22">
        <f t="shared" ref="L4:L42" si="2">G4-J4</f>
        <v>-1.2458974029868841E-2</v>
      </c>
    </row>
    <row r="5" spans="1:13">
      <c r="A5" s="68"/>
      <c r="B5" s="12">
        <v>13</v>
      </c>
      <c r="C5" s="66" t="s">
        <v>7</v>
      </c>
      <c r="D5" s="66"/>
      <c r="E5" s="15">
        <f>VLOOKUP(C5,RA!B8:D36,3,0)</f>
        <v>100170.6728</v>
      </c>
      <c r="F5" s="25">
        <f>VLOOKUP(C5,RA!B9:I39,8,0)</f>
        <v>21991.600200000001</v>
      </c>
      <c r="G5" s="16">
        <f t="shared" si="0"/>
        <v>78179.0726</v>
      </c>
      <c r="H5" s="27">
        <f>RA!J9</f>
        <v>21.954130470809801</v>
      </c>
      <c r="I5" s="20">
        <f>VLOOKUP(B5,RMS!B:D,3,FALSE)</f>
        <v>100170.71742478599</v>
      </c>
      <c r="J5" s="21">
        <f>VLOOKUP(B5,RMS!B:E,4,FALSE)</f>
        <v>78179.086431623902</v>
      </c>
      <c r="K5" s="22">
        <f t="shared" si="1"/>
        <v>-4.4624785994528793E-2</v>
      </c>
      <c r="L5" s="22">
        <f t="shared" si="2"/>
        <v>-1.3831623902660795E-2</v>
      </c>
      <c r="M5" s="32"/>
    </row>
    <row r="6" spans="1:13">
      <c r="A6" s="68"/>
      <c r="B6" s="12">
        <v>14</v>
      </c>
      <c r="C6" s="66" t="s">
        <v>8</v>
      </c>
      <c r="D6" s="66"/>
      <c r="E6" s="15">
        <f>VLOOKUP(C6,RA!B10:D37,3,0)</f>
        <v>154734.1972</v>
      </c>
      <c r="F6" s="25">
        <f>VLOOKUP(C6,RA!B10:I40,8,0)</f>
        <v>42661.375599999999</v>
      </c>
      <c r="G6" s="16">
        <f t="shared" si="0"/>
        <v>112072.8216</v>
      </c>
      <c r="H6" s="27">
        <f>RA!J10</f>
        <v>27.570748013031999</v>
      </c>
      <c r="I6" s="20">
        <f>VLOOKUP(B6,RMS!B:D,3,FALSE)</f>
        <v>154736.57755324899</v>
      </c>
      <c r="J6" s="21">
        <f>VLOOKUP(B6,RMS!B:E,4,FALSE)</f>
        <v>112072.82077098799</v>
      </c>
      <c r="K6" s="22">
        <f>E6-I6</f>
        <v>-2.3803532489982899</v>
      </c>
      <c r="L6" s="22">
        <f t="shared" si="2"/>
        <v>8.2901200221385807E-4</v>
      </c>
      <c r="M6" s="32"/>
    </row>
    <row r="7" spans="1:13">
      <c r="A7" s="68"/>
      <c r="B7" s="12">
        <v>15</v>
      </c>
      <c r="C7" s="66" t="s">
        <v>9</v>
      </c>
      <c r="D7" s="66"/>
      <c r="E7" s="15">
        <f>VLOOKUP(C7,RA!B10:D38,3,0)</f>
        <v>68147.225999999995</v>
      </c>
      <c r="F7" s="25">
        <f>VLOOKUP(C7,RA!B11:I41,8,0)</f>
        <v>13992.9854</v>
      </c>
      <c r="G7" s="16">
        <f t="shared" si="0"/>
        <v>54154.240599999997</v>
      </c>
      <c r="H7" s="27">
        <f>RA!J11</f>
        <v>20.533462946826301</v>
      </c>
      <c r="I7" s="20">
        <f>VLOOKUP(B7,RMS!B:D,3,FALSE)</f>
        <v>68147.269113130606</v>
      </c>
      <c r="J7" s="21">
        <f>VLOOKUP(B7,RMS!B:E,4,FALSE)</f>
        <v>54154.240014265197</v>
      </c>
      <c r="K7" s="22">
        <f t="shared" si="1"/>
        <v>-4.3113130610436201E-2</v>
      </c>
      <c r="L7" s="22">
        <f t="shared" si="2"/>
        <v>5.8573480055201799E-4</v>
      </c>
      <c r="M7" s="32"/>
    </row>
    <row r="8" spans="1:13">
      <c r="A8" s="68"/>
      <c r="B8" s="12">
        <v>16</v>
      </c>
      <c r="C8" s="66" t="s">
        <v>10</v>
      </c>
      <c r="D8" s="66"/>
      <c r="E8" s="15">
        <f>VLOOKUP(C8,RA!B12:D38,3,0)</f>
        <v>229182.1153</v>
      </c>
      <c r="F8" s="25">
        <f>VLOOKUP(C8,RA!B12:I42,8,0)</f>
        <v>37423.717199999999</v>
      </c>
      <c r="G8" s="16">
        <f t="shared" si="0"/>
        <v>191758.39809999999</v>
      </c>
      <c r="H8" s="27">
        <f>RA!J12</f>
        <v>16.329248532771501</v>
      </c>
      <c r="I8" s="20">
        <f>VLOOKUP(B8,RMS!B:D,3,FALSE)</f>
        <v>229182.16574529899</v>
      </c>
      <c r="J8" s="21">
        <f>VLOOKUP(B8,RMS!B:E,4,FALSE)</f>
        <v>191758.39847521399</v>
      </c>
      <c r="K8" s="22">
        <f t="shared" si="1"/>
        <v>-5.0445298984413967E-2</v>
      </c>
      <c r="L8" s="22">
        <f t="shared" si="2"/>
        <v>-3.7521400372497737E-4</v>
      </c>
      <c r="M8" s="32"/>
    </row>
    <row r="9" spans="1:13">
      <c r="A9" s="68"/>
      <c r="B9" s="12">
        <v>17</v>
      </c>
      <c r="C9" s="66" t="s">
        <v>11</v>
      </c>
      <c r="D9" s="66"/>
      <c r="E9" s="15">
        <f>VLOOKUP(C9,RA!B12:D39,3,0)</f>
        <v>248443.78200000001</v>
      </c>
      <c r="F9" s="25">
        <f>VLOOKUP(C9,RA!B13:I43,8,0)</f>
        <v>73712.631800000003</v>
      </c>
      <c r="G9" s="16">
        <f t="shared" si="0"/>
        <v>174731.1502</v>
      </c>
      <c r="H9" s="27">
        <f>RA!J13</f>
        <v>29.669743072901699</v>
      </c>
      <c r="I9" s="20">
        <f>VLOOKUP(B9,RMS!B:D,3,FALSE)</f>
        <v>248444.01363589699</v>
      </c>
      <c r="J9" s="21">
        <f>VLOOKUP(B9,RMS!B:E,4,FALSE)</f>
        <v>174731.14891282</v>
      </c>
      <c r="K9" s="22">
        <f t="shared" si="1"/>
        <v>-0.23163589698378928</v>
      </c>
      <c r="L9" s="22">
        <f t="shared" si="2"/>
        <v>1.2871799990534782E-3</v>
      </c>
      <c r="M9" s="32"/>
    </row>
    <row r="10" spans="1:13">
      <c r="A10" s="68"/>
      <c r="B10" s="12">
        <v>18</v>
      </c>
      <c r="C10" s="66" t="s">
        <v>12</v>
      </c>
      <c r="D10" s="66"/>
      <c r="E10" s="15">
        <f>VLOOKUP(C10,RA!B14:D40,3,0)</f>
        <v>140614.66020000001</v>
      </c>
      <c r="F10" s="25">
        <f>VLOOKUP(C10,RA!B14:I43,8,0)</f>
        <v>26084.346600000001</v>
      </c>
      <c r="G10" s="16">
        <f t="shared" si="0"/>
        <v>114530.31360000001</v>
      </c>
      <c r="H10" s="27">
        <f>RA!J14</f>
        <v>18.550232644945801</v>
      </c>
      <c r="I10" s="20">
        <f>VLOOKUP(B10,RMS!B:D,3,FALSE)</f>
        <v>140614.66305641001</v>
      </c>
      <c r="J10" s="21">
        <f>VLOOKUP(B10,RMS!B:E,4,FALSE)</f>
        <v>114530.313467521</v>
      </c>
      <c r="K10" s="22">
        <f t="shared" si="1"/>
        <v>-2.8564099920913577E-3</v>
      </c>
      <c r="L10" s="22">
        <f t="shared" si="2"/>
        <v>1.3247900642454624E-4</v>
      </c>
      <c r="M10" s="32"/>
    </row>
    <row r="11" spans="1:13">
      <c r="A11" s="68"/>
      <c r="B11" s="12">
        <v>19</v>
      </c>
      <c r="C11" s="66" t="s">
        <v>13</v>
      </c>
      <c r="D11" s="66"/>
      <c r="E11" s="15">
        <f>VLOOKUP(C11,RA!B14:D41,3,0)</f>
        <v>132424.97750000001</v>
      </c>
      <c r="F11" s="25">
        <f>VLOOKUP(C11,RA!B15:I44,8,0)</f>
        <v>1599.7093</v>
      </c>
      <c r="G11" s="16">
        <f t="shared" si="0"/>
        <v>130825.26820000001</v>
      </c>
      <c r="H11" s="27">
        <f>RA!J15</f>
        <v>1.2080117589599</v>
      </c>
      <c r="I11" s="20">
        <f>VLOOKUP(B11,RMS!B:D,3,FALSE)</f>
        <v>132425.27618888899</v>
      </c>
      <c r="J11" s="21">
        <f>VLOOKUP(B11,RMS!B:E,4,FALSE)</f>
        <v>130825.266387179</v>
      </c>
      <c r="K11" s="22">
        <f t="shared" si="1"/>
        <v>-0.29868888898636214</v>
      </c>
      <c r="L11" s="22">
        <f t="shared" si="2"/>
        <v>1.8128210067516193E-3</v>
      </c>
      <c r="M11" s="32"/>
    </row>
    <row r="12" spans="1:13">
      <c r="A12" s="68"/>
      <c r="B12" s="12">
        <v>21</v>
      </c>
      <c r="C12" s="66" t="s">
        <v>14</v>
      </c>
      <c r="D12" s="66"/>
      <c r="E12" s="15">
        <f>VLOOKUP(C12,RA!B16:D42,3,0)</f>
        <v>1183537.3854</v>
      </c>
      <c r="F12" s="25">
        <f>VLOOKUP(C12,RA!B16:I45,8,0)</f>
        <v>15164.5344</v>
      </c>
      <c r="G12" s="16">
        <f t="shared" si="0"/>
        <v>1168372.851</v>
      </c>
      <c r="H12" s="27">
        <f>RA!J16</f>
        <v>1.28128900591297</v>
      </c>
      <c r="I12" s="20">
        <f>VLOOKUP(B12,RMS!B:D,3,FALSE)</f>
        <v>1183536.3949581201</v>
      </c>
      <c r="J12" s="21">
        <f>VLOOKUP(B12,RMS!B:E,4,FALSE)</f>
        <v>1168372.8501333301</v>
      </c>
      <c r="K12" s="22">
        <f t="shared" si="1"/>
        <v>0.99044187995605171</v>
      </c>
      <c r="L12" s="22">
        <f t="shared" si="2"/>
        <v>8.6666992865502834E-4</v>
      </c>
      <c r="M12" s="32"/>
    </row>
    <row r="13" spans="1:13">
      <c r="A13" s="68"/>
      <c r="B13" s="12">
        <v>22</v>
      </c>
      <c r="C13" s="66" t="s">
        <v>15</v>
      </c>
      <c r="D13" s="66"/>
      <c r="E13" s="15">
        <f>VLOOKUP(C13,RA!B16:D43,3,0)</f>
        <v>486779.29320000001</v>
      </c>
      <c r="F13" s="25">
        <f>VLOOKUP(C13,RA!B17:I46,8,0)</f>
        <v>31056.580300000001</v>
      </c>
      <c r="G13" s="16">
        <f t="shared" si="0"/>
        <v>455722.71290000004</v>
      </c>
      <c r="H13" s="27">
        <f>RA!J17</f>
        <v>6.3800126122538199</v>
      </c>
      <c r="I13" s="20">
        <f>VLOOKUP(B13,RMS!B:D,3,FALSE)</f>
        <v>486779.34350341902</v>
      </c>
      <c r="J13" s="21">
        <f>VLOOKUP(B13,RMS!B:E,4,FALSE)</f>
        <v>455722.71218717902</v>
      </c>
      <c r="K13" s="22">
        <f t="shared" si="1"/>
        <v>-5.0303419004194438E-2</v>
      </c>
      <c r="L13" s="22">
        <f t="shared" si="2"/>
        <v>7.1282102726399899E-4</v>
      </c>
      <c r="M13" s="32"/>
    </row>
    <row r="14" spans="1:13">
      <c r="A14" s="68"/>
      <c r="B14" s="12">
        <v>23</v>
      </c>
      <c r="C14" s="66" t="s">
        <v>16</v>
      </c>
      <c r="D14" s="66"/>
      <c r="E14" s="15">
        <f>VLOOKUP(C14,RA!B18:D43,3,0)</f>
        <v>1869207.4083</v>
      </c>
      <c r="F14" s="25">
        <f>VLOOKUP(C14,RA!B18:I47,8,0)</f>
        <v>214242.82079999999</v>
      </c>
      <c r="G14" s="16">
        <f t="shared" si="0"/>
        <v>1654964.5874999999</v>
      </c>
      <c r="H14" s="27">
        <f>RA!J18</f>
        <v>11.4616933278073</v>
      </c>
      <c r="I14" s="20">
        <f>VLOOKUP(B14,RMS!B:D,3,FALSE)</f>
        <v>1869207.3884709401</v>
      </c>
      <c r="J14" s="21">
        <f>VLOOKUP(B14,RMS!B:E,4,FALSE)</f>
        <v>1654964.57042479</v>
      </c>
      <c r="K14" s="22">
        <f t="shared" si="1"/>
        <v>1.9829059951007366E-2</v>
      </c>
      <c r="L14" s="22">
        <f t="shared" si="2"/>
        <v>1.7075209878385067E-2</v>
      </c>
      <c r="M14" s="32"/>
    </row>
    <row r="15" spans="1:13">
      <c r="A15" s="68"/>
      <c r="B15" s="12">
        <v>24</v>
      </c>
      <c r="C15" s="66" t="s">
        <v>17</v>
      </c>
      <c r="D15" s="66"/>
      <c r="E15" s="15">
        <f>VLOOKUP(C15,RA!B18:D44,3,0)</f>
        <v>470157.71159999998</v>
      </c>
      <c r="F15" s="25">
        <f>VLOOKUP(C15,RA!B19:I48,8,0)</f>
        <v>34392.099199999997</v>
      </c>
      <c r="G15" s="16">
        <f t="shared" si="0"/>
        <v>435765.61239999998</v>
      </c>
      <c r="H15" s="27">
        <f>RA!J19</f>
        <v>7.3150133139281701</v>
      </c>
      <c r="I15" s="20">
        <f>VLOOKUP(B15,RMS!B:D,3,FALSE)</f>
        <v>470157.67198461498</v>
      </c>
      <c r="J15" s="21">
        <f>VLOOKUP(B15,RMS!B:E,4,FALSE)</f>
        <v>435765.61478888901</v>
      </c>
      <c r="K15" s="22">
        <f t="shared" si="1"/>
        <v>3.9615385001525283E-2</v>
      </c>
      <c r="L15" s="22">
        <f t="shared" si="2"/>
        <v>-2.3888890282250941E-3</v>
      </c>
      <c r="M15" s="32"/>
    </row>
    <row r="16" spans="1:13">
      <c r="A16" s="68"/>
      <c r="B16" s="12">
        <v>25</v>
      </c>
      <c r="C16" s="66" t="s">
        <v>18</v>
      </c>
      <c r="D16" s="66"/>
      <c r="E16" s="15">
        <f>VLOOKUP(C16,RA!B20:D45,3,0)</f>
        <v>1105035.335</v>
      </c>
      <c r="F16" s="25">
        <f>VLOOKUP(C16,RA!B20:I49,8,0)</f>
        <v>104881.16130000001</v>
      </c>
      <c r="G16" s="16">
        <f t="shared" si="0"/>
        <v>1000154.1736999999</v>
      </c>
      <c r="H16" s="27">
        <f>RA!J20</f>
        <v>9.4912043061500899</v>
      </c>
      <c r="I16" s="20">
        <f>VLOOKUP(B16,RMS!B:D,3,FALSE)</f>
        <v>1105035.2505999999</v>
      </c>
      <c r="J16" s="21">
        <f>VLOOKUP(B16,RMS!B:E,4,FALSE)</f>
        <v>1000154.1737</v>
      </c>
      <c r="K16" s="22">
        <f t="shared" si="1"/>
        <v>8.4400000050663948E-2</v>
      </c>
      <c r="L16" s="22">
        <f t="shared" si="2"/>
        <v>0</v>
      </c>
      <c r="M16" s="32"/>
    </row>
    <row r="17" spans="1:13">
      <c r="A17" s="68"/>
      <c r="B17" s="12">
        <v>26</v>
      </c>
      <c r="C17" s="66" t="s">
        <v>19</v>
      </c>
      <c r="D17" s="66"/>
      <c r="E17" s="15">
        <f>VLOOKUP(C17,RA!B20:D46,3,0)</f>
        <v>360507.49089999998</v>
      </c>
      <c r="F17" s="25">
        <f>VLOOKUP(C17,RA!B21:I50,8,0)</f>
        <v>44586.361799999999</v>
      </c>
      <c r="G17" s="16">
        <f t="shared" si="0"/>
        <v>315921.12909999996</v>
      </c>
      <c r="H17" s="27">
        <f>RA!J21</f>
        <v>12.3676658392565</v>
      </c>
      <c r="I17" s="20">
        <f>VLOOKUP(B17,RMS!B:D,3,FALSE)</f>
        <v>360507.13991551299</v>
      </c>
      <c r="J17" s="21">
        <f>VLOOKUP(B17,RMS!B:E,4,FALSE)</f>
        <v>315921.12908663502</v>
      </c>
      <c r="K17" s="22">
        <f t="shared" si="1"/>
        <v>0.35098448698408902</v>
      </c>
      <c r="L17" s="22">
        <f t="shared" si="2"/>
        <v>1.3364944607019424E-5</v>
      </c>
      <c r="M17" s="32"/>
    </row>
    <row r="18" spans="1:13">
      <c r="A18" s="68"/>
      <c r="B18" s="12">
        <v>27</v>
      </c>
      <c r="C18" s="66" t="s">
        <v>20</v>
      </c>
      <c r="D18" s="66"/>
      <c r="E18" s="15">
        <f>VLOOKUP(C18,RA!B22:D47,3,0)</f>
        <v>1510549.378</v>
      </c>
      <c r="F18" s="25">
        <f>VLOOKUP(C18,RA!B22:I51,8,0)</f>
        <v>10876.869199999999</v>
      </c>
      <c r="G18" s="16">
        <f t="shared" si="0"/>
        <v>1499672.5088</v>
      </c>
      <c r="H18" s="27">
        <f>RA!J22</f>
        <v>0.72006048649672205</v>
      </c>
      <c r="I18" s="20">
        <f>VLOOKUP(B18,RMS!B:D,3,FALSE)</f>
        <v>1510550.7711717901</v>
      </c>
      <c r="J18" s="21">
        <f>VLOOKUP(B18,RMS!B:E,4,FALSE)</f>
        <v>1499672.5101743599</v>
      </c>
      <c r="K18" s="22">
        <f t="shared" si="1"/>
        <v>-1.3931717900559306</v>
      </c>
      <c r="L18" s="22">
        <f t="shared" si="2"/>
        <v>-1.3743599411100149E-3</v>
      </c>
      <c r="M18" s="32"/>
    </row>
    <row r="19" spans="1:13">
      <c r="A19" s="68"/>
      <c r="B19" s="12">
        <v>29</v>
      </c>
      <c r="C19" s="66" t="s">
        <v>21</v>
      </c>
      <c r="D19" s="66"/>
      <c r="E19" s="15">
        <f>VLOOKUP(C19,RA!B22:D48,3,0)</f>
        <v>3348486.2335000001</v>
      </c>
      <c r="F19" s="25">
        <f>VLOOKUP(C19,RA!B23:I52,8,0)</f>
        <v>89522.036800000002</v>
      </c>
      <c r="G19" s="16">
        <f t="shared" si="0"/>
        <v>3258964.1967000002</v>
      </c>
      <c r="H19" s="27">
        <f>RA!J23</f>
        <v>2.6735076854841102</v>
      </c>
      <c r="I19" s="20">
        <f>VLOOKUP(B19,RMS!B:D,3,FALSE)</f>
        <v>3348488.1327017099</v>
      </c>
      <c r="J19" s="21">
        <f>VLOOKUP(B19,RMS!B:E,4,FALSE)</f>
        <v>3258964.2296350398</v>
      </c>
      <c r="K19" s="22">
        <f t="shared" si="1"/>
        <v>-1.8992017097771168</v>
      </c>
      <c r="L19" s="22">
        <f t="shared" si="2"/>
        <v>-3.2935039605945349E-2</v>
      </c>
      <c r="M19" s="32"/>
    </row>
    <row r="20" spans="1:13">
      <c r="A20" s="68"/>
      <c r="B20" s="12">
        <v>31</v>
      </c>
      <c r="C20" s="66" t="s">
        <v>22</v>
      </c>
      <c r="D20" s="66"/>
      <c r="E20" s="15">
        <f>VLOOKUP(C20,RA!B24:D49,3,0)</f>
        <v>286086.76559999998</v>
      </c>
      <c r="F20" s="25">
        <f>VLOOKUP(C20,RA!B24:I53,8,0)</f>
        <v>40829.0599</v>
      </c>
      <c r="G20" s="16">
        <f t="shared" si="0"/>
        <v>245257.70569999999</v>
      </c>
      <c r="H20" s="27">
        <f>RA!J24</f>
        <v>14.2715654163067</v>
      </c>
      <c r="I20" s="20">
        <f>VLOOKUP(B20,RMS!B:D,3,FALSE)</f>
        <v>286086.853362386</v>
      </c>
      <c r="J20" s="21">
        <f>VLOOKUP(B20,RMS!B:E,4,FALSE)</f>
        <v>245257.68573593799</v>
      </c>
      <c r="K20" s="22">
        <f t="shared" si="1"/>
        <v>-8.7762386014219373E-2</v>
      </c>
      <c r="L20" s="22">
        <f t="shared" si="2"/>
        <v>1.9964061997598037E-2</v>
      </c>
      <c r="M20" s="32"/>
    </row>
    <row r="21" spans="1:13">
      <c r="A21" s="68"/>
      <c r="B21" s="12">
        <v>32</v>
      </c>
      <c r="C21" s="66" t="s">
        <v>23</v>
      </c>
      <c r="D21" s="66"/>
      <c r="E21" s="15">
        <f>VLOOKUP(C21,RA!B24:D50,3,0)</f>
        <v>289519.1925</v>
      </c>
      <c r="F21" s="25">
        <f>VLOOKUP(C21,RA!B25:I54,8,0)</f>
        <v>18587.592499999999</v>
      </c>
      <c r="G21" s="16">
        <f t="shared" si="0"/>
        <v>270931.59999999998</v>
      </c>
      <c r="H21" s="27">
        <f>RA!J25</f>
        <v>6.4201590020668498</v>
      </c>
      <c r="I21" s="20">
        <f>VLOOKUP(B21,RMS!B:D,3,FALSE)</f>
        <v>289519.17259525799</v>
      </c>
      <c r="J21" s="21">
        <f>VLOOKUP(B21,RMS!B:E,4,FALSE)</f>
        <v>270931.59924698301</v>
      </c>
      <c r="K21" s="22">
        <f t="shared" si="1"/>
        <v>1.9904742017388344E-2</v>
      </c>
      <c r="L21" s="22">
        <f t="shared" si="2"/>
        <v>7.5301696779206395E-4</v>
      </c>
      <c r="M21" s="32"/>
    </row>
    <row r="22" spans="1:13">
      <c r="A22" s="68"/>
      <c r="B22" s="12">
        <v>33</v>
      </c>
      <c r="C22" s="66" t="s">
        <v>24</v>
      </c>
      <c r="D22" s="66"/>
      <c r="E22" s="15">
        <f>VLOOKUP(C22,RA!B26:D51,3,0)</f>
        <v>649256.62280000001</v>
      </c>
      <c r="F22" s="25">
        <f>VLOOKUP(C22,RA!B26:I55,8,0)</f>
        <v>126273.0843</v>
      </c>
      <c r="G22" s="16">
        <f t="shared" si="0"/>
        <v>522983.53850000002</v>
      </c>
      <c r="H22" s="27">
        <f>RA!J26</f>
        <v>19.448871196019802</v>
      </c>
      <c r="I22" s="20">
        <f>VLOOKUP(B22,RMS!B:D,3,FALSE)</f>
        <v>649256.55155210604</v>
      </c>
      <c r="J22" s="21">
        <f>VLOOKUP(B22,RMS!B:E,4,FALSE)</f>
        <v>522983.526695423</v>
      </c>
      <c r="K22" s="22">
        <f t="shared" si="1"/>
        <v>7.1247893967665732E-2</v>
      </c>
      <c r="L22" s="22">
        <f t="shared" si="2"/>
        <v>1.1804577021393925E-2</v>
      </c>
      <c r="M22" s="32"/>
    </row>
    <row r="23" spans="1:13">
      <c r="A23" s="68"/>
      <c r="B23" s="12">
        <v>34</v>
      </c>
      <c r="C23" s="66" t="s">
        <v>25</v>
      </c>
      <c r="D23" s="66"/>
      <c r="E23" s="15">
        <f>VLOOKUP(C23,RA!B26:D52,3,0)</f>
        <v>207877.76180000001</v>
      </c>
      <c r="F23" s="25">
        <f>VLOOKUP(C23,RA!B27:I56,8,0)</f>
        <v>55897.641799999998</v>
      </c>
      <c r="G23" s="16">
        <f t="shared" si="0"/>
        <v>151980.12</v>
      </c>
      <c r="H23" s="27">
        <f>RA!J27</f>
        <v>26.889668868851601</v>
      </c>
      <c r="I23" s="20">
        <f>VLOOKUP(B23,RMS!B:D,3,FALSE)</f>
        <v>207877.51189008399</v>
      </c>
      <c r="J23" s="21">
        <f>VLOOKUP(B23,RMS!B:E,4,FALSE)</f>
        <v>151980.122945265</v>
      </c>
      <c r="K23" s="22">
        <f t="shared" si="1"/>
        <v>0.24990991601953283</v>
      </c>
      <c r="L23" s="22">
        <f t="shared" si="2"/>
        <v>-2.9452650051098317E-3</v>
      </c>
      <c r="M23" s="32"/>
    </row>
    <row r="24" spans="1:13">
      <c r="A24" s="68"/>
      <c r="B24" s="12">
        <v>35</v>
      </c>
      <c r="C24" s="66" t="s">
        <v>26</v>
      </c>
      <c r="D24" s="66"/>
      <c r="E24" s="15">
        <f>VLOOKUP(C24,RA!B28:D53,3,0)</f>
        <v>1122820.8861</v>
      </c>
      <c r="F24" s="25">
        <f>VLOOKUP(C24,RA!B28:I57,8,0)</f>
        <v>16575.254300000001</v>
      </c>
      <c r="G24" s="16">
        <f t="shared" si="0"/>
        <v>1106245.6318000001</v>
      </c>
      <c r="H24" s="27">
        <f>RA!J28</f>
        <v>1.4762153523499599</v>
      </c>
      <c r="I24" s="20">
        <f>VLOOKUP(B24,RMS!B:D,3,FALSE)</f>
        <v>1122820.8862486701</v>
      </c>
      <c r="J24" s="21">
        <f>VLOOKUP(B24,RMS!B:E,4,FALSE)</f>
        <v>1106245.63432124</v>
      </c>
      <c r="K24" s="22">
        <f t="shared" si="1"/>
        <v>-1.4867004938423634E-4</v>
      </c>
      <c r="L24" s="22">
        <f t="shared" si="2"/>
        <v>-2.5212399195879698E-3</v>
      </c>
      <c r="M24" s="32"/>
    </row>
    <row r="25" spans="1:13">
      <c r="A25" s="68"/>
      <c r="B25" s="12">
        <v>36</v>
      </c>
      <c r="C25" s="66" t="s">
        <v>27</v>
      </c>
      <c r="D25" s="66"/>
      <c r="E25" s="15">
        <f>VLOOKUP(C25,RA!B28:D54,3,0)</f>
        <v>585639.88459999999</v>
      </c>
      <c r="F25" s="25">
        <f>VLOOKUP(C25,RA!B29:I58,8,0)</f>
        <v>95086.797200000001</v>
      </c>
      <c r="G25" s="16">
        <f t="shared" si="0"/>
        <v>490553.08739999996</v>
      </c>
      <c r="H25" s="27">
        <f>RA!J29</f>
        <v>16.2363936781638</v>
      </c>
      <c r="I25" s="20">
        <f>VLOOKUP(B25,RMS!B:D,3,FALSE)</f>
        <v>585640.44811415905</v>
      </c>
      <c r="J25" s="21">
        <f>VLOOKUP(B25,RMS!B:E,4,FALSE)</f>
        <v>490553.07706865302</v>
      </c>
      <c r="K25" s="22">
        <f t="shared" si="1"/>
        <v>-0.56351415906101465</v>
      </c>
      <c r="L25" s="22">
        <f t="shared" si="2"/>
        <v>1.0331346944440156E-2</v>
      </c>
      <c r="M25" s="32"/>
    </row>
    <row r="26" spans="1:13">
      <c r="A26" s="68"/>
      <c r="B26" s="12">
        <v>37</v>
      </c>
      <c r="C26" s="66" t="s">
        <v>67</v>
      </c>
      <c r="D26" s="66"/>
      <c r="E26" s="15">
        <f>VLOOKUP(C26,RA!B30:D55,3,0)</f>
        <v>1252986.2027</v>
      </c>
      <c r="F26" s="25">
        <f>VLOOKUP(C26,RA!B30:I59,8,0)</f>
        <v>112718.41039999999</v>
      </c>
      <c r="G26" s="16">
        <f t="shared" si="0"/>
        <v>1140267.7923000001</v>
      </c>
      <c r="H26" s="27">
        <f>RA!J30</f>
        <v>8.9959817719547495</v>
      </c>
      <c r="I26" s="20">
        <f>VLOOKUP(B26,RMS!B:D,3,FALSE)</f>
        <v>1252986.1922035399</v>
      </c>
      <c r="J26" s="21">
        <f>VLOOKUP(B26,RMS!B:E,4,FALSE)</f>
        <v>1140267.7533273699</v>
      </c>
      <c r="K26" s="22">
        <f t="shared" si="1"/>
        <v>1.0496460134163499E-2</v>
      </c>
      <c r="L26" s="22">
        <f t="shared" si="2"/>
        <v>3.897263016551733E-2</v>
      </c>
      <c r="M26" s="32"/>
    </row>
    <row r="27" spans="1:13">
      <c r="A27" s="68"/>
      <c r="B27" s="12">
        <v>38</v>
      </c>
      <c r="C27" s="66" t="s">
        <v>29</v>
      </c>
      <c r="D27" s="66"/>
      <c r="E27" s="15">
        <f>VLOOKUP(C27,RA!B30:D56,3,0)</f>
        <v>917473.89469999995</v>
      </c>
      <c r="F27" s="25">
        <f>VLOOKUP(C27,RA!B31:I60,8,0)</f>
        <v>46440.412300000004</v>
      </c>
      <c r="G27" s="16">
        <f t="shared" si="0"/>
        <v>871033.48239999998</v>
      </c>
      <c r="H27" s="27">
        <f>RA!J31</f>
        <v>5.06176933951732</v>
      </c>
      <c r="I27" s="20">
        <f>VLOOKUP(B27,RMS!B:D,3,FALSE)</f>
        <v>917473.75220531004</v>
      </c>
      <c r="J27" s="21">
        <f>VLOOKUP(B27,RMS!B:E,4,FALSE)</f>
        <v>871033.42491946905</v>
      </c>
      <c r="K27" s="22">
        <f t="shared" si="1"/>
        <v>0.14249468990601599</v>
      </c>
      <c r="L27" s="22">
        <f t="shared" si="2"/>
        <v>5.7480530929751694E-2</v>
      </c>
      <c r="M27" s="32"/>
    </row>
    <row r="28" spans="1:13">
      <c r="A28" s="68"/>
      <c r="B28" s="12">
        <v>39</v>
      </c>
      <c r="C28" s="66" t="s">
        <v>30</v>
      </c>
      <c r="D28" s="66"/>
      <c r="E28" s="15">
        <f>VLOOKUP(C28,RA!B32:D57,3,0)</f>
        <v>107411.7144</v>
      </c>
      <c r="F28" s="25">
        <f>VLOOKUP(C28,RA!B32:I61,8,0)</f>
        <v>20930.178</v>
      </c>
      <c r="G28" s="16">
        <f t="shared" si="0"/>
        <v>86481.536399999997</v>
      </c>
      <c r="H28" s="27">
        <f>RA!J32</f>
        <v>19.4859360703026</v>
      </c>
      <c r="I28" s="20">
        <f>VLOOKUP(B28,RMS!B:D,3,FALSE)</f>
        <v>107411.618156297</v>
      </c>
      <c r="J28" s="21">
        <f>VLOOKUP(B28,RMS!B:E,4,FALSE)</f>
        <v>86481.533516189695</v>
      </c>
      <c r="K28" s="22">
        <f t="shared" si="1"/>
        <v>9.6243702995707281E-2</v>
      </c>
      <c r="L28" s="22">
        <f t="shared" si="2"/>
        <v>2.8838103025918826E-3</v>
      </c>
      <c r="M28" s="32"/>
    </row>
    <row r="29" spans="1:13">
      <c r="A29" s="68"/>
      <c r="B29" s="12">
        <v>40</v>
      </c>
      <c r="C29" s="66" t="s">
        <v>69</v>
      </c>
      <c r="D29" s="66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8"/>
      <c r="B30" s="12">
        <v>42</v>
      </c>
      <c r="C30" s="66" t="s">
        <v>31</v>
      </c>
      <c r="D30" s="66"/>
      <c r="E30" s="15">
        <f>VLOOKUP(C30,RA!B34:D60,3,0)</f>
        <v>175815.78510000001</v>
      </c>
      <c r="F30" s="25">
        <f>VLOOKUP(C30,RA!B34:I64,8,0)</f>
        <v>21376.338299999999</v>
      </c>
      <c r="G30" s="16">
        <f t="shared" si="0"/>
        <v>154439.44680000001</v>
      </c>
      <c r="H30" s="27">
        <f>RA!J34</f>
        <v>12.158372632947399</v>
      </c>
      <c r="I30" s="20">
        <f>VLOOKUP(B30,RMS!B:D,3,FALSE)</f>
        <v>175815.7978</v>
      </c>
      <c r="J30" s="21">
        <f>VLOOKUP(B30,RMS!B:E,4,FALSE)</f>
        <v>154439.43350000001</v>
      </c>
      <c r="K30" s="22">
        <f t="shared" si="1"/>
        <v>-1.2699999992037192E-2</v>
      </c>
      <c r="L30" s="22">
        <f t="shared" si="2"/>
        <v>1.3299999991431832E-2</v>
      </c>
      <c r="M30" s="32"/>
    </row>
    <row r="31" spans="1:13" s="36" customFormat="1" ht="12" thickBot="1">
      <c r="A31" s="68"/>
      <c r="B31" s="12">
        <v>43</v>
      </c>
      <c r="C31" s="43" t="s">
        <v>77</v>
      </c>
      <c r="D31" s="42"/>
      <c r="E31" s="15">
        <f>VLOOKUP(C31,RA!B35:D61,3,0)</f>
        <v>7680.9192999999996</v>
      </c>
      <c r="F31" s="25">
        <f>VLOOKUP(C31,RA!B35:I65,8,0)</f>
        <v>30.549199999999999</v>
      </c>
      <c r="G31" s="16">
        <f t="shared" si="0"/>
        <v>7650.3700999999992</v>
      </c>
      <c r="H31" s="27">
        <f>RA!J35</f>
        <v>0.39772843336604302</v>
      </c>
      <c r="I31" s="20">
        <f>VLOOKUP(B31,RMS!B:D,3,FALSE)</f>
        <v>7680.9227000000001</v>
      </c>
      <c r="J31" s="21">
        <f>VLOOKUP(B31,RMS!B:E,4,FALSE)</f>
        <v>7650.3703999999998</v>
      </c>
      <c r="K31" s="22">
        <f t="shared" si="1"/>
        <v>-3.4000000005107722E-3</v>
      </c>
      <c r="L31" s="22">
        <f t="shared" si="2"/>
        <v>-3.0000000060681487E-4</v>
      </c>
    </row>
    <row r="32" spans="1:13" s="35" customFormat="1" ht="12" thickBot="1">
      <c r="A32" s="68"/>
      <c r="B32" s="12">
        <v>70</v>
      </c>
      <c r="C32" s="69" t="s">
        <v>64</v>
      </c>
      <c r="D32" s="70"/>
      <c r="E32" s="15">
        <f>VLOOKUP(C32,RA!B34:D61,3,0)</f>
        <v>63711.16</v>
      </c>
      <c r="F32" s="25">
        <f>VLOOKUP(C32,RA!B34:I65,8,0)</f>
        <v>2538.61</v>
      </c>
      <c r="G32" s="16">
        <f t="shared" si="0"/>
        <v>61172.55</v>
      </c>
      <c r="H32" s="27">
        <f>RA!J34</f>
        <v>12.158372632947399</v>
      </c>
      <c r="I32" s="20">
        <f>VLOOKUP(B32,RMS!B:D,3,FALSE)</f>
        <v>63711.16</v>
      </c>
      <c r="J32" s="21">
        <f>VLOOKUP(B32,RMS!B:E,4,FALSE)</f>
        <v>61172.55</v>
      </c>
      <c r="K32" s="22">
        <f t="shared" si="1"/>
        <v>0</v>
      </c>
      <c r="L32" s="22">
        <f t="shared" si="2"/>
        <v>0</v>
      </c>
    </row>
    <row r="33" spans="1:13">
      <c r="A33" s="68"/>
      <c r="B33" s="12">
        <v>71</v>
      </c>
      <c r="C33" s="66" t="s">
        <v>35</v>
      </c>
      <c r="D33" s="66"/>
      <c r="E33" s="15">
        <f>VLOOKUP(C33,RA!B34:D61,3,0)</f>
        <v>174037.75</v>
      </c>
      <c r="F33" s="25">
        <f>VLOOKUP(C33,RA!B34:I65,8,0)</f>
        <v>-17003.68</v>
      </c>
      <c r="G33" s="16">
        <f t="shared" si="0"/>
        <v>191041.43</v>
      </c>
      <c r="H33" s="27">
        <f>RA!J34</f>
        <v>12.158372632947399</v>
      </c>
      <c r="I33" s="20">
        <f>VLOOKUP(B33,RMS!B:D,3,FALSE)</f>
        <v>174037.75</v>
      </c>
      <c r="J33" s="21">
        <f>VLOOKUP(B33,RMS!B:E,4,FALSE)</f>
        <v>191041.43</v>
      </c>
      <c r="K33" s="22">
        <f t="shared" si="1"/>
        <v>0</v>
      </c>
      <c r="L33" s="22">
        <f t="shared" si="2"/>
        <v>0</v>
      </c>
      <c r="M33" s="32"/>
    </row>
    <row r="34" spans="1:13">
      <c r="A34" s="68"/>
      <c r="B34" s="12">
        <v>72</v>
      </c>
      <c r="C34" s="66" t="s">
        <v>36</v>
      </c>
      <c r="D34" s="66"/>
      <c r="E34" s="15">
        <f>VLOOKUP(C34,RA!B34:D62,3,0)</f>
        <v>309522.3</v>
      </c>
      <c r="F34" s="25">
        <f>VLOOKUP(C34,RA!B34:I66,8,0)</f>
        <v>-16977</v>
      </c>
      <c r="G34" s="16">
        <f t="shared" si="0"/>
        <v>326499.3</v>
      </c>
      <c r="H34" s="27">
        <f>RA!J35</f>
        <v>0.39772843336604302</v>
      </c>
      <c r="I34" s="20">
        <f>VLOOKUP(B34,RMS!B:D,3,FALSE)</f>
        <v>309522.3</v>
      </c>
      <c r="J34" s="21">
        <f>VLOOKUP(B34,RMS!B:E,4,FALSE)</f>
        <v>326499.3</v>
      </c>
      <c r="K34" s="22">
        <f t="shared" si="1"/>
        <v>0</v>
      </c>
      <c r="L34" s="22">
        <f t="shared" si="2"/>
        <v>0</v>
      </c>
      <c r="M34" s="32"/>
    </row>
    <row r="35" spans="1:13">
      <c r="A35" s="68"/>
      <c r="B35" s="12">
        <v>73</v>
      </c>
      <c r="C35" s="66" t="s">
        <v>37</v>
      </c>
      <c r="D35" s="66"/>
      <c r="E35" s="15">
        <f>VLOOKUP(C35,RA!B34:D63,3,0)</f>
        <v>235181.43</v>
      </c>
      <c r="F35" s="25">
        <f>VLOOKUP(C35,RA!B34:I67,8,0)</f>
        <v>-31492.57</v>
      </c>
      <c r="G35" s="16">
        <f t="shared" si="0"/>
        <v>266674</v>
      </c>
      <c r="H35" s="27">
        <f>RA!J34</f>
        <v>12.158372632947399</v>
      </c>
      <c r="I35" s="20">
        <f>VLOOKUP(B35,RMS!B:D,3,FALSE)</f>
        <v>235181.43</v>
      </c>
      <c r="J35" s="21">
        <f>VLOOKUP(B35,RMS!B:E,4,FALSE)</f>
        <v>266674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8"/>
      <c r="B36" s="12">
        <v>74</v>
      </c>
      <c r="C36" s="66" t="s">
        <v>65</v>
      </c>
      <c r="D36" s="66"/>
      <c r="E36" s="15">
        <f>VLOOKUP(C36,RA!B35:D64,3,0)</f>
        <v>5.34</v>
      </c>
      <c r="F36" s="25">
        <f>VLOOKUP(C36,RA!B35:I68,8,0)</f>
        <v>-3629.73</v>
      </c>
      <c r="G36" s="16">
        <f t="shared" si="0"/>
        <v>3635.07</v>
      </c>
      <c r="H36" s="27">
        <f>RA!J35</f>
        <v>0.39772843336604302</v>
      </c>
      <c r="I36" s="20">
        <f>VLOOKUP(B36,RMS!B:D,3,FALSE)</f>
        <v>5.34</v>
      </c>
      <c r="J36" s="21">
        <f>VLOOKUP(B36,RMS!B:E,4,FALSE)</f>
        <v>3635.07</v>
      </c>
      <c r="K36" s="22">
        <f t="shared" si="1"/>
        <v>0</v>
      </c>
      <c r="L36" s="22">
        <f t="shared" si="2"/>
        <v>0</v>
      </c>
    </row>
    <row r="37" spans="1:13" ht="11.25" customHeight="1">
      <c r="A37" s="68"/>
      <c r="B37" s="12">
        <v>75</v>
      </c>
      <c r="C37" s="66" t="s">
        <v>32</v>
      </c>
      <c r="D37" s="66"/>
      <c r="E37" s="15">
        <f>VLOOKUP(C37,RA!B8:D64,3,0)</f>
        <v>21121.366699999999</v>
      </c>
      <c r="F37" s="25">
        <f>VLOOKUP(C37,RA!B8:I68,8,0)</f>
        <v>1472.6695</v>
      </c>
      <c r="G37" s="16">
        <f t="shared" si="0"/>
        <v>19648.697199999999</v>
      </c>
      <c r="H37" s="27">
        <f>RA!J35</f>
        <v>0.39772843336604302</v>
      </c>
      <c r="I37" s="20">
        <f>VLOOKUP(B37,RMS!B:D,3,FALSE)</f>
        <v>21121.367521367501</v>
      </c>
      <c r="J37" s="21">
        <f>VLOOKUP(B37,RMS!B:E,4,FALSE)</f>
        <v>19648.6965811966</v>
      </c>
      <c r="K37" s="22">
        <f t="shared" si="1"/>
        <v>-8.2136750279460102E-4</v>
      </c>
      <c r="L37" s="22">
        <f t="shared" si="2"/>
        <v>6.1880339853814803E-4</v>
      </c>
      <c r="M37" s="32"/>
    </row>
    <row r="38" spans="1:13">
      <c r="A38" s="68"/>
      <c r="B38" s="12">
        <v>76</v>
      </c>
      <c r="C38" s="66" t="s">
        <v>33</v>
      </c>
      <c r="D38" s="66"/>
      <c r="E38" s="15">
        <f>VLOOKUP(C38,RA!B8:D65,3,0)</f>
        <v>574268.02430000005</v>
      </c>
      <c r="F38" s="25">
        <f>VLOOKUP(C38,RA!B8:I69,8,0)</f>
        <v>27374.261600000002</v>
      </c>
      <c r="G38" s="16">
        <f t="shared" si="0"/>
        <v>546893.76270000008</v>
      </c>
      <c r="H38" s="27">
        <f>RA!J36</f>
        <v>3.9845609466222198</v>
      </c>
      <c r="I38" s="20">
        <f>VLOOKUP(B38,RMS!B:D,3,FALSE)</f>
        <v>574268.02059487195</v>
      </c>
      <c r="J38" s="21">
        <f>VLOOKUP(B38,RMS!B:E,4,FALSE)</f>
        <v>546893.75920940202</v>
      </c>
      <c r="K38" s="22">
        <f t="shared" si="1"/>
        <v>3.7051280960440636E-3</v>
      </c>
      <c r="L38" s="22">
        <f t="shared" si="2"/>
        <v>3.4905980573967099E-3</v>
      </c>
      <c r="M38" s="32"/>
    </row>
    <row r="39" spans="1:13">
      <c r="A39" s="68"/>
      <c r="B39" s="12">
        <v>77</v>
      </c>
      <c r="C39" s="66" t="s">
        <v>38</v>
      </c>
      <c r="D39" s="66"/>
      <c r="E39" s="15">
        <f>VLOOKUP(C39,RA!B9:D66,3,0)</f>
        <v>107554.81</v>
      </c>
      <c r="F39" s="25">
        <f>VLOOKUP(C39,RA!B9:I70,8,0)</f>
        <v>-6422.44</v>
      </c>
      <c r="G39" s="16">
        <f t="shared" si="0"/>
        <v>113977.25</v>
      </c>
      <c r="H39" s="27">
        <f>RA!J37</f>
        <v>-9.7701102203401309</v>
      </c>
      <c r="I39" s="20">
        <f>VLOOKUP(B39,RMS!B:D,3,FALSE)</f>
        <v>107554.81</v>
      </c>
      <c r="J39" s="21">
        <f>VLOOKUP(B39,RMS!B:E,4,FALSE)</f>
        <v>113977.25</v>
      </c>
      <c r="K39" s="22">
        <f t="shared" si="1"/>
        <v>0</v>
      </c>
      <c r="L39" s="22">
        <f t="shared" si="2"/>
        <v>0</v>
      </c>
      <c r="M39" s="32"/>
    </row>
    <row r="40" spans="1:13">
      <c r="A40" s="68"/>
      <c r="B40" s="12">
        <v>78</v>
      </c>
      <c r="C40" s="66" t="s">
        <v>39</v>
      </c>
      <c r="D40" s="66"/>
      <c r="E40" s="15">
        <f>VLOOKUP(C40,RA!B10:D67,3,0)</f>
        <v>43296.63</v>
      </c>
      <c r="F40" s="25">
        <f>VLOOKUP(C40,RA!B10:I71,8,0)</f>
        <v>5800.78</v>
      </c>
      <c r="G40" s="16">
        <f t="shared" si="0"/>
        <v>37495.85</v>
      </c>
      <c r="H40" s="27">
        <f>RA!J38</f>
        <v>-5.48490367253022</v>
      </c>
      <c r="I40" s="20">
        <f>VLOOKUP(B40,RMS!B:D,3,FALSE)</f>
        <v>43296.63</v>
      </c>
      <c r="J40" s="21">
        <f>VLOOKUP(B40,RMS!B:E,4,FALSE)</f>
        <v>37495.85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8"/>
      <c r="B41" s="12">
        <v>9101</v>
      </c>
      <c r="C41" s="71" t="s">
        <v>71</v>
      </c>
      <c r="D41" s="72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-13.3907553840454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8"/>
      <c r="B42" s="12">
        <v>99</v>
      </c>
      <c r="C42" s="66" t="s">
        <v>34</v>
      </c>
      <c r="D42" s="66"/>
      <c r="E42" s="15">
        <f>VLOOKUP(C42,RA!B8:D68,3,0)</f>
        <v>10939.149799999999</v>
      </c>
      <c r="F42" s="25">
        <f>VLOOKUP(C42,RA!B8:I72,8,0)</f>
        <v>506.16680000000002</v>
      </c>
      <c r="G42" s="16">
        <f t="shared" si="0"/>
        <v>10432.982999999998</v>
      </c>
      <c r="H42" s="27">
        <f>RA!J39</f>
        <v>-13.3907553840454</v>
      </c>
      <c r="I42" s="20">
        <f>VLOOKUP(B42,RMS!B:D,3,FALSE)</f>
        <v>10939.1498373799</v>
      </c>
      <c r="J42" s="21">
        <f>VLOOKUP(B42,RMS!B:E,4,FALSE)</f>
        <v>10432.983208531899</v>
      </c>
      <c r="K42" s="22">
        <f t="shared" si="1"/>
        <v>-3.7379901186795905E-5</v>
      </c>
      <c r="L42" s="22">
        <f t="shared" si="2"/>
        <v>-2.0853190108027775E-4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5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6" width="12" style="41" bestFit="1" customWidth="1"/>
    <col min="17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44" t="s">
        <v>45</v>
      </c>
      <c r="W1" s="75"/>
    </row>
    <row r="2" spans="1:23" ht="12.7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44"/>
      <c r="W2" s="75"/>
    </row>
    <row r="3" spans="1:23" ht="23.25" thickBot="1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45" t="s">
        <v>46</v>
      </c>
      <c r="W3" s="75"/>
    </row>
    <row r="4" spans="1:23" ht="12.75" thickTop="1" thickBot="1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W4" s="75"/>
    </row>
    <row r="5" spans="1:23" ht="22.5" thickTop="1" thickBot="1">
      <c r="A5" s="46"/>
      <c r="B5" s="47"/>
      <c r="C5" s="48"/>
      <c r="D5" s="49" t="s">
        <v>0</v>
      </c>
      <c r="E5" s="49" t="s">
        <v>73</v>
      </c>
      <c r="F5" s="49" t="s">
        <v>74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75</v>
      </c>
      <c r="Q5" s="49" t="s">
        <v>76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6" t="s">
        <v>4</v>
      </c>
      <c r="C6" s="77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78" t="s">
        <v>5</v>
      </c>
      <c r="B7" s="79"/>
      <c r="C7" s="80"/>
      <c r="D7" s="53">
        <v>19157747.1468</v>
      </c>
      <c r="E7" s="53">
        <v>24911053.293900002</v>
      </c>
      <c r="F7" s="54">
        <v>76.904605039286693</v>
      </c>
      <c r="G7" s="53">
        <v>23779132.925999999</v>
      </c>
      <c r="H7" s="54">
        <v>-19.434626962983199</v>
      </c>
      <c r="I7" s="53">
        <v>1428719.2457999999</v>
      </c>
      <c r="J7" s="54">
        <v>7.4576579117166499</v>
      </c>
      <c r="K7" s="53">
        <v>1954276.6505</v>
      </c>
      <c r="L7" s="54">
        <v>8.2184521049680601</v>
      </c>
      <c r="M7" s="54">
        <v>-0.268926819836658</v>
      </c>
      <c r="N7" s="53">
        <v>347419823.75510001</v>
      </c>
      <c r="O7" s="53">
        <v>3794912559.5427999</v>
      </c>
      <c r="P7" s="53">
        <v>1016608</v>
      </c>
      <c r="Q7" s="53">
        <v>832732</v>
      </c>
      <c r="R7" s="54">
        <v>22.081053688341498</v>
      </c>
      <c r="S7" s="53">
        <v>18.844773154254199</v>
      </c>
      <c r="T7" s="53">
        <v>18.029376151390899</v>
      </c>
      <c r="U7" s="55">
        <v>4.3269133365992598</v>
      </c>
    </row>
    <row r="8" spans="1:23" ht="12" thickBot="1">
      <c r="A8" s="81">
        <v>42539</v>
      </c>
      <c r="B8" s="69" t="s">
        <v>6</v>
      </c>
      <c r="C8" s="70"/>
      <c r="D8" s="56">
        <v>607561.68949999998</v>
      </c>
      <c r="E8" s="56">
        <v>816981.68740000005</v>
      </c>
      <c r="F8" s="57">
        <v>74.366622761586299</v>
      </c>
      <c r="G8" s="56">
        <v>506550.27380000002</v>
      </c>
      <c r="H8" s="57">
        <v>19.941044536851301</v>
      </c>
      <c r="I8" s="56">
        <v>149618.02979999999</v>
      </c>
      <c r="J8" s="57">
        <v>24.625981589314801</v>
      </c>
      <c r="K8" s="56">
        <v>116158.6136</v>
      </c>
      <c r="L8" s="57">
        <v>22.9313100017912</v>
      </c>
      <c r="M8" s="57">
        <v>0.28804937630557298</v>
      </c>
      <c r="N8" s="56">
        <v>9833510.9982999992</v>
      </c>
      <c r="O8" s="56">
        <v>135290223.76809999</v>
      </c>
      <c r="P8" s="56">
        <v>26832</v>
      </c>
      <c r="Q8" s="56">
        <v>21536</v>
      </c>
      <c r="R8" s="57">
        <v>24.591381872214001</v>
      </c>
      <c r="S8" s="56">
        <v>22.643175667113901</v>
      </c>
      <c r="T8" s="56">
        <v>21.976671452451701</v>
      </c>
      <c r="U8" s="58">
        <v>2.9435103293845502</v>
      </c>
    </row>
    <row r="9" spans="1:23" ht="12" thickBot="1">
      <c r="A9" s="82"/>
      <c r="B9" s="69" t="s">
        <v>7</v>
      </c>
      <c r="C9" s="70"/>
      <c r="D9" s="56">
        <v>100170.6728</v>
      </c>
      <c r="E9" s="56">
        <v>148784.09030000001</v>
      </c>
      <c r="F9" s="57">
        <v>67.326199056647397</v>
      </c>
      <c r="G9" s="56">
        <v>64598.952599999997</v>
      </c>
      <c r="H9" s="57">
        <v>55.065475163756801</v>
      </c>
      <c r="I9" s="56">
        <v>21991.600200000001</v>
      </c>
      <c r="J9" s="57">
        <v>21.954130470809801</v>
      </c>
      <c r="K9" s="56">
        <v>14996.019899999999</v>
      </c>
      <c r="L9" s="57">
        <v>23.214029479481098</v>
      </c>
      <c r="M9" s="57">
        <v>0.466495799995571</v>
      </c>
      <c r="N9" s="56">
        <v>1573688.0689999999</v>
      </c>
      <c r="O9" s="56">
        <v>19175589.271299999</v>
      </c>
      <c r="P9" s="56">
        <v>5682</v>
      </c>
      <c r="Q9" s="56">
        <v>3808</v>
      </c>
      <c r="R9" s="57">
        <v>49.212184873949603</v>
      </c>
      <c r="S9" s="56">
        <v>17.629474269623401</v>
      </c>
      <c r="T9" s="56">
        <v>17.139087683823501</v>
      </c>
      <c r="U9" s="58">
        <v>2.7816290962505201</v>
      </c>
    </row>
    <row r="10" spans="1:23" ht="12" thickBot="1">
      <c r="A10" s="82"/>
      <c r="B10" s="69" t="s">
        <v>8</v>
      </c>
      <c r="C10" s="70"/>
      <c r="D10" s="56">
        <v>154734.1972</v>
      </c>
      <c r="E10" s="56">
        <v>193147.69769999999</v>
      </c>
      <c r="F10" s="57">
        <v>80.111851729310104</v>
      </c>
      <c r="G10" s="56">
        <v>132413.0747</v>
      </c>
      <c r="H10" s="57">
        <v>16.8571891790683</v>
      </c>
      <c r="I10" s="56">
        <v>42661.375599999999</v>
      </c>
      <c r="J10" s="57">
        <v>27.570748013031999</v>
      </c>
      <c r="K10" s="56">
        <v>35533.457300000002</v>
      </c>
      <c r="L10" s="57">
        <v>26.835308658533901</v>
      </c>
      <c r="M10" s="57">
        <v>0.200597376152306</v>
      </c>
      <c r="N10" s="56">
        <v>3802210.801</v>
      </c>
      <c r="O10" s="56">
        <v>34629881.173900001</v>
      </c>
      <c r="P10" s="56">
        <v>106488</v>
      </c>
      <c r="Q10" s="56">
        <v>87927</v>
      </c>
      <c r="R10" s="57">
        <v>21.109556791429299</v>
      </c>
      <c r="S10" s="56">
        <v>1.45306698595147</v>
      </c>
      <c r="T10" s="56">
        <v>1.1354528847794201</v>
      </c>
      <c r="U10" s="58">
        <v>21.858187147791799</v>
      </c>
    </row>
    <row r="11" spans="1:23" ht="12" thickBot="1">
      <c r="A11" s="82"/>
      <c r="B11" s="69" t="s">
        <v>9</v>
      </c>
      <c r="C11" s="70"/>
      <c r="D11" s="56">
        <v>68147.225999999995</v>
      </c>
      <c r="E11" s="56">
        <v>97304.833899999998</v>
      </c>
      <c r="F11" s="57">
        <v>70.034779639041105</v>
      </c>
      <c r="G11" s="56">
        <v>56937.844400000002</v>
      </c>
      <c r="H11" s="57">
        <v>19.687049480222299</v>
      </c>
      <c r="I11" s="56">
        <v>13992.9854</v>
      </c>
      <c r="J11" s="57">
        <v>20.533462946826301</v>
      </c>
      <c r="K11" s="56">
        <v>13827.998799999999</v>
      </c>
      <c r="L11" s="57">
        <v>24.2861298064877</v>
      </c>
      <c r="M11" s="57">
        <v>1.193134323963E-2</v>
      </c>
      <c r="N11" s="56">
        <v>1263869.7083999999</v>
      </c>
      <c r="O11" s="56">
        <v>11424140.4301</v>
      </c>
      <c r="P11" s="56">
        <v>3193</v>
      </c>
      <c r="Q11" s="56">
        <v>2548</v>
      </c>
      <c r="R11" s="57">
        <v>25.313971742543199</v>
      </c>
      <c r="S11" s="56">
        <v>21.3426952709051</v>
      </c>
      <c r="T11" s="56">
        <v>21.145203532182101</v>
      </c>
      <c r="U11" s="58">
        <v>0.92533644985422403</v>
      </c>
    </row>
    <row r="12" spans="1:23" ht="12" thickBot="1">
      <c r="A12" s="82"/>
      <c r="B12" s="69" t="s">
        <v>10</v>
      </c>
      <c r="C12" s="70"/>
      <c r="D12" s="56">
        <v>229182.1153</v>
      </c>
      <c r="E12" s="56">
        <v>358309.50819999998</v>
      </c>
      <c r="F12" s="57">
        <v>63.962052375142598</v>
      </c>
      <c r="G12" s="56">
        <v>253742.50940000001</v>
      </c>
      <c r="H12" s="57">
        <v>-9.6792587722394501</v>
      </c>
      <c r="I12" s="56">
        <v>37423.717199999999</v>
      </c>
      <c r="J12" s="57">
        <v>16.329248532771501</v>
      </c>
      <c r="K12" s="56">
        <v>22363.0137</v>
      </c>
      <c r="L12" s="57">
        <v>8.8132704893947906</v>
      </c>
      <c r="M12" s="57">
        <v>0.67346484253148797</v>
      </c>
      <c r="N12" s="56">
        <v>5105205.0033999998</v>
      </c>
      <c r="O12" s="56">
        <v>40013096.605800003</v>
      </c>
      <c r="P12" s="56">
        <v>2973</v>
      </c>
      <c r="Q12" s="56">
        <v>2092</v>
      </c>
      <c r="R12" s="57">
        <v>42.112810707457001</v>
      </c>
      <c r="S12" s="56">
        <v>77.087828893373697</v>
      </c>
      <c r="T12" s="56">
        <v>78.669092304015294</v>
      </c>
      <c r="U12" s="58">
        <v>-2.0512491184941601</v>
      </c>
    </row>
    <row r="13" spans="1:23" ht="12" thickBot="1">
      <c r="A13" s="82"/>
      <c r="B13" s="69" t="s">
        <v>11</v>
      </c>
      <c r="C13" s="70"/>
      <c r="D13" s="56">
        <v>248443.78200000001</v>
      </c>
      <c r="E13" s="56">
        <v>413470.59090000001</v>
      </c>
      <c r="F13" s="57">
        <v>60.0874130997354</v>
      </c>
      <c r="G13" s="56">
        <v>256599.75810000001</v>
      </c>
      <c r="H13" s="57">
        <v>-3.1784816012264199</v>
      </c>
      <c r="I13" s="56">
        <v>73712.631800000003</v>
      </c>
      <c r="J13" s="57">
        <v>29.669743072901699</v>
      </c>
      <c r="K13" s="56">
        <v>68242.7929</v>
      </c>
      <c r="L13" s="57">
        <v>26.5950339958641</v>
      </c>
      <c r="M13" s="57">
        <v>8.0152623706583007E-2</v>
      </c>
      <c r="N13" s="56">
        <v>4603548.3539000005</v>
      </c>
      <c r="O13" s="56">
        <v>59175495.3781</v>
      </c>
      <c r="P13" s="56">
        <v>10629</v>
      </c>
      <c r="Q13" s="56">
        <v>8433</v>
      </c>
      <c r="R13" s="57">
        <v>26.040554962646699</v>
      </c>
      <c r="S13" s="56">
        <v>23.374144510301999</v>
      </c>
      <c r="T13" s="56">
        <v>22.784313885924298</v>
      </c>
      <c r="U13" s="58">
        <v>2.52343192332749</v>
      </c>
    </row>
    <row r="14" spans="1:23" ht="12" thickBot="1">
      <c r="A14" s="82"/>
      <c r="B14" s="69" t="s">
        <v>12</v>
      </c>
      <c r="C14" s="70"/>
      <c r="D14" s="56">
        <v>140614.66020000001</v>
      </c>
      <c r="E14" s="56">
        <v>316759.66710000002</v>
      </c>
      <c r="F14" s="57">
        <v>44.391592366337598</v>
      </c>
      <c r="G14" s="56">
        <v>189301.55669999999</v>
      </c>
      <c r="H14" s="57">
        <v>-25.719226692444799</v>
      </c>
      <c r="I14" s="56">
        <v>26084.346600000001</v>
      </c>
      <c r="J14" s="57">
        <v>18.550232644945801</v>
      </c>
      <c r="K14" s="56">
        <v>38664.4565</v>
      </c>
      <c r="L14" s="57">
        <v>20.4247958516656</v>
      </c>
      <c r="M14" s="57">
        <v>-0.32536626759514897</v>
      </c>
      <c r="N14" s="56">
        <v>2484936.1625999999</v>
      </c>
      <c r="O14" s="56">
        <v>27040348.871199999</v>
      </c>
      <c r="P14" s="56">
        <v>2700</v>
      </c>
      <c r="Q14" s="56">
        <v>2199</v>
      </c>
      <c r="R14" s="57">
        <v>22.783083219645299</v>
      </c>
      <c r="S14" s="56">
        <v>52.079503777777802</v>
      </c>
      <c r="T14" s="56">
        <v>50.408682173715299</v>
      </c>
      <c r="U14" s="58">
        <v>3.2082133716016599</v>
      </c>
    </row>
    <row r="15" spans="1:23" ht="12" thickBot="1">
      <c r="A15" s="82"/>
      <c r="B15" s="69" t="s">
        <v>13</v>
      </c>
      <c r="C15" s="70"/>
      <c r="D15" s="56">
        <v>132424.97750000001</v>
      </c>
      <c r="E15" s="56">
        <v>169020.03030000001</v>
      </c>
      <c r="F15" s="57">
        <v>78.348688770765193</v>
      </c>
      <c r="G15" s="56">
        <v>138440.44</v>
      </c>
      <c r="H15" s="57">
        <v>-4.3451628006961096</v>
      </c>
      <c r="I15" s="56">
        <v>1599.7093</v>
      </c>
      <c r="J15" s="57">
        <v>1.2080117589599</v>
      </c>
      <c r="K15" s="56">
        <v>26492.582200000001</v>
      </c>
      <c r="L15" s="57">
        <v>19.136447558242399</v>
      </c>
      <c r="M15" s="57">
        <v>-0.93961670901223104</v>
      </c>
      <c r="N15" s="56">
        <v>2156987.9803999998</v>
      </c>
      <c r="O15" s="56">
        <v>22631409.248199999</v>
      </c>
      <c r="P15" s="56">
        <v>7291</v>
      </c>
      <c r="Q15" s="56">
        <v>4029</v>
      </c>
      <c r="R15" s="57">
        <v>80.963018118639894</v>
      </c>
      <c r="S15" s="56">
        <v>18.162800370319601</v>
      </c>
      <c r="T15" s="56">
        <v>21.046331397369102</v>
      </c>
      <c r="U15" s="58">
        <v>-15.876026649291299</v>
      </c>
    </row>
    <row r="16" spans="1:23" ht="12" thickBot="1">
      <c r="A16" s="82"/>
      <c r="B16" s="69" t="s">
        <v>14</v>
      </c>
      <c r="C16" s="70"/>
      <c r="D16" s="56">
        <v>1183537.3854</v>
      </c>
      <c r="E16" s="56">
        <v>1461699.9125000001</v>
      </c>
      <c r="F16" s="57">
        <v>80.969929277463805</v>
      </c>
      <c r="G16" s="56">
        <v>1329873.0458</v>
      </c>
      <c r="H16" s="57">
        <v>-11.0037315864215</v>
      </c>
      <c r="I16" s="56">
        <v>15164.5344</v>
      </c>
      <c r="J16" s="57">
        <v>1.28128900591297</v>
      </c>
      <c r="K16" s="56">
        <v>12297.647199999999</v>
      </c>
      <c r="L16" s="57">
        <v>0.92472339663085801</v>
      </c>
      <c r="M16" s="57">
        <v>0.233124853345931</v>
      </c>
      <c r="N16" s="56">
        <v>19475428.600000001</v>
      </c>
      <c r="O16" s="56">
        <v>191869582.5027</v>
      </c>
      <c r="P16" s="56">
        <v>60385</v>
      </c>
      <c r="Q16" s="56">
        <v>45442</v>
      </c>
      <c r="R16" s="57">
        <v>32.883675894546897</v>
      </c>
      <c r="S16" s="56">
        <v>19.599857338743099</v>
      </c>
      <c r="T16" s="56">
        <v>18.756143362968199</v>
      </c>
      <c r="U16" s="58">
        <v>4.3046944740108799</v>
      </c>
    </row>
    <row r="17" spans="1:21" ht="12" thickBot="1">
      <c r="A17" s="82"/>
      <c r="B17" s="69" t="s">
        <v>15</v>
      </c>
      <c r="C17" s="70"/>
      <c r="D17" s="56">
        <v>486779.29320000001</v>
      </c>
      <c r="E17" s="56">
        <v>1176341.0762</v>
      </c>
      <c r="F17" s="57">
        <v>41.380795336372202</v>
      </c>
      <c r="G17" s="56">
        <v>948652.3517</v>
      </c>
      <c r="H17" s="57">
        <v>-48.687283352253999</v>
      </c>
      <c r="I17" s="56">
        <v>31056.580300000001</v>
      </c>
      <c r="J17" s="57">
        <v>6.3800126122538199</v>
      </c>
      <c r="K17" s="56">
        <v>105312.0626</v>
      </c>
      <c r="L17" s="57">
        <v>11.101228222465201</v>
      </c>
      <c r="M17" s="57">
        <v>-0.70509949636101799</v>
      </c>
      <c r="N17" s="56">
        <v>17077639.558899999</v>
      </c>
      <c r="O17" s="56">
        <v>215451790.19580001</v>
      </c>
      <c r="P17" s="56">
        <v>18205</v>
      </c>
      <c r="Q17" s="56">
        <v>15000</v>
      </c>
      <c r="R17" s="57">
        <v>21.366666666666699</v>
      </c>
      <c r="S17" s="56">
        <v>26.738769195275999</v>
      </c>
      <c r="T17" s="56">
        <v>31.584100793333299</v>
      </c>
      <c r="U17" s="58">
        <v>-18.120997128444301</v>
      </c>
    </row>
    <row r="18" spans="1:21" ht="12" customHeight="1" thickBot="1">
      <c r="A18" s="82"/>
      <c r="B18" s="69" t="s">
        <v>16</v>
      </c>
      <c r="C18" s="70"/>
      <c r="D18" s="56">
        <v>1869207.4083</v>
      </c>
      <c r="E18" s="56">
        <v>2130524.3039000002</v>
      </c>
      <c r="F18" s="57">
        <v>87.7346202940914</v>
      </c>
      <c r="G18" s="56">
        <v>1782344.7235999999</v>
      </c>
      <c r="H18" s="57">
        <v>4.8735064294719299</v>
      </c>
      <c r="I18" s="56">
        <v>214242.82079999999</v>
      </c>
      <c r="J18" s="57">
        <v>11.4616933278073</v>
      </c>
      <c r="K18" s="56">
        <v>282447.1581</v>
      </c>
      <c r="L18" s="57">
        <v>15.846943319107799</v>
      </c>
      <c r="M18" s="57">
        <v>-0.24147645088307901</v>
      </c>
      <c r="N18" s="56">
        <v>28958834.691399999</v>
      </c>
      <c r="O18" s="56">
        <v>407753343.66439998</v>
      </c>
      <c r="P18" s="56">
        <v>90394</v>
      </c>
      <c r="Q18" s="56">
        <v>69202</v>
      </c>
      <c r="R18" s="57">
        <v>30.623392387503198</v>
      </c>
      <c r="S18" s="56">
        <v>20.678445563864901</v>
      </c>
      <c r="T18" s="56">
        <v>21.553646213982301</v>
      </c>
      <c r="U18" s="58">
        <v>-4.23242959638511</v>
      </c>
    </row>
    <row r="19" spans="1:21" ht="12" customHeight="1" thickBot="1">
      <c r="A19" s="82"/>
      <c r="B19" s="69" t="s">
        <v>17</v>
      </c>
      <c r="C19" s="70"/>
      <c r="D19" s="56">
        <v>470157.71159999998</v>
      </c>
      <c r="E19" s="56">
        <v>765639.55740000005</v>
      </c>
      <c r="F19" s="57">
        <v>61.407186587457304</v>
      </c>
      <c r="G19" s="56">
        <v>749484.55599999998</v>
      </c>
      <c r="H19" s="57">
        <v>-37.269192829104803</v>
      </c>
      <c r="I19" s="56">
        <v>34392.099199999997</v>
      </c>
      <c r="J19" s="57">
        <v>7.3150133139281701</v>
      </c>
      <c r="K19" s="56">
        <v>35011.303800000002</v>
      </c>
      <c r="L19" s="57">
        <v>4.6713842893381798</v>
      </c>
      <c r="M19" s="57">
        <v>-1.7685848077443E-2</v>
      </c>
      <c r="N19" s="56">
        <v>10408857.3018</v>
      </c>
      <c r="O19" s="56">
        <v>121077134.46170001</v>
      </c>
      <c r="P19" s="56">
        <v>9630</v>
      </c>
      <c r="Q19" s="56">
        <v>7485</v>
      </c>
      <c r="R19" s="57">
        <v>28.657314629258501</v>
      </c>
      <c r="S19" s="56">
        <v>48.822192274143298</v>
      </c>
      <c r="T19" s="56">
        <v>45.582558810955298</v>
      </c>
      <c r="U19" s="58">
        <v>6.6355755698086396</v>
      </c>
    </row>
    <row r="20" spans="1:21" ht="12" thickBot="1">
      <c r="A20" s="82"/>
      <c r="B20" s="69" t="s">
        <v>18</v>
      </c>
      <c r="C20" s="70"/>
      <c r="D20" s="56">
        <v>1105035.335</v>
      </c>
      <c r="E20" s="56">
        <v>1605194.1804</v>
      </c>
      <c r="F20" s="57">
        <v>68.841224849484306</v>
      </c>
      <c r="G20" s="56">
        <v>1611386.9890000001</v>
      </c>
      <c r="H20" s="57">
        <v>-31.423342589742099</v>
      </c>
      <c r="I20" s="56">
        <v>104881.16130000001</v>
      </c>
      <c r="J20" s="57">
        <v>9.4912043061500899</v>
      </c>
      <c r="K20" s="56">
        <v>74325.903699999995</v>
      </c>
      <c r="L20" s="57">
        <v>4.6125421272096396</v>
      </c>
      <c r="M20" s="57">
        <v>0.41109836650395198</v>
      </c>
      <c r="N20" s="56">
        <v>18783905.3662</v>
      </c>
      <c r="O20" s="56">
        <v>215506793.0943</v>
      </c>
      <c r="P20" s="56">
        <v>45148</v>
      </c>
      <c r="Q20" s="56">
        <v>37558</v>
      </c>
      <c r="R20" s="57">
        <v>20.2087438095745</v>
      </c>
      <c r="S20" s="56">
        <v>24.475842451492898</v>
      </c>
      <c r="T20" s="56">
        <v>24.413899499440902</v>
      </c>
      <c r="U20" s="58">
        <v>0.25307791621377101</v>
      </c>
    </row>
    <row r="21" spans="1:21" ht="12" customHeight="1" thickBot="1">
      <c r="A21" s="82"/>
      <c r="B21" s="69" t="s">
        <v>19</v>
      </c>
      <c r="C21" s="70"/>
      <c r="D21" s="56">
        <v>360507.49089999998</v>
      </c>
      <c r="E21" s="56">
        <v>439973.70740000001</v>
      </c>
      <c r="F21" s="57">
        <v>81.938416963685995</v>
      </c>
      <c r="G21" s="56">
        <v>458961.3027</v>
      </c>
      <c r="H21" s="57">
        <v>-21.451440725135502</v>
      </c>
      <c r="I21" s="56">
        <v>44586.361799999999</v>
      </c>
      <c r="J21" s="57">
        <v>12.3676658392565</v>
      </c>
      <c r="K21" s="56">
        <v>46527.530100000004</v>
      </c>
      <c r="L21" s="57">
        <v>10.137571474171301</v>
      </c>
      <c r="M21" s="57">
        <v>-4.1720854208851001E-2</v>
      </c>
      <c r="N21" s="56">
        <v>5605563.3811999997</v>
      </c>
      <c r="O21" s="56">
        <v>72968255.356800005</v>
      </c>
      <c r="P21" s="56">
        <v>31473</v>
      </c>
      <c r="Q21" s="56">
        <v>26230</v>
      </c>
      <c r="R21" s="57">
        <v>19.988562714449099</v>
      </c>
      <c r="S21" s="56">
        <v>11.4545003939885</v>
      </c>
      <c r="T21" s="56">
        <v>10.979520480366</v>
      </c>
      <c r="U21" s="58">
        <v>4.1466663519587499</v>
      </c>
    </row>
    <row r="22" spans="1:21" ht="12" customHeight="1" thickBot="1">
      <c r="A22" s="82"/>
      <c r="B22" s="69" t="s">
        <v>20</v>
      </c>
      <c r="C22" s="70"/>
      <c r="D22" s="56">
        <v>1510549.378</v>
      </c>
      <c r="E22" s="56">
        <v>2060489.7241</v>
      </c>
      <c r="F22" s="57">
        <v>73.310211661443404</v>
      </c>
      <c r="G22" s="56">
        <v>3178661.4684000001</v>
      </c>
      <c r="H22" s="57">
        <v>-52.478444369845199</v>
      </c>
      <c r="I22" s="56">
        <v>10876.869199999999</v>
      </c>
      <c r="J22" s="57">
        <v>0.72006048649672205</v>
      </c>
      <c r="K22" s="56">
        <v>300419.26929999999</v>
      </c>
      <c r="L22" s="57">
        <v>9.4511250187085203</v>
      </c>
      <c r="M22" s="57">
        <v>-0.96379436903184001</v>
      </c>
      <c r="N22" s="56">
        <v>31697378.5119</v>
      </c>
      <c r="O22" s="56">
        <v>249866135.17750001</v>
      </c>
      <c r="P22" s="56">
        <v>91798</v>
      </c>
      <c r="Q22" s="56">
        <v>72887</v>
      </c>
      <c r="R22" s="57">
        <v>25.945641884012201</v>
      </c>
      <c r="S22" s="56">
        <v>16.455144752609002</v>
      </c>
      <c r="T22" s="56">
        <v>16.205975729554002</v>
      </c>
      <c r="U22" s="58">
        <v>1.5142317299610399</v>
      </c>
    </row>
    <row r="23" spans="1:21" ht="12" thickBot="1">
      <c r="A23" s="82"/>
      <c r="B23" s="69" t="s">
        <v>21</v>
      </c>
      <c r="C23" s="70"/>
      <c r="D23" s="56">
        <v>3348486.2335000001</v>
      </c>
      <c r="E23" s="56">
        <v>3962958.3440999999</v>
      </c>
      <c r="F23" s="57">
        <v>84.494610913212895</v>
      </c>
      <c r="G23" s="56">
        <v>2628059.2448999998</v>
      </c>
      <c r="H23" s="57">
        <v>27.412889949039702</v>
      </c>
      <c r="I23" s="56">
        <v>89522.036800000002</v>
      </c>
      <c r="J23" s="57">
        <v>2.6735076854841102</v>
      </c>
      <c r="K23" s="56">
        <v>337057.85690000001</v>
      </c>
      <c r="L23" s="57">
        <v>12.825352303381001</v>
      </c>
      <c r="M23" s="57">
        <v>-0.73440157240850301</v>
      </c>
      <c r="N23" s="56">
        <v>58214686.4454</v>
      </c>
      <c r="O23" s="56">
        <v>550121755.74179995</v>
      </c>
      <c r="P23" s="56">
        <v>92373</v>
      </c>
      <c r="Q23" s="56">
        <v>75501</v>
      </c>
      <c r="R23" s="57">
        <v>22.346723884451901</v>
      </c>
      <c r="S23" s="56">
        <v>36.249620922780501</v>
      </c>
      <c r="T23" s="56">
        <v>36.593742294804002</v>
      </c>
      <c r="U23" s="58">
        <v>-0.94931026384146899</v>
      </c>
    </row>
    <row r="24" spans="1:21" ht="12" thickBot="1">
      <c r="A24" s="82"/>
      <c r="B24" s="69" t="s">
        <v>22</v>
      </c>
      <c r="C24" s="70"/>
      <c r="D24" s="56">
        <v>286086.76559999998</v>
      </c>
      <c r="E24" s="56">
        <v>298560.43829999998</v>
      </c>
      <c r="F24" s="57">
        <v>95.822061097235505</v>
      </c>
      <c r="G24" s="56">
        <v>390244.55839999998</v>
      </c>
      <c r="H24" s="57">
        <v>-26.690389541124201</v>
      </c>
      <c r="I24" s="56">
        <v>40829.0599</v>
      </c>
      <c r="J24" s="57">
        <v>14.2715654163067</v>
      </c>
      <c r="K24" s="56">
        <v>54889.095300000001</v>
      </c>
      <c r="L24" s="57">
        <v>14.0653070282504</v>
      </c>
      <c r="M24" s="57">
        <v>-0.25615352782103501</v>
      </c>
      <c r="N24" s="56">
        <v>5023360.6914999997</v>
      </c>
      <c r="O24" s="56">
        <v>52029305.190899998</v>
      </c>
      <c r="P24" s="56">
        <v>27750</v>
      </c>
      <c r="Q24" s="56">
        <v>22842</v>
      </c>
      <c r="R24" s="57">
        <v>21.486734961912301</v>
      </c>
      <c r="S24" s="56">
        <v>10.3094329945946</v>
      </c>
      <c r="T24" s="56">
        <v>9.8466833596007408</v>
      </c>
      <c r="U24" s="58">
        <v>4.4886041282434004</v>
      </c>
    </row>
    <row r="25" spans="1:21" ht="12" thickBot="1">
      <c r="A25" s="82"/>
      <c r="B25" s="69" t="s">
        <v>23</v>
      </c>
      <c r="C25" s="70"/>
      <c r="D25" s="56">
        <v>289519.1925</v>
      </c>
      <c r="E25" s="56">
        <v>334976.07160000002</v>
      </c>
      <c r="F25" s="57">
        <v>86.429813066086496</v>
      </c>
      <c r="G25" s="56">
        <v>346964.65820000001</v>
      </c>
      <c r="H25" s="57">
        <v>-16.556575530781299</v>
      </c>
      <c r="I25" s="56">
        <v>18587.592499999999</v>
      </c>
      <c r="J25" s="57">
        <v>6.4201590020668498</v>
      </c>
      <c r="K25" s="56">
        <v>21309.077099999999</v>
      </c>
      <c r="L25" s="57">
        <v>6.1415699254639504</v>
      </c>
      <c r="M25" s="57">
        <v>-0.127714803753749</v>
      </c>
      <c r="N25" s="56">
        <v>5163074.5946000004</v>
      </c>
      <c r="O25" s="56">
        <v>65159166.974799998</v>
      </c>
      <c r="P25" s="56">
        <v>19169</v>
      </c>
      <c r="Q25" s="56">
        <v>15980</v>
      </c>
      <c r="R25" s="57">
        <v>19.956195244055099</v>
      </c>
      <c r="S25" s="56">
        <v>15.103510485679999</v>
      </c>
      <c r="T25" s="56">
        <v>14.1307046307885</v>
      </c>
      <c r="U25" s="58">
        <v>6.4409254776487801</v>
      </c>
    </row>
    <row r="26" spans="1:21" ht="12" thickBot="1">
      <c r="A26" s="82"/>
      <c r="B26" s="69" t="s">
        <v>24</v>
      </c>
      <c r="C26" s="70"/>
      <c r="D26" s="56">
        <v>649256.62280000001</v>
      </c>
      <c r="E26" s="56">
        <v>882354.78540000005</v>
      </c>
      <c r="F26" s="57">
        <v>73.582263454906197</v>
      </c>
      <c r="G26" s="56">
        <v>732396.27390000003</v>
      </c>
      <c r="H26" s="57">
        <v>-11.351730485640299</v>
      </c>
      <c r="I26" s="56">
        <v>126273.0843</v>
      </c>
      <c r="J26" s="57">
        <v>19.448871196019802</v>
      </c>
      <c r="K26" s="56">
        <v>129659.564</v>
      </c>
      <c r="L26" s="57">
        <v>17.7034712792249</v>
      </c>
      <c r="M26" s="57">
        <v>-2.611824068759E-2</v>
      </c>
      <c r="N26" s="56">
        <v>11125137.2645</v>
      </c>
      <c r="O26" s="56">
        <v>122612455.0168</v>
      </c>
      <c r="P26" s="56">
        <v>46554</v>
      </c>
      <c r="Q26" s="56">
        <v>38821</v>
      </c>
      <c r="R26" s="57">
        <v>19.9196311274825</v>
      </c>
      <c r="S26" s="56">
        <v>13.946312299695</v>
      </c>
      <c r="T26" s="56">
        <v>13.918283071018299</v>
      </c>
      <c r="U26" s="58">
        <v>0.20097949962963499</v>
      </c>
    </row>
    <row r="27" spans="1:21" ht="12" thickBot="1">
      <c r="A27" s="82"/>
      <c r="B27" s="69" t="s">
        <v>25</v>
      </c>
      <c r="C27" s="70"/>
      <c r="D27" s="56">
        <v>207877.76180000001</v>
      </c>
      <c r="E27" s="56">
        <v>283144.64230000001</v>
      </c>
      <c r="F27" s="57">
        <v>73.417515553675003</v>
      </c>
      <c r="G27" s="56">
        <v>238991.7115</v>
      </c>
      <c r="H27" s="57">
        <v>-13.0188404881146</v>
      </c>
      <c r="I27" s="56">
        <v>55897.641799999998</v>
      </c>
      <c r="J27" s="57">
        <v>26.889668868851601</v>
      </c>
      <c r="K27" s="56">
        <v>63976.808599999997</v>
      </c>
      <c r="L27" s="57">
        <v>26.769467526073601</v>
      </c>
      <c r="M27" s="57">
        <v>-0.12628274177464999</v>
      </c>
      <c r="N27" s="56">
        <v>3395944.6872</v>
      </c>
      <c r="O27" s="56">
        <v>41824178.893200003</v>
      </c>
      <c r="P27" s="56">
        <v>27551</v>
      </c>
      <c r="Q27" s="56">
        <v>22920</v>
      </c>
      <c r="R27" s="57">
        <v>20.2050610820244</v>
      </c>
      <c r="S27" s="56">
        <v>7.5451984247395698</v>
      </c>
      <c r="T27" s="56">
        <v>7.5733214179755697</v>
      </c>
      <c r="U27" s="58">
        <v>-0.372727019925436</v>
      </c>
    </row>
    <row r="28" spans="1:21" ht="12" thickBot="1">
      <c r="A28" s="82"/>
      <c r="B28" s="69" t="s">
        <v>26</v>
      </c>
      <c r="C28" s="70"/>
      <c r="D28" s="56">
        <v>1122820.8861</v>
      </c>
      <c r="E28" s="56">
        <v>959343.41099999996</v>
      </c>
      <c r="F28" s="57">
        <v>117.04055849298</v>
      </c>
      <c r="G28" s="56">
        <v>1012967.5314</v>
      </c>
      <c r="H28" s="57">
        <v>10.844706399244</v>
      </c>
      <c r="I28" s="56">
        <v>16575.254300000001</v>
      </c>
      <c r="J28" s="57">
        <v>1.4762153523499599</v>
      </c>
      <c r="K28" s="56">
        <v>26277.3174</v>
      </c>
      <c r="L28" s="57">
        <v>2.5940927606714799</v>
      </c>
      <c r="M28" s="57">
        <v>-0.369218172171563</v>
      </c>
      <c r="N28" s="56">
        <v>16705906.8334</v>
      </c>
      <c r="O28" s="56">
        <v>178255918.4664</v>
      </c>
      <c r="P28" s="56">
        <v>42914</v>
      </c>
      <c r="Q28" s="56">
        <v>34353</v>
      </c>
      <c r="R28" s="57">
        <v>24.920676505690899</v>
      </c>
      <c r="S28" s="56">
        <v>26.164442515263101</v>
      </c>
      <c r="T28" s="56">
        <v>22.361987576048701</v>
      </c>
      <c r="U28" s="58">
        <v>14.5329102158253</v>
      </c>
    </row>
    <row r="29" spans="1:21" ht="12" thickBot="1">
      <c r="A29" s="82"/>
      <c r="B29" s="69" t="s">
        <v>27</v>
      </c>
      <c r="C29" s="70"/>
      <c r="D29" s="56">
        <v>585639.88459999999</v>
      </c>
      <c r="E29" s="56">
        <v>720862.67460000003</v>
      </c>
      <c r="F29" s="57">
        <v>81.241532574143406</v>
      </c>
      <c r="G29" s="56">
        <v>718549.72389999998</v>
      </c>
      <c r="H29" s="57">
        <v>-18.496957813666501</v>
      </c>
      <c r="I29" s="56">
        <v>95086.797200000001</v>
      </c>
      <c r="J29" s="57">
        <v>16.2363936781638</v>
      </c>
      <c r="K29" s="56">
        <v>67929.962899999999</v>
      </c>
      <c r="L29" s="57">
        <v>9.4537595159460093</v>
      </c>
      <c r="M29" s="57">
        <v>0.39977696351722902</v>
      </c>
      <c r="N29" s="56">
        <v>11066281.786800001</v>
      </c>
      <c r="O29" s="56">
        <v>133091767.8946</v>
      </c>
      <c r="P29" s="56">
        <v>98491</v>
      </c>
      <c r="Q29" s="56">
        <v>90555</v>
      </c>
      <c r="R29" s="57">
        <v>8.7637347468389404</v>
      </c>
      <c r="S29" s="56">
        <v>5.9461258856139096</v>
      </c>
      <c r="T29" s="56">
        <v>5.8491338766495504</v>
      </c>
      <c r="U29" s="58">
        <v>1.6311798779610001</v>
      </c>
    </row>
    <row r="30" spans="1:21" ht="12" thickBot="1">
      <c r="A30" s="82"/>
      <c r="B30" s="69" t="s">
        <v>28</v>
      </c>
      <c r="C30" s="70"/>
      <c r="D30" s="56">
        <v>1252986.2027</v>
      </c>
      <c r="E30" s="56">
        <v>1716326.8770999999</v>
      </c>
      <c r="F30" s="57">
        <v>73.003937619220494</v>
      </c>
      <c r="G30" s="56">
        <v>1824299.1887999999</v>
      </c>
      <c r="H30" s="57">
        <v>-31.316847017610201</v>
      </c>
      <c r="I30" s="56">
        <v>112718.41039999999</v>
      </c>
      <c r="J30" s="57">
        <v>8.9959817719547495</v>
      </c>
      <c r="K30" s="56">
        <v>133021.8922</v>
      </c>
      <c r="L30" s="57">
        <v>7.2916708518354403</v>
      </c>
      <c r="M30" s="57">
        <v>-0.15263263410411801</v>
      </c>
      <c r="N30" s="56">
        <v>22690114.989100002</v>
      </c>
      <c r="O30" s="56">
        <v>204793390.1257</v>
      </c>
      <c r="P30" s="56">
        <v>76712</v>
      </c>
      <c r="Q30" s="56">
        <v>64851</v>
      </c>
      <c r="R30" s="57">
        <v>18.289617739125099</v>
      </c>
      <c r="S30" s="56">
        <v>16.3336401436542</v>
      </c>
      <c r="T30" s="56">
        <v>15.243418073738299</v>
      </c>
      <c r="U30" s="58">
        <v>6.6747036198142897</v>
      </c>
    </row>
    <row r="31" spans="1:21" ht="12" thickBot="1">
      <c r="A31" s="82"/>
      <c r="B31" s="69" t="s">
        <v>29</v>
      </c>
      <c r="C31" s="70"/>
      <c r="D31" s="56">
        <v>917473.89469999995</v>
      </c>
      <c r="E31" s="56">
        <v>1652320.9635999999</v>
      </c>
      <c r="F31" s="57">
        <v>55.526372594163</v>
      </c>
      <c r="G31" s="56">
        <v>1974154.87</v>
      </c>
      <c r="H31" s="57">
        <v>-53.525738601247603</v>
      </c>
      <c r="I31" s="56">
        <v>46440.412300000004</v>
      </c>
      <c r="J31" s="57">
        <v>5.06176933951732</v>
      </c>
      <c r="K31" s="56">
        <v>-40311.131500000003</v>
      </c>
      <c r="L31" s="57">
        <v>-2.0419437255193702</v>
      </c>
      <c r="M31" s="57">
        <v>-2.1520493365461602</v>
      </c>
      <c r="N31" s="56">
        <v>20022883.192299999</v>
      </c>
      <c r="O31" s="56">
        <v>220134949.20860001</v>
      </c>
      <c r="P31" s="56">
        <v>34374</v>
      </c>
      <c r="Q31" s="56">
        <v>29341</v>
      </c>
      <c r="R31" s="57">
        <v>17.153471251831899</v>
      </c>
      <c r="S31" s="56">
        <v>26.690926127305499</v>
      </c>
      <c r="T31" s="56">
        <v>27.0657051736478</v>
      </c>
      <c r="U31" s="58">
        <v>-1.4041440321505501</v>
      </c>
    </row>
    <row r="32" spans="1:21" ht="12" thickBot="1">
      <c r="A32" s="82"/>
      <c r="B32" s="69" t="s">
        <v>30</v>
      </c>
      <c r="C32" s="70"/>
      <c r="D32" s="56">
        <v>107411.7144</v>
      </c>
      <c r="E32" s="56">
        <v>175307.9</v>
      </c>
      <c r="F32" s="57">
        <v>61.270321759601302</v>
      </c>
      <c r="G32" s="56">
        <v>298903.33990000002</v>
      </c>
      <c r="H32" s="57">
        <v>-64.064732620272693</v>
      </c>
      <c r="I32" s="56">
        <v>20930.178</v>
      </c>
      <c r="J32" s="57">
        <v>19.4859360703026</v>
      </c>
      <c r="K32" s="56">
        <v>71045.696299999996</v>
      </c>
      <c r="L32" s="57">
        <v>23.768786365441301</v>
      </c>
      <c r="M32" s="57">
        <v>-0.70539836907756504</v>
      </c>
      <c r="N32" s="56">
        <v>2765561.0959999999</v>
      </c>
      <c r="O32" s="56">
        <v>21629730.228999998</v>
      </c>
      <c r="P32" s="56">
        <v>21977</v>
      </c>
      <c r="Q32" s="56">
        <v>18532</v>
      </c>
      <c r="R32" s="57">
        <v>18.589466868119999</v>
      </c>
      <c r="S32" s="56">
        <v>4.8874602721026497</v>
      </c>
      <c r="T32" s="56">
        <v>4.6438921487157403</v>
      </c>
      <c r="U32" s="58">
        <v>4.9835315240758202</v>
      </c>
    </row>
    <row r="33" spans="1:21" ht="12" thickBot="1">
      <c r="A33" s="82"/>
      <c r="B33" s="69" t="s">
        <v>70</v>
      </c>
      <c r="C33" s="70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15.7265</v>
      </c>
      <c r="O33" s="56">
        <v>343.66140000000001</v>
      </c>
      <c r="P33" s="59"/>
      <c r="Q33" s="59"/>
      <c r="R33" s="59"/>
      <c r="S33" s="59"/>
      <c r="T33" s="59"/>
      <c r="U33" s="60"/>
    </row>
    <row r="34" spans="1:21" ht="12" thickBot="1">
      <c r="A34" s="82"/>
      <c r="B34" s="69" t="s">
        <v>31</v>
      </c>
      <c r="C34" s="70"/>
      <c r="D34" s="56">
        <v>175815.78510000001</v>
      </c>
      <c r="E34" s="56">
        <v>195504.11730000001</v>
      </c>
      <c r="F34" s="57">
        <v>89.929453930738305</v>
      </c>
      <c r="G34" s="56">
        <v>283753.35460000002</v>
      </c>
      <c r="H34" s="57">
        <v>-38.039222356386503</v>
      </c>
      <c r="I34" s="56">
        <v>21376.338299999999</v>
      </c>
      <c r="J34" s="57">
        <v>12.158372632947399</v>
      </c>
      <c r="K34" s="56">
        <v>13827.240900000001</v>
      </c>
      <c r="L34" s="57">
        <v>4.8729788303267503</v>
      </c>
      <c r="M34" s="57">
        <v>0.545958333596401</v>
      </c>
      <c r="N34" s="56">
        <v>2920954.4150999999</v>
      </c>
      <c r="O34" s="56">
        <v>34564127.310199998</v>
      </c>
      <c r="P34" s="56">
        <v>11634</v>
      </c>
      <c r="Q34" s="56">
        <v>9497</v>
      </c>
      <c r="R34" s="57">
        <v>22.501842687164402</v>
      </c>
      <c r="S34" s="56">
        <v>15.112238705518299</v>
      </c>
      <c r="T34" s="56">
        <v>14.6791775192166</v>
      </c>
      <c r="U34" s="58">
        <v>2.8656322517164701</v>
      </c>
    </row>
    <row r="35" spans="1:21" ht="12" customHeight="1" thickBot="1">
      <c r="A35" s="82"/>
      <c r="B35" s="69" t="s">
        <v>78</v>
      </c>
      <c r="C35" s="70"/>
      <c r="D35" s="56">
        <v>7680.9192999999996</v>
      </c>
      <c r="E35" s="59"/>
      <c r="F35" s="59"/>
      <c r="G35" s="59"/>
      <c r="H35" s="59"/>
      <c r="I35" s="56">
        <v>30.549199999999999</v>
      </c>
      <c r="J35" s="57">
        <v>0.39772843336604302</v>
      </c>
      <c r="K35" s="59"/>
      <c r="L35" s="59"/>
      <c r="M35" s="59"/>
      <c r="N35" s="56">
        <v>120420.452</v>
      </c>
      <c r="O35" s="56">
        <v>342700.50189999997</v>
      </c>
      <c r="P35" s="56">
        <v>1297</v>
      </c>
      <c r="Q35" s="56">
        <v>967</v>
      </c>
      <c r="R35" s="57">
        <v>34.126163391933801</v>
      </c>
      <c r="S35" s="56">
        <v>5.9220657671549697</v>
      </c>
      <c r="T35" s="56">
        <v>6.4138761116856298</v>
      </c>
      <c r="U35" s="58">
        <v>-8.3047092664579303</v>
      </c>
    </row>
    <row r="36" spans="1:21" ht="12" customHeight="1" thickBot="1">
      <c r="A36" s="82"/>
      <c r="B36" s="69" t="s">
        <v>64</v>
      </c>
      <c r="C36" s="70"/>
      <c r="D36" s="56">
        <v>63711.16</v>
      </c>
      <c r="E36" s="59"/>
      <c r="F36" s="59"/>
      <c r="G36" s="56">
        <v>81520.56</v>
      </c>
      <c r="H36" s="57">
        <v>-21.846513321302002</v>
      </c>
      <c r="I36" s="56">
        <v>2538.61</v>
      </c>
      <c r="J36" s="57">
        <v>3.9845609466222198</v>
      </c>
      <c r="K36" s="56">
        <v>3623.98</v>
      </c>
      <c r="L36" s="57">
        <v>4.4454797660859997</v>
      </c>
      <c r="M36" s="57">
        <v>-0.29949668596405099</v>
      </c>
      <c r="N36" s="56">
        <v>1335792.51</v>
      </c>
      <c r="O36" s="56">
        <v>27033736.329999998</v>
      </c>
      <c r="P36" s="56">
        <v>56</v>
      </c>
      <c r="Q36" s="56">
        <v>41</v>
      </c>
      <c r="R36" s="57">
        <v>36.585365853658502</v>
      </c>
      <c r="S36" s="56">
        <v>1137.69928571429</v>
      </c>
      <c r="T36" s="56">
        <v>1021.84829268293</v>
      </c>
      <c r="U36" s="58">
        <v>10.1829186750894</v>
      </c>
    </row>
    <row r="37" spans="1:21" ht="12" thickBot="1">
      <c r="A37" s="82"/>
      <c r="B37" s="69" t="s">
        <v>35</v>
      </c>
      <c r="C37" s="70"/>
      <c r="D37" s="56">
        <v>174037.75</v>
      </c>
      <c r="E37" s="59"/>
      <c r="F37" s="59"/>
      <c r="G37" s="56">
        <v>369897.79</v>
      </c>
      <c r="H37" s="57">
        <v>-52.9497729629582</v>
      </c>
      <c r="I37" s="56">
        <v>-17003.68</v>
      </c>
      <c r="J37" s="57">
        <v>-9.7701102203401309</v>
      </c>
      <c r="K37" s="56">
        <v>-44174.99</v>
      </c>
      <c r="L37" s="57">
        <v>-11.9424855174182</v>
      </c>
      <c r="M37" s="57">
        <v>-0.61508355746090704</v>
      </c>
      <c r="N37" s="56">
        <v>3549814.38</v>
      </c>
      <c r="O37" s="56">
        <v>73016307.75</v>
      </c>
      <c r="P37" s="56">
        <v>91</v>
      </c>
      <c r="Q37" s="56">
        <v>59</v>
      </c>
      <c r="R37" s="57">
        <v>54.237288135593197</v>
      </c>
      <c r="S37" s="56">
        <v>1912.5027472527499</v>
      </c>
      <c r="T37" s="56">
        <v>1850.0376271186401</v>
      </c>
      <c r="U37" s="58">
        <v>3.2661453806449301</v>
      </c>
    </row>
    <row r="38" spans="1:21" ht="12" thickBot="1">
      <c r="A38" s="82"/>
      <c r="B38" s="69" t="s">
        <v>36</v>
      </c>
      <c r="C38" s="70"/>
      <c r="D38" s="56">
        <v>309522.3</v>
      </c>
      <c r="E38" s="59"/>
      <c r="F38" s="59"/>
      <c r="G38" s="56">
        <v>387551.33</v>
      </c>
      <c r="H38" s="57">
        <v>-20.133856849362399</v>
      </c>
      <c r="I38" s="56">
        <v>-16977</v>
      </c>
      <c r="J38" s="57">
        <v>-5.48490367253022</v>
      </c>
      <c r="K38" s="56">
        <v>-50188.12</v>
      </c>
      <c r="L38" s="57">
        <v>-12.950057480127899</v>
      </c>
      <c r="M38" s="57">
        <v>-0.66173269690117897</v>
      </c>
      <c r="N38" s="56">
        <v>6037571.0999999996</v>
      </c>
      <c r="O38" s="56">
        <v>47252559.840000004</v>
      </c>
      <c r="P38" s="56">
        <v>130</v>
      </c>
      <c r="Q38" s="56">
        <v>87</v>
      </c>
      <c r="R38" s="57">
        <v>49.425287356321803</v>
      </c>
      <c r="S38" s="56">
        <v>2380.94076923077</v>
      </c>
      <c r="T38" s="56">
        <v>2501.96574712644</v>
      </c>
      <c r="U38" s="58">
        <v>-5.08307386137826</v>
      </c>
    </row>
    <row r="39" spans="1:21" ht="12" thickBot="1">
      <c r="A39" s="82"/>
      <c r="B39" s="69" t="s">
        <v>37</v>
      </c>
      <c r="C39" s="70"/>
      <c r="D39" s="56">
        <v>235181.43</v>
      </c>
      <c r="E39" s="59"/>
      <c r="F39" s="59"/>
      <c r="G39" s="56">
        <v>195677.01</v>
      </c>
      <c r="H39" s="57">
        <v>20.188585260987001</v>
      </c>
      <c r="I39" s="56">
        <v>-31492.57</v>
      </c>
      <c r="J39" s="57">
        <v>-13.3907553840454</v>
      </c>
      <c r="K39" s="56">
        <v>-44910.34</v>
      </c>
      <c r="L39" s="57">
        <v>-22.951260344789599</v>
      </c>
      <c r="M39" s="57">
        <v>-0.29876794519925698</v>
      </c>
      <c r="N39" s="56">
        <v>3343952.26</v>
      </c>
      <c r="O39" s="56">
        <v>46063980.659999996</v>
      </c>
      <c r="P39" s="56">
        <v>144</v>
      </c>
      <c r="Q39" s="56">
        <v>91</v>
      </c>
      <c r="R39" s="57">
        <v>58.241758241758198</v>
      </c>
      <c r="S39" s="56">
        <v>1633.204375</v>
      </c>
      <c r="T39" s="56">
        <v>1436.07747252747</v>
      </c>
      <c r="U39" s="58">
        <v>12.069947000511</v>
      </c>
    </row>
    <row r="40" spans="1:21" ht="12" thickBot="1">
      <c r="A40" s="82"/>
      <c r="B40" s="69" t="s">
        <v>66</v>
      </c>
      <c r="C40" s="70"/>
      <c r="D40" s="56">
        <v>5.34</v>
      </c>
      <c r="E40" s="59"/>
      <c r="F40" s="59"/>
      <c r="G40" s="56">
        <v>81.89</v>
      </c>
      <c r="H40" s="57">
        <v>-93.479057271950197</v>
      </c>
      <c r="I40" s="56">
        <v>-3629.73</v>
      </c>
      <c r="J40" s="57">
        <v>-67972.471910112406</v>
      </c>
      <c r="K40" s="56">
        <v>75.8</v>
      </c>
      <c r="L40" s="57">
        <v>92.563194529246502</v>
      </c>
      <c r="M40" s="57">
        <v>-48.885620052770498</v>
      </c>
      <c r="N40" s="56">
        <v>21.67</v>
      </c>
      <c r="O40" s="56">
        <v>1274.93</v>
      </c>
      <c r="P40" s="56">
        <v>13</v>
      </c>
      <c r="Q40" s="56">
        <v>14</v>
      </c>
      <c r="R40" s="57">
        <v>-7.1428571428571397</v>
      </c>
      <c r="S40" s="56">
        <v>0.410769230769231</v>
      </c>
      <c r="T40" s="56">
        <v>0.34071428571428602</v>
      </c>
      <c r="U40" s="58">
        <v>17.054574638844301</v>
      </c>
    </row>
    <row r="41" spans="1:21" ht="12" customHeight="1" thickBot="1">
      <c r="A41" s="82"/>
      <c r="B41" s="69" t="s">
        <v>32</v>
      </c>
      <c r="C41" s="70"/>
      <c r="D41" s="56">
        <v>21121.366699999999</v>
      </c>
      <c r="E41" s="59"/>
      <c r="F41" s="59"/>
      <c r="G41" s="56">
        <v>117085.47040000001</v>
      </c>
      <c r="H41" s="57">
        <v>-81.960727810339804</v>
      </c>
      <c r="I41" s="56">
        <v>1472.6695</v>
      </c>
      <c r="J41" s="57">
        <v>6.9724157575466004</v>
      </c>
      <c r="K41" s="56">
        <v>5204.3329999999996</v>
      </c>
      <c r="L41" s="57">
        <v>4.4449007910378597</v>
      </c>
      <c r="M41" s="57">
        <v>-0.71703011701979902</v>
      </c>
      <c r="N41" s="56">
        <v>808400.42290000001</v>
      </c>
      <c r="O41" s="56">
        <v>13980512.8024</v>
      </c>
      <c r="P41" s="56">
        <v>75</v>
      </c>
      <c r="Q41" s="56">
        <v>81</v>
      </c>
      <c r="R41" s="57">
        <v>-7.4074074074074101</v>
      </c>
      <c r="S41" s="56">
        <v>281.61822266666701</v>
      </c>
      <c r="T41" s="56">
        <v>347.768277777778</v>
      </c>
      <c r="U41" s="58">
        <v>-23.489266598137998</v>
      </c>
    </row>
    <row r="42" spans="1:21" ht="12" thickBot="1">
      <c r="A42" s="82"/>
      <c r="B42" s="69" t="s">
        <v>33</v>
      </c>
      <c r="C42" s="70"/>
      <c r="D42" s="56">
        <v>574268.02430000005</v>
      </c>
      <c r="E42" s="56">
        <v>1575752.5009000001</v>
      </c>
      <c r="F42" s="57">
        <v>36.444049682421799</v>
      </c>
      <c r="G42" s="56">
        <v>363740.3505</v>
      </c>
      <c r="H42" s="57">
        <v>57.878559117955199</v>
      </c>
      <c r="I42" s="56">
        <v>27374.261600000002</v>
      </c>
      <c r="J42" s="57">
        <v>4.7668093018704401</v>
      </c>
      <c r="K42" s="56">
        <v>27232.2562</v>
      </c>
      <c r="L42" s="57">
        <v>7.4867295208151496</v>
      </c>
      <c r="M42" s="57">
        <v>5.2146028209000004E-3</v>
      </c>
      <c r="N42" s="56">
        <v>7702861.1261999998</v>
      </c>
      <c r="O42" s="56">
        <v>84793939.668699995</v>
      </c>
      <c r="P42" s="56">
        <v>2336</v>
      </c>
      <c r="Q42" s="56">
        <v>1709</v>
      </c>
      <c r="R42" s="57">
        <v>36.6881217086015</v>
      </c>
      <c r="S42" s="56">
        <v>245.83391451198599</v>
      </c>
      <c r="T42" s="56">
        <v>205.21135740199</v>
      </c>
      <c r="U42" s="58">
        <v>16.524390945259999</v>
      </c>
    </row>
    <row r="43" spans="1:21" ht="12" thickBot="1">
      <c r="A43" s="82"/>
      <c r="B43" s="69" t="s">
        <v>38</v>
      </c>
      <c r="C43" s="70"/>
      <c r="D43" s="56">
        <v>107554.81</v>
      </c>
      <c r="E43" s="59"/>
      <c r="F43" s="59"/>
      <c r="G43" s="56">
        <v>93221.4</v>
      </c>
      <c r="H43" s="57">
        <v>15.3756648151605</v>
      </c>
      <c r="I43" s="56">
        <v>-6422.44</v>
      </c>
      <c r="J43" s="57">
        <v>-5.9713182515965597</v>
      </c>
      <c r="K43" s="56">
        <v>-22672.18</v>
      </c>
      <c r="L43" s="57">
        <v>-24.3207890033833</v>
      </c>
      <c r="M43" s="57">
        <v>-0.71672596106770503</v>
      </c>
      <c r="N43" s="56">
        <v>1477761.85</v>
      </c>
      <c r="O43" s="56">
        <v>34955045.909999996</v>
      </c>
      <c r="P43" s="56">
        <v>84</v>
      </c>
      <c r="Q43" s="56">
        <v>62</v>
      </c>
      <c r="R43" s="57">
        <v>35.4838709677419</v>
      </c>
      <c r="S43" s="56">
        <v>1280.4144047619</v>
      </c>
      <c r="T43" s="56">
        <v>1116.2961290322601</v>
      </c>
      <c r="U43" s="58">
        <v>12.817590548754</v>
      </c>
    </row>
    <row r="44" spans="1:21" ht="12" thickBot="1">
      <c r="A44" s="82"/>
      <c r="B44" s="69" t="s">
        <v>39</v>
      </c>
      <c r="C44" s="70"/>
      <c r="D44" s="56">
        <v>43296.63</v>
      </c>
      <c r="E44" s="59"/>
      <c r="F44" s="59"/>
      <c r="G44" s="56">
        <v>47462.39</v>
      </c>
      <c r="H44" s="57">
        <v>-8.7769705655362102</v>
      </c>
      <c r="I44" s="56">
        <v>5800.78</v>
      </c>
      <c r="J44" s="57">
        <v>13.3977632901221</v>
      </c>
      <c r="K44" s="56">
        <v>6202.57</v>
      </c>
      <c r="L44" s="57">
        <v>13.068389518521901</v>
      </c>
      <c r="M44" s="57">
        <v>-6.4777987189180999E-2</v>
      </c>
      <c r="N44" s="56">
        <v>715672.37</v>
      </c>
      <c r="O44" s="56">
        <v>14248913.27</v>
      </c>
      <c r="P44" s="56">
        <v>50</v>
      </c>
      <c r="Q44" s="56">
        <v>34</v>
      </c>
      <c r="R44" s="57">
        <v>47.058823529411796</v>
      </c>
      <c r="S44" s="56">
        <v>865.93259999999998</v>
      </c>
      <c r="T44" s="56">
        <v>918.40088235294104</v>
      </c>
      <c r="U44" s="58">
        <v>-6.0591646916793698</v>
      </c>
    </row>
    <row r="45" spans="1:21" ht="12" thickBot="1">
      <c r="A45" s="82"/>
      <c r="B45" s="69" t="s">
        <v>72</v>
      </c>
      <c r="C45" s="7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6">
        <v>0</v>
      </c>
      <c r="O45" s="56">
        <v>219.40190000000001</v>
      </c>
      <c r="P45" s="59"/>
      <c r="Q45" s="59"/>
      <c r="R45" s="59"/>
      <c r="S45" s="59"/>
      <c r="T45" s="59"/>
      <c r="U45" s="60"/>
    </row>
    <row r="46" spans="1:21" ht="12" thickBot="1">
      <c r="A46" s="83"/>
      <c r="B46" s="69" t="s">
        <v>34</v>
      </c>
      <c r="C46" s="70"/>
      <c r="D46" s="61">
        <v>10939.149799999999</v>
      </c>
      <c r="E46" s="62"/>
      <c r="F46" s="62"/>
      <c r="G46" s="61">
        <v>15661.432699999999</v>
      </c>
      <c r="H46" s="63">
        <v>-30.152304648348</v>
      </c>
      <c r="I46" s="61">
        <v>506.16680000000002</v>
      </c>
      <c r="J46" s="63">
        <v>4.6271127944513601</v>
      </c>
      <c r="K46" s="61">
        <v>2580.1514999999999</v>
      </c>
      <c r="L46" s="63">
        <v>16.474555996399999</v>
      </c>
      <c r="M46" s="63">
        <v>-0.803822837534928</v>
      </c>
      <c r="N46" s="61">
        <v>402069.4032</v>
      </c>
      <c r="O46" s="61">
        <v>5133060.5646000002</v>
      </c>
      <c r="P46" s="61">
        <v>12</v>
      </c>
      <c r="Q46" s="61">
        <v>18</v>
      </c>
      <c r="R46" s="63">
        <v>-33.3333333333333</v>
      </c>
      <c r="S46" s="61">
        <v>911.59581666666702</v>
      </c>
      <c r="T46" s="61">
        <v>312.02036666666697</v>
      </c>
      <c r="U46" s="64">
        <v>65.772071244513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5:C35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</mergeCells>
  <phoneticPr fontId="45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88919</v>
      </c>
      <c r="D2" s="37">
        <v>607562.55729145301</v>
      </c>
      <c r="E2" s="37">
        <v>457943.67215897399</v>
      </c>
      <c r="F2" s="37">
        <v>149618.88513247899</v>
      </c>
      <c r="G2" s="37">
        <v>457943.67215897399</v>
      </c>
      <c r="H2" s="37">
        <v>0.246260871965988</v>
      </c>
    </row>
    <row r="3" spans="1:8">
      <c r="A3" s="37">
        <v>2</v>
      </c>
      <c r="B3" s="37">
        <v>13</v>
      </c>
      <c r="C3" s="37">
        <v>9553</v>
      </c>
      <c r="D3" s="37">
        <v>100170.71742478599</v>
      </c>
      <c r="E3" s="37">
        <v>78179.086431623902</v>
      </c>
      <c r="F3" s="37">
        <v>21991.630993162398</v>
      </c>
      <c r="G3" s="37">
        <v>78179.086431623902</v>
      </c>
      <c r="H3" s="37">
        <v>0.21954151431205299</v>
      </c>
    </row>
    <row r="4" spans="1:8">
      <c r="A4" s="37">
        <v>3</v>
      </c>
      <c r="B4" s="37">
        <v>14</v>
      </c>
      <c r="C4" s="37">
        <v>129547</v>
      </c>
      <c r="D4" s="37">
        <v>154736.57755324899</v>
      </c>
      <c r="E4" s="37">
        <v>112072.82077098799</v>
      </c>
      <c r="F4" s="37">
        <v>42663.756782261</v>
      </c>
      <c r="G4" s="37">
        <v>112072.82077098799</v>
      </c>
      <c r="H4" s="37">
        <v>0.27571862746918602</v>
      </c>
    </row>
    <row r="5" spans="1:8">
      <c r="A5" s="37">
        <v>4</v>
      </c>
      <c r="B5" s="37">
        <v>15</v>
      </c>
      <c r="C5" s="37">
        <v>3965</v>
      </c>
      <c r="D5" s="37">
        <v>68147.269113130606</v>
      </c>
      <c r="E5" s="37">
        <v>54154.240014265197</v>
      </c>
      <c r="F5" s="37">
        <v>13993.0290988654</v>
      </c>
      <c r="G5" s="37">
        <v>54154.240014265197</v>
      </c>
      <c r="H5" s="37">
        <v>0.20533514080565399</v>
      </c>
    </row>
    <row r="6" spans="1:8">
      <c r="A6" s="37">
        <v>5</v>
      </c>
      <c r="B6" s="37">
        <v>16</v>
      </c>
      <c r="C6" s="37">
        <v>4750</v>
      </c>
      <c r="D6" s="37">
        <v>229182.16574529899</v>
      </c>
      <c r="E6" s="37">
        <v>191758.39847521399</v>
      </c>
      <c r="F6" s="37">
        <v>37423.767270085496</v>
      </c>
      <c r="G6" s="37">
        <v>191758.39847521399</v>
      </c>
      <c r="H6" s="37">
        <v>0.16329266785826699</v>
      </c>
    </row>
    <row r="7" spans="1:8">
      <c r="A7" s="37">
        <v>6</v>
      </c>
      <c r="B7" s="37">
        <v>17</v>
      </c>
      <c r="C7" s="37">
        <v>19703</v>
      </c>
      <c r="D7" s="37">
        <v>248444.01363589699</v>
      </c>
      <c r="E7" s="37">
        <v>174731.14891282</v>
      </c>
      <c r="F7" s="37">
        <v>73712.864723076898</v>
      </c>
      <c r="G7" s="37">
        <v>174731.14891282</v>
      </c>
      <c r="H7" s="37">
        <v>0.29669809163164401</v>
      </c>
    </row>
    <row r="8" spans="1:8">
      <c r="A8" s="37">
        <v>7</v>
      </c>
      <c r="B8" s="37">
        <v>18</v>
      </c>
      <c r="C8" s="37">
        <v>53166</v>
      </c>
      <c r="D8" s="37">
        <v>140614.66305641001</v>
      </c>
      <c r="E8" s="37">
        <v>114530.313467521</v>
      </c>
      <c r="F8" s="37">
        <v>26084.349588888901</v>
      </c>
      <c r="G8" s="37">
        <v>114530.313467521</v>
      </c>
      <c r="H8" s="37">
        <v>0.185502343937095</v>
      </c>
    </row>
    <row r="9" spans="1:8">
      <c r="A9" s="37">
        <v>8</v>
      </c>
      <c r="B9" s="37">
        <v>19</v>
      </c>
      <c r="C9" s="37">
        <v>23980</v>
      </c>
      <c r="D9" s="37">
        <v>132425.27618888899</v>
      </c>
      <c r="E9" s="37">
        <v>130825.266387179</v>
      </c>
      <c r="F9" s="37">
        <v>1600.0098017094001</v>
      </c>
      <c r="G9" s="37">
        <v>130825.266387179</v>
      </c>
      <c r="H9" s="37">
        <v>1.2082359559720099E-2</v>
      </c>
    </row>
    <row r="10" spans="1:8">
      <c r="A10" s="37">
        <v>9</v>
      </c>
      <c r="B10" s="37">
        <v>21</v>
      </c>
      <c r="C10" s="37">
        <v>343469</v>
      </c>
      <c r="D10" s="37">
        <v>1183536.3949581201</v>
      </c>
      <c r="E10" s="37">
        <v>1168372.8501333301</v>
      </c>
      <c r="F10" s="37">
        <v>15163.544824786301</v>
      </c>
      <c r="G10" s="37">
        <v>1168372.8501333301</v>
      </c>
      <c r="H10" s="37">
        <v>1.28120646643257E-2</v>
      </c>
    </row>
    <row r="11" spans="1:8">
      <c r="A11" s="37">
        <v>10</v>
      </c>
      <c r="B11" s="37">
        <v>22</v>
      </c>
      <c r="C11" s="37">
        <v>62497</v>
      </c>
      <c r="D11" s="37">
        <v>486779.34350341902</v>
      </c>
      <c r="E11" s="37">
        <v>455722.71218717902</v>
      </c>
      <c r="F11" s="37">
        <v>31056.631316239302</v>
      </c>
      <c r="G11" s="37">
        <v>455722.71218717902</v>
      </c>
      <c r="H11" s="37">
        <v>6.38002243331042E-2</v>
      </c>
    </row>
    <row r="12" spans="1:8">
      <c r="A12" s="37">
        <v>11</v>
      </c>
      <c r="B12" s="37">
        <v>23</v>
      </c>
      <c r="C12" s="37">
        <v>231163.432</v>
      </c>
      <c r="D12" s="37">
        <v>1869207.3884709401</v>
      </c>
      <c r="E12" s="37">
        <v>1654964.57042479</v>
      </c>
      <c r="F12" s="37">
        <v>214242.81804615399</v>
      </c>
      <c r="G12" s="37">
        <v>1654964.57042479</v>
      </c>
      <c r="H12" s="37">
        <v>0.11461693302069099</v>
      </c>
    </row>
    <row r="13" spans="1:8">
      <c r="A13" s="37">
        <v>12</v>
      </c>
      <c r="B13" s="37">
        <v>24</v>
      </c>
      <c r="C13" s="37">
        <v>18156</v>
      </c>
      <c r="D13" s="37">
        <v>470157.67198461498</v>
      </c>
      <c r="E13" s="37">
        <v>435765.61478888901</v>
      </c>
      <c r="F13" s="37">
        <v>34392.057195726498</v>
      </c>
      <c r="G13" s="37">
        <v>435765.61478888901</v>
      </c>
      <c r="H13" s="37">
        <v>7.3150049962072902E-2</v>
      </c>
    </row>
    <row r="14" spans="1:8">
      <c r="A14" s="37">
        <v>13</v>
      </c>
      <c r="B14" s="37">
        <v>25</v>
      </c>
      <c r="C14" s="37">
        <v>92686</v>
      </c>
      <c r="D14" s="37">
        <v>1105035.2505999999</v>
      </c>
      <c r="E14" s="37">
        <v>1000154.1737</v>
      </c>
      <c r="F14" s="37">
        <v>104881.0769</v>
      </c>
      <c r="G14" s="37">
        <v>1000154.1737</v>
      </c>
      <c r="H14" s="37">
        <v>9.4911973933006002E-2</v>
      </c>
    </row>
    <row r="15" spans="1:8">
      <c r="A15" s="37">
        <v>14</v>
      </c>
      <c r="B15" s="37">
        <v>26</v>
      </c>
      <c r="C15" s="37">
        <v>61941</v>
      </c>
      <c r="D15" s="37">
        <v>360507.13991551299</v>
      </c>
      <c r="E15" s="37">
        <v>315921.12908663502</v>
      </c>
      <c r="F15" s="37">
        <v>44586.010828878301</v>
      </c>
      <c r="G15" s="37">
        <v>315921.12908663502</v>
      </c>
      <c r="H15" s="37">
        <v>0.12367580525403001</v>
      </c>
    </row>
    <row r="16" spans="1:8">
      <c r="A16" s="37">
        <v>15</v>
      </c>
      <c r="B16" s="37">
        <v>27</v>
      </c>
      <c r="C16" s="37">
        <v>209277.826</v>
      </c>
      <c r="D16" s="37">
        <v>1510550.7711717901</v>
      </c>
      <c r="E16" s="37">
        <v>1499672.5101743599</v>
      </c>
      <c r="F16" s="37">
        <v>10878.2609974359</v>
      </c>
      <c r="G16" s="37">
        <v>1499672.5101743599</v>
      </c>
      <c r="H16" s="37">
        <v>7.2015196079753003E-3</v>
      </c>
    </row>
    <row r="17" spans="1:8">
      <c r="A17" s="37">
        <v>16</v>
      </c>
      <c r="B17" s="37">
        <v>29</v>
      </c>
      <c r="C17" s="37">
        <v>250916</v>
      </c>
      <c r="D17" s="37">
        <v>3348488.1327017099</v>
      </c>
      <c r="E17" s="37">
        <v>3258964.2296350398</v>
      </c>
      <c r="F17" s="37">
        <v>89523.903066666695</v>
      </c>
      <c r="G17" s="37">
        <v>3258964.2296350398</v>
      </c>
      <c r="H17" s="37">
        <v>2.6735619037250299E-2</v>
      </c>
    </row>
    <row r="18" spans="1:8">
      <c r="A18" s="37">
        <v>17</v>
      </c>
      <c r="B18" s="37">
        <v>31</v>
      </c>
      <c r="C18" s="37">
        <v>31047.081999999999</v>
      </c>
      <c r="D18" s="37">
        <v>286086.853362386</v>
      </c>
      <c r="E18" s="37">
        <v>245257.68573593799</v>
      </c>
      <c r="F18" s="37">
        <v>40829.167626447503</v>
      </c>
      <c r="G18" s="37">
        <v>245257.68573593799</v>
      </c>
      <c r="H18" s="37">
        <v>0.142715986933972</v>
      </c>
    </row>
    <row r="19" spans="1:8">
      <c r="A19" s="37">
        <v>18</v>
      </c>
      <c r="B19" s="37">
        <v>32</v>
      </c>
      <c r="C19" s="37">
        <v>15296.837</v>
      </c>
      <c r="D19" s="37">
        <v>289519.17259525799</v>
      </c>
      <c r="E19" s="37">
        <v>270931.59924698301</v>
      </c>
      <c r="F19" s="37">
        <v>18587.5733482748</v>
      </c>
      <c r="G19" s="37">
        <v>270931.59924698301</v>
      </c>
      <c r="H19" s="37">
        <v>6.4201528284484E-2</v>
      </c>
    </row>
    <row r="20" spans="1:8">
      <c r="A20" s="37">
        <v>19</v>
      </c>
      <c r="B20" s="37">
        <v>33</v>
      </c>
      <c r="C20" s="37">
        <v>52955.964999999997</v>
      </c>
      <c r="D20" s="37">
        <v>649256.55155210604</v>
      </c>
      <c r="E20" s="37">
        <v>522983.526695423</v>
      </c>
      <c r="F20" s="37">
        <v>126273.024856684</v>
      </c>
      <c r="G20" s="37">
        <v>522983.526695423</v>
      </c>
      <c r="H20" s="37">
        <v>0.19448864174695901</v>
      </c>
    </row>
    <row r="21" spans="1:8">
      <c r="A21" s="37">
        <v>20</v>
      </c>
      <c r="B21" s="37">
        <v>34</v>
      </c>
      <c r="C21" s="37">
        <v>34944.809000000001</v>
      </c>
      <c r="D21" s="37">
        <v>207877.51189008399</v>
      </c>
      <c r="E21" s="37">
        <v>151980.122945265</v>
      </c>
      <c r="F21" s="37">
        <v>55897.388944818398</v>
      </c>
      <c r="G21" s="37">
        <v>151980.122945265</v>
      </c>
      <c r="H21" s="37">
        <v>0.26889579558934901</v>
      </c>
    </row>
    <row r="22" spans="1:8">
      <c r="A22" s="37">
        <v>21</v>
      </c>
      <c r="B22" s="37">
        <v>35</v>
      </c>
      <c r="C22" s="37">
        <v>35926.254000000001</v>
      </c>
      <c r="D22" s="37">
        <v>1122820.8862486701</v>
      </c>
      <c r="E22" s="37">
        <v>1106245.63432124</v>
      </c>
      <c r="F22" s="37">
        <v>16575.251927433601</v>
      </c>
      <c r="G22" s="37">
        <v>1106245.63432124</v>
      </c>
      <c r="H22" s="37">
        <v>1.47621514085041E-2</v>
      </c>
    </row>
    <row r="23" spans="1:8">
      <c r="A23" s="37">
        <v>22</v>
      </c>
      <c r="B23" s="37">
        <v>36</v>
      </c>
      <c r="C23" s="37">
        <v>148700.35</v>
      </c>
      <c r="D23" s="37">
        <v>585640.44811415905</v>
      </c>
      <c r="E23" s="37">
        <v>490553.07706865302</v>
      </c>
      <c r="F23" s="37">
        <v>95087.371045505904</v>
      </c>
      <c r="G23" s="37">
        <v>490553.07706865302</v>
      </c>
      <c r="H23" s="37">
        <v>0.16236476041178499</v>
      </c>
    </row>
    <row r="24" spans="1:8">
      <c r="A24" s="37">
        <v>23</v>
      </c>
      <c r="B24" s="37">
        <v>37</v>
      </c>
      <c r="C24" s="37">
        <v>163610.011</v>
      </c>
      <c r="D24" s="37">
        <v>1252986.1922035399</v>
      </c>
      <c r="E24" s="37">
        <v>1140267.7533273699</v>
      </c>
      <c r="F24" s="37">
        <v>112718.438876172</v>
      </c>
      <c r="G24" s="37">
        <v>1140267.7533273699</v>
      </c>
      <c r="H24" s="37">
        <v>8.99598411997998E-2</v>
      </c>
    </row>
    <row r="25" spans="1:8">
      <c r="A25" s="37">
        <v>24</v>
      </c>
      <c r="B25" s="37">
        <v>38</v>
      </c>
      <c r="C25" s="37">
        <v>205506.848</v>
      </c>
      <c r="D25" s="37">
        <v>917473.75220531004</v>
      </c>
      <c r="E25" s="37">
        <v>871033.42491946905</v>
      </c>
      <c r="F25" s="37">
        <v>46440.3272858407</v>
      </c>
      <c r="G25" s="37">
        <v>871033.42491946905</v>
      </c>
      <c r="H25" s="37">
        <v>5.0617608595573703E-2</v>
      </c>
    </row>
    <row r="26" spans="1:8">
      <c r="A26" s="37">
        <v>25</v>
      </c>
      <c r="B26" s="37">
        <v>39</v>
      </c>
      <c r="C26" s="37">
        <v>75409.968999999997</v>
      </c>
      <c r="D26" s="37">
        <v>107411.618156297</v>
      </c>
      <c r="E26" s="37">
        <v>86481.533516189695</v>
      </c>
      <c r="F26" s="37">
        <v>20930.084640107099</v>
      </c>
      <c r="G26" s="37">
        <v>86481.533516189695</v>
      </c>
      <c r="H26" s="37">
        <v>0.19485866612354</v>
      </c>
    </row>
    <row r="27" spans="1:8">
      <c r="A27" s="37">
        <v>26</v>
      </c>
      <c r="B27" s="37">
        <v>42</v>
      </c>
      <c r="C27" s="37">
        <v>9505.8389999999999</v>
      </c>
      <c r="D27" s="37">
        <v>175815.7978</v>
      </c>
      <c r="E27" s="37">
        <v>154439.43350000001</v>
      </c>
      <c r="F27" s="37">
        <v>21376.364300000001</v>
      </c>
      <c r="G27" s="37">
        <v>154439.43350000001</v>
      </c>
      <c r="H27" s="37">
        <v>0.12158386542895699</v>
      </c>
    </row>
    <row r="28" spans="1:8">
      <c r="A28" s="37">
        <v>27</v>
      </c>
      <c r="B28" s="37">
        <v>43</v>
      </c>
      <c r="C28" s="37">
        <v>1760.058</v>
      </c>
      <c r="D28" s="37">
        <v>7680.9227000000001</v>
      </c>
      <c r="E28" s="37">
        <v>7650.3703999999998</v>
      </c>
      <c r="F28" s="37">
        <v>30.552299999999999</v>
      </c>
      <c r="G28" s="37">
        <v>7650.3703999999998</v>
      </c>
      <c r="H28" s="37">
        <v>3.9776861704388699E-3</v>
      </c>
    </row>
    <row r="29" spans="1:8">
      <c r="A29" s="37">
        <v>28</v>
      </c>
      <c r="B29" s="37">
        <v>75</v>
      </c>
      <c r="C29" s="37">
        <v>86</v>
      </c>
      <c r="D29" s="37">
        <v>21121.367521367501</v>
      </c>
      <c r="E29" s="37">
        <v>19648.6965811966</v>
      </c>
      <c r="F29" s="37">
        <v>1472.67094017094</v>
      </c>
      <c r="G29" s="37">
        <v>19648.6965811966</v>
      </c>
      <c r="H29" s="37">
        <v>6.9724223049530604E-2</v>
      </c>
    </row>
    <row r="30" spans="1:8">
      <c r="A30" s="37">
        <v>29</v>
      </c>
      <c r="B30" s="37">
        <v>76</v>
      </c>
      <c r="C30" s="37">
        <v>2885</v>
      </c>
      <c r="D30" s="37">
        <v>574268.02059487195</v>
      </c>
      <c r="E30" s="37">
        <v>546893.75920940202</v>
      </c>
      <c r="F30" s="37">
        <v>27374.261385470101</v>
      </c>
      <c r="G30" s="37">
        <v>546893.75920940202</v>
      </c>
      <c r="H30" s="37">
        <v>4.7668092952683802E-2</v>
      </c>
    </row>
    <row r="31" spans="1:8">
      <c r="A31" s="30">
        <v>30</v>
      </c>
      <c r="B31" s="39">
        <v>99</v>
      </c>
      <c r="C31" s="40">
        <v>12</v>
      </c>
      <c r="D31" s="40">
        <v>10939.1498373799</v>
      </c>
      <c r="E31" s="40">
        <v>10432.983208531899</v>
      </c>
      <c r="F31" s="40">
        <v>506.16662884804498</v>
      </c>
      <c r="G31" s="40">
        <v>10432.983208531899</v>
      </c>
      <c r="H31" s="40">
        <v>4.6271112140582799E-2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54</v>
      </c>
      <c r="D34" s="34">
        <v>63711.16</v>
      </c>
      <c r="E34" s="34">
        <v>61172.55</v>
      </c>
      <c r="F34" s="30"/>
      <c r="G34" s="30"/>
      <c r="H34" s="30"/>
    </row>
    <row r="35" spans="1:8">
      <c r="A35" s="30"/>
      <c r="B35" s="33">
        <v>71</v>
      </c>
      <c r="C35" s="34">
        <v>83</v>
      </c>
      <c r="D35" s="34">
        <v>174037.75</v>
      </c>
      <c r="E35" s="34">
        <v>191041.43</v>
      </c>
      <c r="F35" s="30"/>
      <c r="G35" s="30"/>
      <c r="H35" s="30"/>
    </row>
    <row r="36" spans="1:8">
      <c r="A36" s="30"/>
      <c r="B36" s="33">
        <v>72</v>
      </c>
      <c r="C36" s="34">
        <v>121</v>
      </c>
      <c r="D36" s="34">
        <v>309522.3</v>
      </c>
      <c r="E36" s="34">
        <v>326499.3</v>
      </c>
      <c r="F36" s="30"/>
      <c r="G36" s="30"/>
      <c r="H36" s="30"/>
    </row>
    <row r="37" spans="1:8">
      <c r="A37" s="30"/>
      <c r="B37" s="33">
        <v>73</v>
      </c>
      <c r="C37" s="34">
        <v>137</v>
      </c>
      <c r="D37" s="34">
        <v>235181.43</v>
      </c>
      <c r="E37" s="34">
        <v>266674</v>
      </c>
      <c r="F37" s="30"/>
      <c r="G37" s="30"/>
      <c r="H37" s="30"/>
    </row>
    <row r="38" spans="1:8">
      <c r="A38" s="30"/>
      <c r="B38" s="33">
        <v>74</v>
      </c>
      <c r="C38" s="34">
        <v>71</v>
      </c>
      <c r="D38" s="34">
        <v>5.34</v>
      </c>
      <c r="E38" s="34">
        <v>3635.07</v>
      </c>
      <c r="F38" s="30"/>
      <c r="G38" s="30"/>
      <c r="H38" s="30"/>
    </row>
    <row r="39" spans="1:8">
      <c r="A39" s="30"/>
      <c r="B39" s="33">
        <v>77</v>
      </c>
      <c r="C39" s="34">
        <v>76</v>
      </c>
      <c r="D39" s="34">
        <v>107554.81</v>
      </c>
      <c r="E39" s="34">
        <v>113977.25</v>
      </c>
      <c r="F39" s="34"/>
      <c r="G39" s="30"/>
      <c r="H39" s="30"/>
    </row>
    <row r="40" spans="1:8">
      <c r="A40" s="30"/>
      <c r="B40" s="33">
        <v>78</v>
      </c>
      <c r="C40" s="34">
        <v>48</v>
      </c>
      <c r="D40" s="34">
        <v>43296.63</v>
      </c>
      <c r="E40" s="34">
        <v>37495.85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2016-06-20T00:26:28Z</dcterms:modified>
</cp:coreProperties>
</file>