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1" i="2" l="1"/>
  <c r="I31" i="2"/>
  <c r="H31" i="2"/>
  <c r="F31" i="2"/>
  <c r="E31" i="2"/>
  <c r="H34" i="2"/>
  <c r="H30" i="2"/>
  <c r="J41" i="2"/>
  <c r="I41" i="2"/>
  <c r="H41" i="2"/>
  <c r="F41" i="2"/>
  <c r="E41" i="2"/>
  <c r="G31" i="2" l="1"/>
  <c r="L31" i="2" s="1"/>
  <c r="K31" i="2"/>
  <c r="G41" i="2"/>
  <c r="L41" i="2" s="1"/>
  <c r="K41" i="2"/>
  <c r="E4" i="2"/>
  <c r="J36" i="2" l="1"/>
  <c r="I36" i="2"/>
  <c r="H36" i="2"/>
  <c r="F36" i="2"/>
  <c r="E36" i="2"/>
  <c r="J32" i="2"/>
  <c r="I32" i="2"/>
  <c r="H32" i="2"/>
  <c r="F32" i="2"/>
  <c r="E32" i="2"/>
  <c r="K32" i="2" l="1"/>
  <c r="K36" i="2"/>
  <c r="G36" i="2"/>
  <c r="L36" i="2" s="1"/>
  <c r="G32" i="2"/>
  <c r="L32" i="2" s="1"/>
  <c r="J39" i="2"/>
  <c r="J40" i="2"/>
  <c r="J33" i="2"/>
  <c r="J34" i="2"/>
  <c r="J35" i="2"/>
  <c r="I39" i="2"/>
  <c r="I40" i="2"/>
  <c r="I33" i="2"/>
  <c r="I34" i="2"/>
  <c r="I35" i="2"/>
  <c r="H33" i="2" l="1"/>
  <c r="H42" i="2" l="1"/>
  <c r="J8" i="2" l="1"/>
  <c r="F39" i="2" l="1"/>
  <c r="F40" i="2"/>
  <c r="F34" i="2"/>
  <c r="F35" i="2"/>
  <c r="E39" i="2"/>
  <c r="K39" i="2" s="1"/>
  <c r="E40" i="2"/>
  <c r="K40" i="2" s="1"/>
  <c r="E35" i="2"/>
  <c r="K35" i="2" s="1"/>
  <c r="E34" i="2"/>
  <c r="K34" i="2" s="1"/>
  <c r="F42" i="2"/>
  <c r="E13" i="2"/>
  <c r="F38" i="2"/>
  <c r="F3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3" i="2"/>
  <c r="F4" i="2"/>
  <c r="E42" i="2"/>
  <c r="E38" i="2"/>
  <c r="E37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K33" i="2" s="1"/>
  <c r="E5" i="2"/>
  <c r="I30" i="2"/>
  <c r="I37" i="2"/>
  <c r="I38" i="2"/>
  <c r="I42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7" i="2"/>
  <c r="J38" i="2"/>
  <c r="J42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<sst xmlns="http://schemas.openxmlformats.org/spreadsheetml/2006/main" count="120" uniqueCount="79">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</sst>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19" xfId="509" applyFont="1" applyBorder="1" applyAlignment="1">
      <alignment wrapText="1"/>
    </xf>
    <xf numFmtId="49" fontId="44" fillId="33" borderId="15" xfId="509" applyNumberFormat="1" applyFont="1" applyFill="1" applyBorder="1" applyAlignment="1">
      <alignment horizontal="left" vertical="top" wrapText="1"/>
    </xf>
    <xf numFmtId="0" fontId="43" fillId="0" borderId="0" xfId="509" applyFont="1" applyAlignment="1">
      <alignment wrapText="1"/>
    </xf>
    <xf numFmtId="14" fontId="44" fillId="33" borderId="12" xfId="509" applyNumberFormat="1" applyFont="1" applyFill="1" applyBorder="1" applyAlignment="1">
      <alignment vertical="center" wrapText="1"/>
    </xf>
    <xf numFmtId="14" fontId="44" fillId="33" borderId="16" xfId="509" applyNumberFormat="1" applyFont="1" applyFill="1" applyBorder="1" applyAlignment="1">
      <alignment vertical="center" wrapText="1"/>
    </xf>
    <xf numFmtId="14" fontId="44" fillId="33" borderId="17" xfId="509" applyNumberFormat="1" applyFont="1" applyFill="1" applyBorder="1" applyAlignment="1">
      <alignment vertical="center" wrapText="1"/>
    </xf>
    <xf numFmtId="49" fontId="45" fillId="33" borderId="15" xfId="509" applyNumberFormat="1" applyFont="1" applyFill="1" applyBorder="1" applyAlignment="1">
      <alignment horizontal="left" vertical="top" wrapText="1"/>
    </xf>
    <xf numFmtId="49" fontId="45" fillId="33" borderId="14" xfId="509" applyNumberFormat="1" applyFont="1" applyFill="1" applyBorder="1" applyAlignment="1">
      <alignment horizontal="left" vertical="top" wrapText="1"/>
    </xf>
    <xf numFmtId="49" fontId="45" fillId="33" borderId="13" xfId="509" applyNumberFormat="1" applyFont="1" applyFill="1" applyBorder="1" applyAlignment="1">
      <alignment horizontal="left" vertical="top" wrapText="1"/>
    </xf>
    <xf numFmtId="0" fontId="44" fillId="33" borderId="15" xfId="509" applyFont="1" applyFill="1" applyBorder="1" applyAlignment="1">
      <alignment vertical="center" wrapText="1"/>
    </xf>
    <xf numFmtId="0" fontId="44" fillId="33" borderId="13" xfId="509" applyFont="1" applyFill="1" applyBorder="1" applyAlignment="1">
      <alignment vertical="center" wrapText="1"/>
    </xf>
    <xf numFmtId="0" fontId="43" fillId="0" borderId="0" xfId="509" applyFont="1" applyAlignment="1">
      <alignment horizontal="right" vertical="center" wrapText="1"/>
    </xf>
    <xf numFmtId="49" fontId="44" fillId="33" borderId="13" xfId="509" applyNumberFormat="1" applyFont="1" applyFill="1" applyBorder="1" applyAlignment="1">
      <alignment horizontal="left" vertical="top" wrapText="1"/>
    </xf>
    <xf numFmtId="0" fontId="1" fillId="0" borderId="0" xfId="509">
      <alignment vertical="center"/>
    </xf>
    <xf numFmtId="0" fontId="49" fillId="0" borderId="0" xfId="509" applyFont="1" applyAlignment="1">
      <alignment horizontal="left" wrapText="1"/>
    </xf>
    <xf numFmtId="0" fontId="55" fillId="0" borderId="19" xfId="509" applyFont="1" applyBorder="1" applyAlignment="1">
      <alignment horizontal="left" vertical="center" wrapText="1"/>
    </xf>
    <xf numFmtId="0" fontId="44" fillId="0" borderId="10" xfId="509" applyFont="1" applyBorder="1" applyAlignment="1">
      <alignment wrapText="1"/>
    </xf>
    <xf numFmtId="0" fontId="43" fillId="0" borderId="11" xfId="509" applyFont="1" applyBorder="1" applyAlignment="1">
      <alignment wrapText="1"/>
    </xf>
    <xf numFmtId="0" fontId="43" fillId="0" borderId="11" xfId="509" applyFont="1" applyBorder="1" applyAlignment="1">
      <alignment horizontal="right" vertical="center" wrapText="1"/>
    </xf>
    <xf numFmtId="49" fontId="44" fillId="33" borderId="10" xfId="509" applyNumberFormat="1" applyFont="1" applyFill="1" applyBorder="1" applyAlignment="1">
      <alignment vertical="center" wrapText="1"/>
    </xf>
    <xf numFmtId="49" fontId="44" fillId="33" borderId="12" xfId="509" applyNumberFormat="1" applyFont="1" applyFill="1" applyBorder="1" applyAlignment="1">
      <alignment vertical="center" wrapText="1"/>
    </xf>
    <xf numFmtId="0" fontId="44" fillId="33" borderId="10" xfId="509" applyFont="1" applyFill="1" applyBorder="1" applyAlignment="1">
      <alignment vertical="center" wrapText="1"/>
    </xf>
    <xf numFmtId="0" fontId="44" fillId="33" borderId="12" xfId="509" applyFont="1" applyFill="1" applyBorder="1" applyAlignment="1">
      <alignment vertical="center" wrapText="1"/>
    </xf>
    <xf numFmtId="4" fontId="45" fillId="34" borderId="10" xfId="509" applyNumberFormat="1" applyFont="1" applyFill="1" applyBorder="1" applyAlignment="1">
      <alignment horizontal="right" vertical="top" wrapText="1"/>
    </xf>
    <xf numFmtId="176" fontId="45" fillId="34" borderId="10" xfId="509" applyNumberFormat="1" applyFont="1" applyFill="1" applyBorder="1" applyAlignment="1">
      <alignment horizontal="right" vertical="top" wrapText="1"/>
    </xf>
    <xf numFmtId="176" fontId="45" fillId="34" borderId="12" xfId="509" applyNumberFormat="1" applyFont="1" applyFill="1" applyBorder="1" applyAlignment="1">
      <alignment horizontal="right" vertical="top" wrapText="1"/>
    </xf>
    <xf numFmtId="4" fontId="44" fillId="35" borderId="10" xfId="509" applyNumberFormat="1" applyFont="1" applyFill="1" applyBorder="1" applyAlignment="1">
      <alignment horizontal="right" vertical="top" wrapText="1"/>
    </xf>
    <xf numFmtId="176" fontId="44" fillId="35" borderId="10" xfId="509" applyNumberFormat="1" applyFont="1" applyFill="1" applyBorder="1" applyAlignment="1">
      <alignment horizontal="right" vertical="top" wrapText="1"/>
    </xf>
    <xf numFmtId="176" fontId="44" fillId="35" borderId="12" xfId="509" applyNumberFormat="1" applyFont="1" applyFill="1" applyBorder="1" applyAlignment="1">
      <alignment horizontal="right" vertical="top" wrapText="1"/>
    </xf>
    <xf numFmtId="0" fontId="44" fillId="35" borderId="10" xfId="509" applyFont="1" applyFill="1" applyBorder="1" applyAlignment="1">
      <alignment horizontal="right" vertical="top" wrapText="1"/>
    </xf>
    <xf numFmtId="0" fontId="44" fillId="35" borderId="12" xfId="509" applyFont="1" applyFill="1" applyBorder="1" applyAlignment="1">
      <alignment horizontal="right" vertical="top" wrapText="1"/>
    </xf>
    <xf numFmtId="4" fontId="44" fillId="35" borderId="13" xfId="509" applyNumberFormat="1" applyFont="1" applyFill="1" applyBorder="1" applyAlignment="1">
      <alignment horizontal="right" vertical="top" wrapText="1"/>
    </xf>
    <xf numFmtId="0" fontId="44" fillId="35" borderId="13" xfId="509" applyFont="1" applyFill="1" applyBorder="1" applyAlignment="1">
      <alignment horizontal="right" vertical="top" wrapText="1"/>
    </xf>
    <xf numFmtId="176" fontId="44" fillId="35" borderId="13" xfId="509" applyNumberFormat="1" applyFont="1" applyFill="1" applyBorder="1" applyAlignment="1">
      <alignment horizontal="right" vertical="top" wrapText="1"/>
    </xf>
    <xf numFmtId="176" fontId="44" fillId="35" borderId="20" xfId="509" applyNumberFormat="1" applyFont="1" applyFill="1" applyBorder="1" applyAlignment="1">
      <alignment horizontal="right" vertical="top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637" Type="http://schemas.openxmlformats.org/officeDocument/2006/relationships/hyperlink" Target="cid:2a827322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7" t="s">
        <v>4</v>
      </c>
      <c r="D2" s="47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8" t="s">
        <v>5</v>
      </c>
      <c r="B3" s="48"/>
      <c r="C3" s="48"/>
      <c r="D3" s="48"/>
      <c r="E3" s="15">
        <f>SUM(E4:E42)</f>
        <v>31057352.4844</v>
      </c>
      <c r="F3" s="25">
        <f>RA!I7</f>
        <v>-1995192.8685999999</v>
      </c>
      <c r="G3" s="16">
        <f>SUM(G4:G42)</f>
        <v>33052545.353000011</v>
      </c>
      <c r="H3" s="27">
        <f>RA!J7</f>
        <v>-6.4242207045889703</v>
      </c>
      <c r="I3" s="20">
        <f>SUM(I4:I42)</f>
        <v>31057357.399887063</v>
      </c>
      <c r="J3" s="21">
        <f>SUM(J4:J42)</f>
        <v>33052545.359189618</v>
      </c>
      <c r="K3" s="22">
        <f>E3-I3</f>
        <v>-4.9154870621860027</v>
      </c>
      <c r="L3" s="22">
        <f>G3-J3</f>
        <v>-6.1896070837974548E-3</v>
      </c>
    </row>
    <row r="4" spans="1:13" x14ac:dyDescent="0.2">
      <c r="A4" s="49">
        <f>RA!A8</f>
        <v>42545</v>
      </c>
      <c r="B4" s="12">
        <v>12</v>
      </c>
      <c r="C4" s="44" t="s">
        <v>6</v>
      </c>
      <c r="D4" s="44"/>
      <c r="E4" s="15">
        <f>VLOOKUP(C4,RA!B8:D35,3,0)</f>
        <v>502179.3346</v>
      </c>
      <c r="F4" s="25">
        <f>VLOOKUP(C4,RA!B8:I38,8,0)</f>
        <v>112314.3363</v>
      </c>
      <c r="G4" s="16">
        <f t="shared" ref="G4:G42" si="0">E4-F4</f>
        <v>389864.99829999998</v>
      </c>
      <c r="H4" s="27">
        <f>RA!J8</f>
        <v>22.365383949831699</v>
      </c>
      <c r="I4" s="20">
        <f>VLOOKUP(B4,RMS!B:D,3,FALSE)</f>
        <v>502180.15831111098</v>
      </c>
      <c r="J4" s="21">
        <f>VLOOKUP(B4,RMS!B:E,4,FALSE)</f>
        <v>389865.00804102601</v>
      </c>
      <c r="K4" s="22">
        <f t="shared" ref="K4:K42" si="1">E4-I4</f>
        <v>-0.82371111097745597</v>
      </c>
      <c r="L4" s="22">
        <f t="shared" ref="L4:L42" si="2">G4-J4</f>
        <v>-9.7410260350443423E-3</v>
      </c>
    </row>
    <row r="5" spans="1:13" x14ac:dyDescent="0.2">
      <c r="A5" s="49"/>
      <c r="B5" s="12">
        <v>13</v>
      </c>
      <c r="C5" s="44" t="s">
        <v>7</v>
      </c>
      <c r="D5" s="44"/>
      <c r="E5" s="15">
        <f>VLOOKUP(C5,RA!B8:D36,3,0)</f>
        <v>61170.687599999997</v>
      </c>
      <c r="F5" s="25">
        <f>VLOOKUP(C5,RA!B9:I39,8,0)</f>
        <v>13459.3925</v>
      </c>
      <c r="G5" s="16">
        <f t="shared" si="0"/>
        <v>47711.295099999996</v>
      </c>
      <c r="H5" s="27">
        <f>RA!J9</f>
        <v>22.003009984148001</v>
      </c>
      <c r="I5" s="20">
        <f>VLOOKUP(B5,RMS!B:D,3,FALSE)</f>
        <v>61170.715320512798</v>
      </c>
      <c r="J5" s="21">
        <f>VLOOKUP(B5,RMS!B:E,4,FALSE)</f>
        <v>47711.284092307702</v>
      </c>
      <c r="K5" s="22">
        <f t="shared" si="1"/>
        <v>-2.7720512800442521E-2</v>
      </c>
      <c r="L5" s="22">
        <f t="shared" si="2"/>
        <v>1.1007692293787841E-2</v>
      </c>
      <c r="M5" s="32"/>
    </row>
    <row r="6" spans="1:13" x14ac:dyDescent="0.2">
      <c r="A6" s="49"/>
      <c r="B6" s="12">
        <v>14</v>
      </c>
      <c r="C6" s="44" t="s">
        <v>8</v>
      </c>
      <c r="D6" s="44"/>
      <c r="E6" s="15">
        <f>VLOOKUP(C6,RA!B10:D37,3,0)</f>
        <v>102493.64019999999</v>
      </c>
      <c r="F6" s="25">
        <f>VLOOKUP(C6,RA!B10:I40,8,0)</f>
        <v>31653.750499999998</v>
      </c>
      <c r="G6" s="16">
        <f t="shared" si="0"/>
        <v>70839.8897</v>
      </c>
      <c r="H6" s="27">
        <f>RA!J10</f>
        <v>30.8836240358258</v>
      </c>
      <c r="I6" s="20">
        <f>VLOOKUP(B6,RMS!B:D,3,FALSE)</f>
        <v>102495.804260381</v>
      </c>
      <c r="J6" s="21">
        <f>VLOOKUP(B6,RMS!B:E,4,FALSE)</f>
        <v>70839.890424558602</v>
      </c>
      <c r="K6" s="22">
        <f>E6-I6</f>
        <v>-2.1640603810083121</v>
      </c>
      <c r="L6" s="22">
        <f t="shared" si="2"/>
        <v>-7.2455860208719969E-4</v>
      </c>
      <c r="M6" s="32"/>
    </row>
    <row r="7" spans="1:13" x14ac:dyDescent="0.2">
      <c r="A7" s="49"/>
      <c r="B7" s="12">
        <v>15</v>
      </c>
      <c r="C7" s="44" t="s">
        <v>9</v>
      </c>
      <c r="D7" s="44"/>
      <c r="E7" s="15">
        <f>VLOOKUP(C7,RA!B10:D38,3,0)</f>
        <v>56208.101900000001</v>
      </c>
      <c r="F7" s="25">
        <f>VLOOKUP(C7,RA!B11:I41,8,0)</f>
        <v>12424.159799999999</v>
      </c>
      <c r="G7" s="16">
        <f t="shared" si="0"/>
        <v>43783.9421</v>
      </c>
      <c r="H7" s="27">
        <f>RA!J11</f>
        <v>22.103859372629</v>
      </c>
      <c r="I7" s="20">
        <f>VLOOKUP(B7,RMS!B:D,3,FALSE)</f>
        <v>56208.147379699003</v>
      </c>
      <c r="J7" s="21">
        <f>VLOOKUP(B7,RMS!B:E,4,FALSE)</f>
        <v>43783.942070425801</v>
      </c>
      <c r="K7" s="22">
        <f t="shared" si="1"/>
        <v>-4.5479699001589324E-2</v>
      </c>
      <c r="L7" s="22">
        <f t="shared" si="2"/>
        <v>2.957419928861782E-5</v>
      </c>
      <c r="M7" s="32"/>
    </row>
    <row r="8" spans="1:13" x14ac:dyDescent="0.2">
      <c r="A8" s="49"/>
      <c r="B8" s="12">
        <v>16</v>
      </c>
      <c r="C8" s="44" t="s">
        <v>10</v>
      </c>
      <c r="D8" s="44"/>
      <c r="E8" s="15">
        <f>VLOOKUP(C8,RA!B12:D38,3,0)</f>
        <v>241780.58470000001</v>
      </c>
      <c r="F8" s="25">
        <f>VLOOKUP(C8,RA!B12:I42,8,0)</f>
        <v>35307.298799999997</v>
      </c>
      <c r="G8" s="16">
        <f t="shared" si="0"/>
        <v>206473.28590000002</v>
      </c>
      <c r="H8" s="27">
        <f>RA!J12</f>
        <v>14.603033094575901</v>
      </c>
      <c r="I8" s="20">
        <f>VLOOKUP(B8,RMS!B:D,3,FALSE)</f>
        <v>241780.60433076901</v>
      </c>
      <c r="J8" s="21">
        <f>VLOOKUP(B8,RMS!B:E,4,FALSE)</f>
        <v>206473.28557265</v>
      </c>
      <c r="K8" s="22">
        <f t="shared" si="1"/>
        <v>-1.9630769005743787E-2</v>
      </c>
      <c r="L8" s="22">
        <f t="shared" si="2"/>
        <v>3.2735001877881587E-4</v>
      </c>
      <c r="M8" s="32"/>
    </row>
    <row r="9" spans="1:13" x14ac:dyDescent="0.2">
      <c r="A9" s="49"/>
      <c r="B9" s="12">
        <v>17</v>
      </c>
      <c r="C9" s="44" t="s">
        <v>11</v>
      </c>
      <c r="D9" s="44"/>
      <c r="E9" s="15">
        <f>VLOOKUP(C9,RA!B12:D39,3,0)</f>
        <v>229160.24110000001</v>
      </c>
      <c r="F9" s="25">
        <f>VLOOKUP(C9,RA!B13:I43,8,0)</f>
        <v>39507.360999999997</v>
      </c>
      <c r="G9" s="16">
        <f t="shared" si="0"/>
        <v>189652.88010000001</v>
      </c>
      <c r="H9" s="27">
        <f>RA!J13</f>
        <v>17.240059100286899</v>
      </c>
      <c r="I9" s="20">
        <f>VLOOKUP(B9,RMS!B:D,3,FALSE)</f>
        <v>229160.43891965799</v>
      </c>
      <c r="J9" s="21">
        <f>VLOOKUP(B9,RMS!B:E,4,FALSE)</f>
        <v>189652.87785128201</v>
      </c>
      <c r="K9" s="22">
        <f t="shared" si="1"/>
        <v>-0.19781965797301382</v>
      </c>
      <c r="L9" s="22">
        <f t="shared" si="2"/>
        <v>2.2487179958261549E-3</v>
      </c>
      <c r="M9" s="32"/>
    </row>
    <row r="10" spans="1:13" x14ac:dyDescent="0.2">
      <c r="A10" s="49"/>
      <c r="B10" s="12">
        <v>18</v>
      </c>
      <c r="C10" s="44" t="s">
        <v>12</v>
      </c>
      <c r="D10" s="44"/>
      <c r="E10" s="15">
        <f>VLOOKUP(C10,RA!B14:D40,3,0)</f>
        <v>113856.1568</v>
      </c>
      <c r="F10" s="25">
        <f>VLOOKUP(C10,RA!B14:I43,8,0)</f>
        <v>24217.0275</v>
      </c>
      <c r="G10" s="16">
        <f t="shared" si="0"/>
        <v>89639.129300000001</v>
      </c>
      <c r="H10" s="27">
        <f>RA!J14</f>
        <v>21.269844495576699</v>
      </c>
      <c r="I10" s="20">
        <f>VLOOKUP(B10,RMS!B:D,3,FALSE)</f>
        <v>113856.177562393</v>
      </c>
      <c r="J10" s="21">
        <f>VLOOKUP(B10,RMS!B:E,4,FALSE)</f>
        <v>89639.130343589699</v>
      </c>
      <c r="K10" s="22">
        <f t="shared" si="1"/>
        <v>-2.0762393003678881E-2</v>
      </c>
      <c r="L10" s="22">
        <f t="shared" si="2"/>
        <v>-1.0435896983835846E-3</v>
      </c>
      <c r="M10" s="32"/>
    </row>
    <row r="11" spans="1:13" x14ac:dyDescent="0.2">
      <c r="A11" s="49"/>
      <c r="B11" s="12">
        <v>19</v>
      </c>
      <c r="C11" s="44" t="s">
        <v>13</v>
      </c>
      <c r="D11" s="44"/>
      <c r="E11" s="15">
        <f>VLOOKUP(C11,RA!B14:D41,3,0)</f>
        <v>98747.435599999997</v>
      </c>
      <c r="F11" s="25">
        <f>VLOOKUP(C11,RA!B15:I44,8,0)</f>
        <v>-787.54499999999996</v>
      </c>
      <c r="G11" s="16">
        <f t="shared" si="0"/>
        <v>99534.980599999995</v>
      </c>
      <c r="H11" s="27">
        <f>RA!J15</f>
        <v>-0.79753463491460996</v>
      </c>
      <c r="I11" s="20">
        <f>VLOOKUP(B11,RMS!B:D,3,FALSE)</f>
        <v>98747.668216239297</v>
      </c>
      <c r="J11" s="21">
        <f>VLOOKUP(B11,RMS!B:E,4,FALSE)</f>
        <v>99534.981205982898</v>
      </c>
      <c r="K11" s="22">
        <f t="shared" si="1"/>
        <v>-0.2326162393001141</v>
      </c>
      <c r="L11" s="22">
        <f t="shared" si="2"/>
        <v>-6.0598290292546153E-4</v>
      </c>
      <c r="M11" s="32"/>
    </row>
    <row r="12" spans="1:13" x14ac:dyDescent="0.2">
      <c r="A12" s="49"/>
      <c r="B12" s="12">
        <v>21</v>
      </c>
      <c r="C12" s="44" t="s">
        <v>14</v>
      </c>
      <c r="D12" s="44"/>
      <c r="E12" s="15">
        <f>VLOOKUP(C12,RA!B16:D42,3,0)</f>
        <v>1763977.1221</v>
      </c>
      <c r="F12" s="25">
        <f>VLOOKUP(C12,RA!B16:I45,8,0)</f>
        <v>-297138.26059999998</v>
      </c>
      <c r="G12" s="16">
        <f t="shared" si="0"/>
        <v>2061115.3827</v>
      </c>
      <c r="H12" s="27">
        <f>RA!J16</f>
        <v>-16.8447910620439</v>
      </c>
      <c r="I12" s="20">
        <f>VLOOKUP(B12,RMS!B:D,3,FALSE)</f>
        <v>1763975.99889744</v>
      </c>
      <c r="J12" s="21">
        <f>VLOOKUP(B12,RMS!B:E,4,FALSE)</f>
        <v>2061115.3828</v>
      </c>
      <c r="K12" s="22">
        <f t="shared" si="1"/>
        <v>1.1232025600038469</v>
      </c>
      <c r="L12" s="22">
        <f t="shared" si="2"/>
        <v>-1.0000006295740604E-4</v>
      </c>
      <c r="M12" s="32"/>
    </row>
    <row r="13" spans="1:13" x14ac:dyDescent="0.2">
      <c r="A13" s="49"/>
      <c r="B13" s="12">
        <v>22</v>
      </c>
      <c r="C13" s="44" t="s">
        <v>15</v>
      </c>
      <c r="D13" s="44"/>
      <c r="E13" s="15">
        <f>VLOOKUP(C13,RA!B16:D43,3,0)</f>
        <v>624723.09180000005</v>
      </c>
      <c r="F13" s="25">
        <f>VLOOKUP(C13,RA!B17:I46,8,0)</f>
        <v>59260.170599999998</v>
      </c>
      <c r="G13" s="16">
        <f t="shared" si="0"/>
        <v>565462.9212000001</v>
      </c>
      <c r="H13" s="27">
        <f>RA!J17</f>
        <v>9.4858300225872991</v>
      </c>
      <c r="I13" s="20">
        <f>VLOOKUP(B13,RMS!B:D,3,FALSE)</f>
        <v>624723.15151111095</v>
      </c>
      <c r="J13" s="21">
        <f>VLOOKUP(B13,RMS!B:E,4,FALSE)</f>
        <v>565462.92123333295</v>
      </c>
      <c r="K13" s="22">
        <f t="shared" si="1"/>
        <v>-5.9711110894568264E-2</v>
      </c>
      <c r="L13" s="22">
        <f t="shared" si="2"/>
        <v>-3.3332849852740765E-5</v>
      </c>
      <c r="M13" s="32"/>
    </row>
    <row r="14" spans="1:13" x14ac:dyDescent="0.2">
      <c r="A14" s="49"/>
      <c r="B14" s="12">
        <v>23</v>
      </c>
      <c r="C14" s="44" t="s">
        <v>16</v>
      </c>
      <c r="D14" s="44"/>
      <c r="E14" s="15">
        <f>VLOOKUP(C14,RA!B18:D43,3,0)</f>
        <v>1548818.442</v>
      </c>
      <c r="F14" s="25">
        <f>VLOOKUP(C14,RA!B18:I47,8,0)</f>
        <v>88545.745500000005</v>
      </c>
      <c r="G14" s="16">
        <f t="shared" si="0"/>
        <v>1460272.6965000001</v>
      </c>
      <c r="H14" s="27">
        <f>RA!J18</f>
        <v>5.7169867751355197</v>
      </c>
      <c r="I14" s="20">
        <f>VLOOKUP(B14,RMS!B:D,3,FALSE)</f>
        <v>1548818.67216752</v>
      </c>
      <c r="J14" s="21">
        <f>VLOOKUP(B14,RMS!B:E,4,FALSE)</f>
        <v>1460272.68302564</v>
      </c>
      <c r="K14" s="22">
        <f t="shared" si="1"/>
        <v>-0.230167519999668</v>
      </c>
      <c r="L14" s="22">
        <f t="shared" si="2"/>
        <v>1.3474360108375549E-2</v>
      </c>
      <c r="M14" s="32"/>
    </row>
    <row r="15" spans="1:13" x14ac:dyDescent="0.2">
      <c r="A15" s="49"/>
      <c r="B15" s="12">
        <v>24</v>
      </c>
      <c r="C15" s="44" t="s">
        <v>17</v>
      </c>
      <c r="D15" s="44"/>
      <c r="E15" s="15">
        <f>VLOOKUP(C15,RA!B18:D44,3,0)</f>
        <v>415890.62910000002</v>
      </c>
      <c r="F15" s="25">
        <f>VLOOKUP(C15,RA!B19:I48,8,0)</f>
        <v>15546.8904</v>
      </c>
      <c r="G15" s="16">
        <f t="shared" si="0"/>
        <v>400343.73870000005</v>
      </c>
      <c r="H15" s="27">
        <f>RA!J19</f>
        <v>3.7382160866773901</v>
      </c>
      <c r="I15" s="20">
        <f>VLOOKUP(B15,RMS!B:D,3,FALSE)</f>
        <v>415890.605695726</v>
      </c>
      <c r="J15" s="21">
        <f>VLOOKUP(B15,RMS!B:E,4,FALSE)</f>
        <v>400343.73863162397</v>
      </c>
      <c r="K15" s="22">
        <f t="shared" si="1"/>
        <v>2.3404274019412696E-2</v>
      </c>
      <c r="L15" s="22">
        <f t="shared" si="2"/>
        <v>6.8376073613762856E-5</v>
      </c>
      <c r="M15" s="32"/>
    </row>
    <row r="16" spans="1:13" x14ac:dyDescent="0.2">
      <c r="A16" s="49"/>
      <c r="B16" s="12">
        <v>25</v>
      </c>
      <c r="C16" s="44" t="s">
        <v>18</v>
      </c>
      <c r="D16" s="44"/>
      <c r="E16" s="15">
        <f>VLOOKUP(C16,RA!B20:D45,3,0)</f>
        <v>1297612.5941000001</v>
      </c>
      <c r="F16" s="25">
        <f>VLOOKUP(C16,RA!B20:I49,8,0)</f>
        <v>60515.616499999996</v>
      </c>
      <c r="G16" s="16">
        <f t="shared" si="0"/>
        <v>1237096.9776000001</v>
      </c>
      <c r="H16" s="27">
        <f>RA!J20</f>
        <v>4.6636119882893503</v>
      </c>
      <c r="I16" s="20">
        <f>VLOOKUP(B16,RMS!B:D,3,FALSE)</f>
        <v>1297612.923</v>
      </c>
      <c r="J16" s="21">
        <f>VLOOKUP(B16,RMS!B:E,4,FALSE)</f>
        <v>1237096.9776000001</v>
      </c>
      <c r="K16" s="22">
        <f t="shared" si="1"/>
        <v>-0.32889999984763563</v>
      </c>
      <c r="L16" s="22">
        <f t="shared" si="2"/>
        <v>0</v>
      </c>
      <c r="M16" s="32"/>
    </row>
    <row r="17" spans="1:13" x14ac:dyDescent="0.2">
      <c r="A17" s="49"/>
      <c r="B17" s="12">
        <v>26</v>
      </c>
      <c r="C17" s="44" t="s">
        <v>19</v>
      </c>
      <c r="D17" s="44"/>
      <c r="E17" s="15">
        <f>VLOOKUP(C17,RA!B20:D46,3,0)</f>
        <v>326991.07559999998</v>
      </c>
      <c r="F17" s="25">
        <f>VLOOKUP(C17,RA!B21:I50,8,0)</f>
        <v>31431.786199999999</v>
      </c>
      <c r="G17" s="16">
        <f t="shared" si="0"/>
        <v>295559.28940000001</v>
      </c>
      <c r="H17" s="27">
        <f>RA!J21</f>
        <v>9.6124293735923594</v>
      </c>
      <c r="I17" s="20">
        <f>VLOOKUP(B17,RMS!B:D,3,FALSE)</f>
        <v>326990.14892235101</v>
      </c>
      <c r="J17" s="21">
        <f>VLOOKUP(B17,RMS!B:E,4,FALSE)</f>
        <v>295559.28939176298</v>
      </c>
      <c r="K17" s="22">
        <f t="shared" si="1"/>
        <v>0.92667764896759763</v>
      </c>
      <c r="L17" s="22">
        <f t="shared" si="2"/>
        <v>8.2370243035256863E-6</v>
      </c>
      <c r="M17" s="32"/>
    </row>
    <row r="18" spans="1:13" x14ac:dyDescent="0.2">
      <c r="A18" s="49"/>
      <c r="B18" s="12">
        <v>27</v>
      </c>
      <c r="C18" s="44" t="s">
        <v>20</v>
      </c>
      <c r="D18" s="44"/>
      <c r="E18" s="15">
        <f>VLOOKUP(C18,RA!B22:D47,3,0)</f>
        <v>1218012.6325999999</v>
      </c>
      <c r="F18" s="25">
        <f>VLOOKUP(C18,RA!B22:I51,8,0)</f>
        <v>26390.042399999998</v>
      </c>
      <c r="G18" s="16">
        <f t="shared" si="0"/>
        <v>1191622.5902</v>
      </c>
      <c r="H18" s="27">
        <f>RA!J22</f>
        <v>2.1666476761958702</v>
      </c>
      <c r="I18" s="20">
        <f>VLOOKUP(B18,RMS!B:D,3,FALSE)</f>
        <v>1218013.4020128199</v>
      </c>
      <c r="J18" s="21">
        <f>VLOOKUP(B18,RMS!B:E,4,FALSE)</f>
        <v>1191622.58920256</v>
      </c>
      <c r="K18" s="22">
        <f t="shared" si="1"/>
        <v>-0.76941281999461353</v>
      </c>
      <c r="L18" s="22">
        <f t="shared" si="2"/>
        <v>9.9743995815515518E-4</v>
      </c>
      <c r="M18" s="32"/>
    </row>
    <row r="19" spans="1:13" x14ac:dyDescent="0.2">
      <c r="A19" s="49"/>
      <c r="B19" s="12">
        <v>29</v>
      </c>
      <c r="C19" s="44" t="s">
        <v>21</v>
      </c>
      <c r="D19" s="44"/>
      <c r="E19" s="15">
        <f>VLOOKUP(C19,RA!B22:D48,3,0)</f>
        <v>5163638.2412</v>
      </c>
      <c r="F19" s="25">
        <f>VLOOKUP(C19,RA!B23:I52,8,0)</f>
        <v>-587366.26419999998</v>
      </c>
      <c r="G19" s="16">
        <f t="shared" si="0"/>
        <v>5751004.5054000001</v>
      </c>
      <c r="H19" s="27">
        <f>RA!J23</f>
        <v>-11.375046755086</v>
      </c>
      <c r="I19" s="20">
        <f>VLOOKUP(B19,RMS!B:D,3,FALSE)</f>
        <v>5163640.6219282104</v>
      </c>
      <c r="J19" s="21">
        <f>VLOOKUP(B19,RMS!B:E,4,FALSE)</f>
        <v>5751004.5313709397</v>
      </c>
      <c r="K19" s="22">
        <f t="shared" si="1"/>
        <v>-2.3807282103225589</v>
      </c>
      <c r="L19" s="22">
        <f t="shared" si="2"/>
        <v>-2.5970939546823502E-2</v>
      </c>
      <c r="M19" s="32"/>
    </row>
    <row r="20" spans="1:13" x14ac:dyDescent="0.2">
      <c r="A20" s="49"/>
      <c r="B20" s="12">
        <v>31</v>
      </c>
      <c r="C20" s="44" t="s">
        <v>22</v>
      </c>
      <c r="D20" s="44"/>
      <c r="E20" s="15">
        <f>VLOOKUP(C20,RA!B24:D49,3,0)</f>
        <v>245285.72070000001</v>
      </c>
      <c r="F20" s="25">
        <f>VLOOKUP(C20,RA!B24:I53,8,0)</f>
        <v>32296.618299999998</v>
      </c>
      <c r="G20" s="16">
        <f t="shared" si="0"/>
        <v>212989.1024</v>
      </c>
      <c r="H20" s="27">
        <f>RA!J24</f>
        <v>13.1669378094377</v>
      </c>
      <c r="I20" s="20">
        <f>VLOOKUP(B20,RMS!B:D,3,FALSE)</f>
        <v>245285.773139558</v>
      </c>
      <c r="J20" s="21">
        <f>VLOOKUP(B20,RMS!B:E,4,FALSE)</f>
        <v>212989.089933535</v>
      </c>
      <c r="K20" s="22">
        <f t="shared" si="1"/>
        <v>-5.2439557999605313E-2</v>
      </c>
      <c r="L20" s="22">
        <f t="shared" si="2"/>
        <v>1.2466465006582439E-2</v>
      </c>
      <c r="M20" s="32"/>
    </row>
    <row r="21" spans="1:13" x14ac:dyDescent="0.2">
      <c r="A21" s="49"/>
      <c r="B21" s="12">
        <v>32</v>
      </c>
      <c r="C21" s="44" t="s">
        <v>23</v>
      </c>
      <c r="D21" s="44"/>
      <c r="E21" s="15">
        <f>VLOOKUP(C21,RA!B24:D50,3,0)</f>
        <v>230725.85769999999</v>
      </c>
      <c r="F21" s="25">
        <f>VLOOKUP(C21,RA!B25:I54,8,0)</f>
        <v>17323.688399999999</v>
      </c>
      <c r="G21" s="16">
        <f t="shared" si="0"/>
        <v>213402.16930000001</v>
      </c>
      <c r="H21" s="27">
        <f>RA!J25</f>
        <v>7.5083428327851403</v>
      </c>
      <c r="I21" s="20">
        <f>VLOOKUP(B21,RMS!B:D,3,FALSE)</f>
        <v>230725.837564352</v>
      </c>
      <c r="J21" s="21">
        <f>VLOOKUP(B21,RMS!B:E,4,FALSE)</f>
        <v>213402.177471809</v>
      </c>
      <c r="K21" s="22">
        <f t="shared" si="1"/>
        <v>2.0135647995630279E-2</v>
      </c>
      <c r="L21" s="22">
        <f t="shared" si="2"/>
        <v>-8.1718089932110161E-3</v>
      </c>
      <c r="M21" s="32"/>
    </row>
    <row r="22" spans="1:13" x14ac:dyDescent="0.2">
      <c r="A22" s="49"/>
      <c r="B22" s="12">
        <v>33</v>
      </c>
      <c r="C22" s="44" t="s">
        <v>24</v>
      </c>
      <c r="D22" s="44"/>
      <c r="E22" s="15">
        <f>VLOOKUP(C22,RA!B26:D51,3,0)</f>
        <v>742265.31030000001</v>
      </c>
      <c r="F22" s="25">
        <f>VLOOKUP(C22,RA!B26:I55,8,0)</f>
        <v>146475.00529999999</v>
      </c>
      <c r="G22" s="16">
        <f t="shared" si="0"/>
        <v>595790.30500000005</v>
      </c>
      <c r="H22" s="27">
        <f>RA!J26</f>
        <v>19.7335108171497</v>
      </c>
      <c r="I22" s="20">
        <f>VLOOKUP(B22,RMS!B:D,3,FALSE)</f>
        <v>742265.28810591495</v>
      </c>
      <c r="J22" s="21">
        <f>VLOOKUP(B22,RMS!B:E,4,FALSE)</f>
        <v>595790.347751686</v>
      </c>
      <c r="K22" s="22">
        <f t="shared" si="1"/>
        <v>2.2194085060618818E-2</v>
      </c>
      <c r="L22" s="22">
        <f t="shared" si="2"/>
        <v>-4.2751685949042439E-2</v>
      </c>
      <c r="M22" s="32"/>
    </row>
    <row r="23" spans="1:13" x14ac:dyDescent="0.2">
      <c r="A23" s="49"/>
      <c r="B23" s="12">
        <v>34</v>
      </c>
      <c r="C23" s="44" t="s">
        <v>25</v>
      </c>
      <c r="D23" s="44"/>
      <c r="E23" s="15">
        <f>VLOOKUP(C23,RA!B26:D52,3,0)</f>
        <v>180932.47349999999</v>
      </c>
      <c r="F23" s="25">
        <f>VLOOKUP(C23,RA!B27:I56,8,0)</f>
        <v>48486.906900000002</v>
      </c>
      <c r="G23" s="16">
        <f t="shared" si="0"/>
        <v>132445.56659999999</v>
      </c>
      <c r="H23" s="27">
        <f>RA!J27</f>
        <v>26.7983441347249</v>
      </c>
      <c r="I23" s="20">
        <f>VLOOKUP(B23,RMS!B:D,3,FALSE)</f>
        <v>180932.29365299901</v>
      </c>
      <c r="J23" s="21">
        <f>VLOOKUP(B23,RMS!B:E,4,FALSE)</f>
        <v>132445.57931425</v>
      </c>
      <c r="K23" s="22">
        <f t="shared" si="1"/>
        <v>0.17984700098168105</v>
      </c>
      <c r="L23" s="22">
        <f t="shared" si="2"/>
        <v>-1.2714250013232231E-2</v>
      </c>
      <c r="M23" s="32"/>
    </row>
    <row r="24" spans="1:13" x14ac:dyDescent="0.2">
      <c r="A24" s="49"/>
      <c r="B24" s="12">
        <v>35</v>
      </c>
      <c r="C24" s="44" t="s">
        <v>26</v>
      </c>
      <c r="D24" s="44"/>
      <c r="E24" s="15">
        <f>VLOOKUP(C24,RA!B28:D53,3,0)</f>
        <v>822559.80500000005</v>
      </c>
      <c r="F24" s="25">
        <f>VLOOKUP(C24,RA!B28:I57,8,0)</f>
        <v>30997.313099999999</v>
      </c>
      <c r="G24" s="16">
        <f t="shared" si="0"/>
        <v>791562.49190000002</v>
      </c>
      <c r="H24" s="27">
        <f>RA!J28</f>
        <v>3.7683962809245202</v>
      </c>
      <c r="I24" s="20">
        <f>VLOOKUP(B24,RMS!B:D,3,FALSE)</f>
        <v>822559.836890265</v>
      </c>
      <c r="J24" s="21">
        <f>VLOOKUP(B24,RMS!B:E,4,FALSE)</f>
        <v>791562.49065575202</v>
      </c>
      <c r="K24" s="22">
        <f t="shared" si="1"/>
        <v>-3.1890264945104718E-2</v>
      </c>
      <c r="L24" s="22">
        <f t="shared" si="2"/>
        <v>1.2442480074241757E-3</v>
      </c>
      <c r="M24" s="32"/>
    </row>
    <row r="25" spans="1:13" x14ac:dyDescent="0.2">
      <c r="A25" s="49"/>
      <c r="B25" s="12">
        <v>36</v>
      </c>
      <c r="C25" s="44" t="s">
        <v>27</v>
      </c>
      <c r="D25" s="44"/>
      <c r="E25" s="15">
        <f>VLOOKUP(C25,RA!B28:D54,3,0)</f>
        <v>561026.81929999997</v>
      </c>
      <c r="F25" s="25">
        <f>VLOOKUP(C25,RA!B29:I58,8,0)</f>
        <v>92932.0147</v>
      </c>
      <c r="G25" s="16">
        <f t="shared" si="0"/>
        <v>468094.80459999997</v>
      </c>
      <c r="H25" s="27">
        <f>RA!J29</f>
        <v>16.564629622511202</v>
      </c>
      <c r="I25" s="20">
        <f>VLOOKUP(B25,RMS!B:D,3,FALSE)</f>
        <v>561026.81891858403</v>
      </c>
      <c r="J25" s="21">
        <f>VLOOKUP(B25,RMS!B:E,4,FALSE)</f>
        <v>468094.79348894203</v>
      </c>
      <c r="K25" s="22">
        <f t="shared" si="1"/>
        <v>3.8141594268381596E-4</v>
      </c>
      <c r="L25" s="22">
        <f t="shared" si="2"/>
        <v>1.1111057945527136E-2</v>
      </c>
      <c r="M25" s="32"/>
    </row>
    <row r="26" spans="1:13" x14ac:dyDescent="0.2">
      <c r="A26" s="49"/>
      <c r="B26" s="12">
        <v>37</v>
      </c>
      <c r="C26" s="44" t="s">
        <v>67</v>
      </c>
      <c r="D26" s="44"/>
      <c r="E26" s="15">
        <f>VLOOKUP(C26,RA!B30:D55,3,0)</f>
        <v>1090880.5137</v>
      </c>
      <c r="F26" s="25">
        <f>VLOOKUP(C26,RA!B30:I59,8,0)</f>
        <v>136092.27439999999</v>
      </c>
      <c r="G26" s="16">
        <f t="shared" si="0"/>
        <v>954788.23930000002</v>
      </c>
      <c r="H26" s="27">
        <f>RA!J30</f>
        <v>12.4754519574658</v>
      </c>
      <c r="I26" s="20">
        <f>VLOOKUP(B26,RMS!B:D,3,FALSE)</f>
        <v>1090880.51100619</v>
      </c>
      <c r="J26" s="21">
        <f>VLOOKUP(B26,RMS!B:E,4,FALSE)</f>
        <v>954788.23366179003</v>
      </c>
      <c r="K26" s="22">
        <f t="shared" si="1"/>
        <v>2.6938100345432758E-3</v>
      </c>
      <c r="L26" s="22">
        <f t="shared" si="2"/>
        <v>5.638209986500442E-3</v>
      </c>
      <c r="M26" s="32"/>
    </row>
    <row r="27" spans="1:13" x14ac:dyDescent="0.2">
      <c r="A27" s="49"/>
      <c r="B27" s="12">
        <v>38</v>
      </c>
      <c r="C27" s="44" t="s">
        <v>29</v>
      </c>
      <c r="D27" s="44"/>
      <c r="E27" s="15">
        <f>VLOOKUP(C27,RA!B30:D56,3,0)</f>
        <v>750875.07350000006</v>
      </c>
      <c r="F27" s="25">
        <f>VLOOKUP(C27,RA!B31:I60,8,0)</f>
        <v>29132.4856</v>
      </c>
      <c r="G27" s="16">
        <f t="shared" si="0"/>
        <v>721742.58790000004</v>
      </c>
      <c r="H27" s="27">
        <f>RA!J31</f>
        <v>3.8798045944189901</v>
      </c>
      <c r="I27" s="20">
        <f>VLOOKUP(B27,RMS!B:D,3,FALSE)</f>
        <v>750875.00177787605</v>
      </c>
      <c r="J27" s="21">
        <f>VLOOKUP(B27,RMS!B:E,4,FALSE)</f>
        <v>721742.56651415897</v>
      </c>
      <c r="K27" s="22">
        <f t="shared" si="1"/>
        <v>7.1722124004736543E-2</v>
      </c>
      <c r="L27" s="22">
        <f t="shared" si="2"/>
        <v>2.1385841071605682E-2</v>
      </c>
      <c r="M27" s="32"/>
    </row>
    <row r="28" spans="1:13" x14ac:dyDescent="0.2">
      <c r="A28" s="49"/>
      <c r="B28" s="12">
        <v>39</v>
      </c>
      <c r="C28" s="44" t="s">
        <v>30</v>
      </c>
      <c r="D28" s="44"/>
      <c r="E28" s="15">
        <f>VLOOKUP(C28,RA!B32:D57,3,0)</f>
        <v>85188.149600000004</v>
      </c>
      <c r="F28" s="25">
        <f>VLOOKUP(C28,RA!B32:I61,8,0)</f>
        <v>19955.167799999999</v>
      </c>
      <c r="G28" s="16">
        <f t="shared" si="0"/>
        <v>65232.981800000009</v>
      </c>
      <c r="H28" s="27">
        <f>RA!J32</f>
        <v>23.424816589747799</v>
      </c>
      <c r="I28" s="20">
        <f>VLOOKUP(B28,RMS!B:D,3,FALSE)</f>
        <v>85188.037674843101</v>
      </c>
      <c r="J28" s="21">
        <f>VLOOKUP(B28,RMS!B:E,4,FALSE)</f>
        <v>65232.972644624198</v>
      </c>
      <c r="K28" s="22">
        <f t="shared" si="1"/>
        <v>0.11192515690345317</v>
      </c>
      <c r="L28" s="22">
        <f t="shared" si="2"/>
        <v>9.1553758102236316E-3</v>
      </c>
      <c r="M28" s="32"/>
    </row>
    <row r="29" spans="1:13" x14ac:dyDescent="0.2">
      <c r="A29" s="49"/>
      <c r="B29" s="12">
        <v>40</v>
      </c>
      <c r="C29" s="44" t="s">
        <v>69</v>
      </c>
      <c r="D29" s="4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49"/>
      <c r="B30" s="12">
        <v>42</v>
      </c>
      <c r="C30" s="44" t="s">
        <v>31</v>
      </c>
      <c r="D30" s="44"/>
      <c r="E30" s="15">
        <f>VLOOKUP(C30,RA!B34:D60,3,0)</f>
        <v>133535.7193</v>
      </c>
      <c r="F30" s="25">
        <f>VLOOKUP(C30,RA!B34:I64,8,0)</f>
        <v>20678.4218</v>
      </c>
      <c r="G30" s="16">
        <f t="shared" si="0"/>
        <v>112857.2975</v>
      </c>
      <c r="H30" s="27">
        <f>RA!J34</f>
        <v>15.4853112773101</v>
      </c>
      <c r="I30" s="20">
        <f>VLOOKUP(B30,RMS!B:D,3,FALSE)</f>
        <v>133535.73420000001</v>
      </c>
      <c r="J30" s="21">
        <f>VLOOKUP(B30,RMS!B:E,4,FALSE)</f>
        <v>112857.29029999999</v>
      </c>
      <c r="K30" s="22">
        <f t="shared" si="1"/>
        <v>-1.4900000009220093E-2</v>
      </c>
      <c r="L30" s="22">
        <f t="shared" si="2"/>
        <v>7.2000000072875991E-3</v>
      </c>
      <c r="M30" s="32"/>
    </row>
    <row r="31" spans="1:13" s="36" customFormat="1" ht="12" thickBot="1" x14ac:dyDescent="0.25">
      <c r="A31" s="49"/>
      <c r="B31" s="12">
        <v>43</v>
      </c>
      <c r="C31" s="43" t="s">
        <v>77</v>
      </c>
      <c r="D31" s="42"/>
      <c r="E31" s="15">
        <f>VLOOKUP(C31,RA!B35:D61,3,0)</f>
        <v>6078.7669999999998</v>
      </c>
      <c r="F31" s="25">
        <f>VLOOKUP(C31,RA!B35:I65,8,0)</f>
        <v>15.5908</v>
      </c>
      <c r="G31" s="16">
        <f t="shared" si="0"/>
        <v>6063.1761999999999</v>
      </c>
      <c r="H31" s="27">
        <f>RA!J35</f>
        <v>0.25647964463846001</v>
      </c>
      <c r="I31" s="20">
        <f>VLOOKUP(B31,RMS!B:D,3,FALSE)</f>
        <v>6078.7698</v>
      </c>
      <c r="J31" s="21">
        <f>VLOOKUP(B31,RMS!B:E,4,FALSE)</f>
        <v>6063.1760000000004</v>
      </c>
      <c r="K31" s="22">
        <f t="shared" si="1"/>
        <v>-2.8000000002066372E-3</v>
      </c>
      <c r="L31" s="22">
        <f t="shared" si="2"/>
        <v>1.9999999949504854E-4</v>
      </c>
    </row>
    <row r="32" spans="1:13" s="35" customFormat="1" ht="12" thickBot="1" x14ac:dyDescent="0.25">
      <c r="A32" s="49"/>
      <c r="B32" s="12">
        <v>70</v>
      </c>
      <c r="C32" s="50" t="s">
        <v>64</v>
      </c>
      <c r="D32" s="51"/>
      <c r="E32" s="15">
        <f>VLOOKUP(C32,RA!B34:D61,3,0)</f>
        <v>270373.55</v>
      </c>
      <c r="F32" s="25">
        <f>VLOOKUP(C32,RA!B34:I65,8,0)</f>
        <v>4564.93</v>
      </c>
      <c r="G32" s="16">
        <f t="shared" si="0"/>
        <v>265808.62</v>
      </c>
      <c r="H32" s="27">
        <f>RA!J34</f>
        <v>15.4853112773101</v>
      </c>
      <c r="I32" s="20">
        <f>VLOOKUP(B32,RMS!B:D,3,FALSE)</f>
        <v>270373.55</v>
      </c>
      <c r="J32" s="21">
        <f>VLOOKUP(B32,RMS!B:E,4,FALSE)</f>
        <v>265808.62</v>
      </c>
      <c r="K32" s="22">
        <f t="shared" si="1"/>
        <v>0</v>
      </c>
      <c r="L32" s="22">
        <f t="shared" si="2"/>
        <v>0</v>
      </c>
    </row>
    <row r="33" spans="1:13" x14ac:dyDescent="0.2">
      <c r="A33" s="49"/>
      <c r="B33" s="12">
        <v>71</v>
      </c>
      <c r="C33" s="44" t="s">
        <v>35</v>
      </c>
      <c r="D33" s="44"/>
      <c r="E33" s="15">
        <f>VLOOKUP(C33,RA!B34:D61,3,0)</f>
        <v>1851361.8</v>
      </c>
      <c r="F33" s="25">
        <f>VLOOKUP(C33,RA!B34:I65,8,0)</f>
        <v>-476334.45</v>
      </c>
      <c r="G33" s="16">
        <f t="shared" si="0"/>
        <v>2327696.25</v>
      </c>
      <c r="H33" s="27">
        <f>RA!J34</f>
        <v>15.4853112773101</v>
      </c>
      <c r="I33" s="20">
        <f>VLOOKUP(B33,RMS!B:D,3,FALSE)</f>
        <v>1851361.8</v>
      </c>
      <c r="J33" s="21">
        <f>VLOOKUP(B33,RMS!B:E,4,FALSE)</f>
        <v>2327696.25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9"/>
      <c r="B34" s="12">
        <v>72</v>
      </c>
      <c r="C34" s="44" t="s">
        <v>36</v>
      </c>
      <c r="D34" s="44"/>
      <c r="E34" s="15">
        <f>VLOOKUP(C34,RA!B34:D62,3,0)</f>
        <v>6603741.5499999998</v>
      </c>
      <c r="F34" s="25">
        <f>VLOOKUP(C34,RA!B34:I66,8,0)</f>
        <v>-944259</v>
      </c>
      <c r="G34" s="16">
        <f t="shared" si="0"/>
        <v>7548000.5499999998</v>
      </c>
      <c r="H34" s="27">
        <f>RA!J35</f>
        <v>0.25647964463846001</v>
      </c>
      <c r="I34" s="20">
        <f>VLOOKUP(B34,RMS!B:D,3,FALSE)</f>
        <v>6603741.5499999998</v>
      </c>
      <c r="J34" s="21">
        <f>VLOOKUP(B34,RMS!B:E,4,FALSE)</f>
        <v>7548000.5499999998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49"/>
      <c r="B35" s="12">
        <v>73</v>
      </c>
      <c r="C35" s="44" t="s">
        <v>37</v>
      </c>
      <c r="D35" s="44"/>
      <c r="E35" s="15">
        <f>VLOOKUP(C35,RA!B34:D63,3,0)</f>
        <v>1801434.22</v>
      </c>
      <c r="F35" s="25">
        <f>VLOOKUP(C35,RA!B34:I67,8,0)</f>
        <v>-601756.69999999995</v>
      </c>
      <c r="G35" s="16">
        <f t="shared" si="0"/>
        <v>2403190.92</v>
      </c>
      <c r="H35" s="27">
        <f>RA!J34</f>
        <v>15.4853112773101</v>
      </c>
      <c r="I35" s="20">
        <f>VLOOKUP(B35,RMS!B:D,3,FALSE)</f>
        <v>1801434.22</v>
      </c>
      <c r="J35" s="21">
        <f>VLOOKUP(B35,RMS!B:E,4,FALSE)</f>
        <v>2403190.92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49"/>
      <c r="B36" s="12">
        <v>74</v>
      </c>
      <c r="C36" s="44" t="s">
        <v>65</v>
      </c>
      <c r="D36" s="44"/>
      <c r="E36" s="15">
        <f>VLOOKUP(C36,RA!B35:D64,3,0)</f>
        <v>1.03</v>
      </c>
      <c r="F36" s="25">
        <f>VLOOKUP(C36,RA!B35:I68,8,0)</f>
        <v>-54.57</v>
      </c>
      <c r="G36" s="16">
        <f t="shared" si="0"/>
        <v>55.6</v>
      </c>
      <c r="H36" s="27">
        <f>RA!J35</f>
        <v>0.25647964463846001</v>
      </c>
      <c r="I36" s="20">
        <f>VLOOKUP(B36,RMS!B:D,3,FALSE)</f>
        <v>1.03</v>
      </c>
      <c r="J36" s="21">
        <f>VLOOKUP(B36,RMS!B:E,4,FALSE)</f>
        <v>55.6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49"/>
      <c r="B37" s="12">
        <v>75</v>
      </c>
      <c r="C37" s="44" t="s">
        <v>32</v>
      </c>
      <c r="D37" s="44"/>
      <c r="E37" s="15">
        <f>VLOOKUP(C37,RA!B8:D64,3,0)</f>
        <v>75407.691699999996</v>
      </c>
      <c r="F37" s="25">
        <f>VLOOKUP(C37,RA!B8:I68,8,0)</f>
        <v>3997.4349999999999</v>
      </c>
      <c r="G37" s="16">
        <f t="shared" si="0"/>
        <v>71410.256699999998</v>
      </c>
      <c r="H37" s="27">
        <f>RA!J35</f>
        <v>0.25647964463846001</v>
      </c>
      <c r="I37" s="20">
        <f>VLOOKUP(B37,RMS!B:D,3,FALSE)</f>
        <v>75407.692307692298</v>
      </c>
      <c r="J37" s="21">
        <f>VLOOKUP(B37,RMS!B:E,4,FALSE)</f>
        <v>71410.256410256407</v>
      </c>
      <c r="K37" s="22">
        <f t="shared" si="1"/>
        <v>-6.0769230185542256E-4</v>
      </c>
      <c r="L37" s="22">
        <f t="shared" si="2"/>
        <v>2.8974359156563878E-4</v>
      </c>
      <c r="M37" s="32"/>
    </row>
    <row r="38" spans="1:13" x14ac:dyDescent="0.2">
      <c r="A38" s="49"/>
      <c r="B38" s="12">
        <v>76</v>
      </c>
      <c r="C38" s="44" t="s">
        <v>33</v>
      </c>
      <c r="D38" s="44"/>
      <c r="E38" s="15">
        <f>VLOOKUP(C38,RA!B8:D65,3,0)</f>
        <v>696783.28330000001</v>
      </c>
      <c r="F38" s="25">
        <f>VLOOKUP(C38,RA!B8:I69,8,0)</f>
        <v>23223.368600000002</v>
      </c>
      <c r="G38" s="16">
        <f t="shared" si="0"/>
        <v>673559.91469999996</v>
      </c>
      <c r="H38" s="27">
        <f>RA!J36</f>
        <v>1.6883789113247201</v>
      </c>
      <c r="I38" s="20">
        <f>VLOOKUP(B38,RMS!B:D,3,FALSE)</f>
        <v>696783.27763589704</v>
      </c>
      <c r="J38" s="21">
        <f>VLOOKUP(B38,RMS!B:E,4,FALSE)</f>
        <v>673559.91589059797</v>
      </c>
      <c r="K38" s="22">
        <f t="shared" si="1"/>
        <v>5.664102965965867E-3</v>
      </c>
      <c r="L38" s="22">
        <f t="shared" si="2"/>
        <v>-1.1905980063602328E-3</v>
      </c>
      <c r="M38" s="32"/>
    </row>
    <row r="39" spans="1:13" x14ac:dyDescent="0.2">
      <c r="A39" s="49"/>
      <c r="B39" s="12">
        <v>77</v>
      </c>
      <c r="C39" s="44" t="s">
        <v>38</v>
      </c>
      <c r="D39" s="44"/>
      <c r="E39" s="15">
        <f>VLOOKUP(C39,RA!B9:D66,3,0)</f>
        <v>811650.74</v>
      </c>
      <c r="F39" s="25">
        <f>VLOOKUP(C39,RA!B9:I70,8,0)</f>
        <v>-268441.45</v>
      </c>
      <c r="G39" s="16">
        <f t="shared" si="0"/>
        <v>1080092.19</v>
      </c>
      <c r="H39" s="27">
        <f>RA!J37</f>
        <v>-25.728868879113701</v>
      </c>
      <c r="I39" s="20">
        <f>VLOOKUP(B39,RMS!B:D,3,FALSE)</f>
        <v>811650.74</v>
      </c>
      <c r="J39" s="21">
        <f>VLOOKUP(B39,RMS!B:E,4,FALSE)</f>
        <v>1080092.19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9"/>
      <c r="B40" s="12">
        <v>78</v>
      </c>
      <c r="C40" s="44" t="s">
        <v>39</v>
      </c>
      <c r="D40" s="44"/>
      <c r="E40" s="15">
        <f>VLOOKUP(C40,RA!B10:D67,3,0)</f>
        <v>293167.63</v>
      </c>
      <c r="F40" s="25">
        <f>VLOOKUP(C40,RA!B10:I71,8,0)</f>
        <v>18626.189999999999</v>
      </c>
      <c r="G40" s="16">
        <f t="shared" si="0"/>
        <v>274541.44</v>
      </c>
      <c r="H40" s="27">
        <f>RA!J38</f>
        <v>-14.298848506571201</v>
      </c>
      <c r="I40" s="20">
        <f>VLOOKUP(B40,RMS!B:D,3,FALSE)</f>
        <v>293167.63</v>
      </c>
      <c r="J40" s="21">
        <f>VLOOKUP(B40,RMS!B:E,4,FALSE)</f>
        <v>274541.44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49"/>
      <c r="B41" s="12">
        <v>9101</v>
      </c>
      <c r="C41" s="45" t="s">
        <v>71</v>
      </c>
      <c r="D41" s="46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-33.404311593459099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49"/>
      <c r="B42" s="12">
        <v>99</v>
      </c>
      <c r="C42" s="44" t="s">
        <v>34</v>
      </c>
      <c r="D42" s="44"/>
      <c r="E42" s="15">
        <f>VLOOKUP(C42,RA!B8:D68,3,0)</f>
        <v>38816.768799999998</v>
      </c>
      <c r="F42" s="25">
        <f>VLOOKUP(C42,RA!B8:I72,8,0)</f>
        <v>5574.3824999999997</v>
      </c>
      <c r="G42" s="16">
        <f t="shared" si="0"/>
        <v>33242.386299999998</v>
      </c>
      <c r="H42" s="27">
        <f>RA!J39</f>
        <v>-33.404311593459099</v>
      </c>
      <c r="I42" s="20">
        <f>VLOOKUP(B42,RMS!B:D,3,FALSE)</f>
        <v>38816.768776945799</v>
      </c>
      <c r="J42" s="21">
        <f>VLOOKUP(B42,RMS!B:E,4,FALSE)</f>
        <v>33242.386294531403</v>
      </c>
      <c r="K42" s="22">
        <f t="shared" si="1"/>
        <v>2.3054199118632823E-5</v>
      </c>
      <c r="L42" s="22">
        <f t="shared" si="2"/>
        <v>5.4685951909050345E-6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66" t="s">
        <v>45</v>
      </c>
      <c r="W1" s="63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66"/>
      <c r="W2" s="63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67" t="s">
        <v>46</v>
      </c>
      <c r="W3" s="63"/>
    </row>
    <row r="4" spans="1:23" ht="15" thickTop="1" thickBo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65"/>
      <c r="W4" s="63"/>
    </row>
    <row r="5" spans="1:23" ht="22.5" thickTop="1" thickBot="1" x14ac:dyDescent="0.25">
      <c r="A5" s="68"/>
      <c r="B5" s="69"/>
      <c r="C5" s="70"/>
      <c r="D5" s="71" t="s">
        <v>0</v>
      </c>
      <c r="E5" s="71" t="s">
        <v>73</v>
      </c>
      <c r="F5" s="71" t="s">
        <v>74</v>
      </c>
      <c r="G5" s="71" t="s">
        <v>47</v>
      </c>
      <c r="H5" s="71" t="s">
        <v>48</v>
      </c>
      <c r="I5" s="71" t="s">
        <v>1</v>
      </c>
      <c r="J5" s="71" t="s">
        <v>2</v>
      </c>
      <c r="K5" s="71" t="s">
        <v>49</v>
      </c>
      <c r="L5" s="71" t="s">
        <v>50</v>
      </c>
      <c r="M5" s="71" t="s">
        <v>51</v>
      </c>
      <c r="N5" s="71" t="s">
        <v>52</v>
      </c>
      <c r="O5" s="71" t="s">
        <v>53</v>
      </c>
      <c r="P5" s="71" t="s">
        <v>75</v>
      </c>
      <c r="Q5" s="71" t="s">
        <v>76</v>
      </c>
      <c r="R5" s="71" t="s">
        <v>54</v>
      </c>
      <c r="S5" s="71" t="s">
        <v>55</v>
      </c>
      <c r="T5" s="71" t="s">
        <v>56</v>
      </c>
      <c r="U5" s="72" t="s">
        <v>57</v>
      </c>
      <c r="V5" s="65"/>
      <c r="W5" s="65"/>
    </row>
    <row r="6" spans="1:23" ht="14.25" thickBot="1" x14ac:dyDescent="0.25">
      <c r="A6" s="73" t="s">
        <v>3</v>
      </c>
      <c r="B6" s="62" t="s">
        <v>4</v>
      </c>
      <c r="C6" s="61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4"/>
      <c r="V6" s="65"/>
      <c r="W6" s="65"/>
    </row>
    <row r="7" spans="1:23" ht="14.25" thickBot="1" x14ac:dyDescent="0.25">
      <c r="A7" s="60" t="s">
        <v>5</v>
      </c>
      <c r="B7" s="59"/>
      <c r="C7" s="58"/>
      <c r="D7" s="75">
        <v>31057352.4844</v>
      </c>
      <c r="E7" s="75">
        <v>18937512.258000001</v>
      </c>
      <c r="F7" s="76">
        <v>163.99911488522</v>
      </c>
      <c r="G7" s="75">
        <v>15454074.332800001</v>
      </c>
      <c r="H7" s="76">
        <v>100.96546590618701</v>
      </c>
      <c r="I7" s="75">
        <v>-1995192.8685999999</v>
      </c>
      <c r="J7" s="76">
        <v>-6.4242207045889703</v>
      </c>
      <c r="K7" s="75">
        <v>1253443.5919999999</v>
      </c>
      <c r="L7" s="76">
        <v>8.1107646113728702</v>
      </c>
      <c r="M7" s="76">
        <v>-2.5917691720107299</v>
      </c>
      <c r="N7" s="75">
        <v>452741981.21700001</v>
      </c>
      <c r="O7" s="75">
        <v>3900234717.0047002</v>
      </c>
      <c r="P7" s="75">
        <v>903253</v>
      </c>
      <c r="Q7" s="75">
        <v>808513</v>
      </c>
      <c r="R7" s="76">
        <v>11.7178078769296</v>
      </c>
      <c r="S7" s="75">
        <v>34.383890764160199</v>
      </c>
      <c r="T7" s="75">
        <v>18.571505703433299</v>
      </c>
      <c r="U7" s="77">
        <v>45.987771335083401</v>
      </c>
      <c r="V7" s="65"/>
      <c r="W7" s="65"/>
    </row>
    <row r="8" spans="1:23" ht="12" customHeight="1" thickBot="1" x14ac:dyDescent="0.25">
      <c r="A8" s="55">
        <v>42545</v>
      </c>
      <c r="B8" s="64" t="s">
        <v>6</v>
      </c>
      <c r="C8" s="53"/>
      <c r="D8" s="78">
        <v>502179.3346</v>
      </c>
      <c r="E8" s="78">
        <v>765178.02309999999</v>
      </c>
      <c r="F8" s="79">
        <v>65.629084923989097</v>
      </c>
      <c r="G8" s="78">
        <v>532705.91839999997</v>
      </c>
      <c r="H8" s="79">
        <v>-5.7304758114359897</v>
      </c>
      <c r="I8" s="78">
        <v>112314.3363</v>
      </c>
      <c r="J8" s="79">
        <v>22.365383949831699</v>
      </c>
      <c r="K8" s="78">
        <v>130474.5891</v>
      </c>
      <c r="L8" s="79">
        <v>24.492798858305299</v>
      </c>
      <c r="M8" s="79">
        <v>-0.139186127546118</v>
      </c>
      <c r="N8" s="78">
        <v>12782391.5067</v>
      </c>
      <c r="O8" s="78">
        <v>138239104.27649999</v>
      </c>
      <c r="P8" s="78">
        <v>23911</v>
      </c>
      <c r="Q8" s="78">
        <v>21348</v>
      </c>
      <c r="R8" s="79">
        <v>12.0058085066517</v>
      </c>
      <c r="S8" s="78">
        <v>21.002021437831999</v>
      </c>
      <c r="T8" s="78">
        <v>21.858434874461299</v>
      </c>
      <c r="U8" s="80">
        <v>-4.0777667005264897</v>
      </c>
      <c r="V8" s="65"/>
      <c r="W8" s="65"/>
    </row>
    <row r="9" spans="1:23" ht="12" customHeight="1" thickBot="1" x14ac:dyDescent="0.25">
      <c r="A9" s="56"/>
      <c r="B9" s="64" t="s">
        <v>7</v>
      </c>
      <c r="C9" s="53"/>
      <c r="D9" s="78">
        <v>61170.687599999997</v>
      </c>
      <c r="E9" s="78">
        <v>108835.6177</v>
      </c>
      <c r="F9" s="79">
        <v>56.204658817312897</v>
      </c>
      <c r="G9" s="78">
        <v>60362.882599999997</v>
      </c>
      <c r="H9" s="79">
        <v>1.33824788546462</v>
      </c>
      <c r="I9" s="78">
        <v>13459.3925</v>
      </c>
      <c r="J9" s="79">
        <v>22.003009984148001</v>
      </c>
      <c r="K9" s="78">
        <v>14008.6844</v>
      </c>
      <c r="L9" s="79">
        <v>23.207447684083899</v>
      </c>
      <c r="M9" s="79">
        <v>-3.9210812687021999E-2</v>
      </c>
      <c r="N9" s="78">
        <v>1917248.3141999999</v>
      </c>
      <c r="O9" s="78">
        <v>19519149.5165</v>
      </c>
      <c r="P9" s="78">
        <v>3586</v>
      </c>
      <c r="Q9" s="78">
        <v>2945</v>
      </c>
      <c r="R9" s="79">
        <v>21.765704584040702</v>
      </c>
      <c r="S9" s="78">
        <v>17.058195092024501</v>
      </c>
      <c r="T9" s="78">
        <v>16.514692427843801</v>
      </c>
      <c r="U9" s="80">
        <v>3.1861674769732602</v>
      </c>
      <c r="V9" s="65"/>
      <c r="W9" s="65"/>
    </row>
    <row r="10" spans="1:23" ht="12" customHeight="1" thickBot="1" x14ac:dyDescent="0.25">
      <c r="A10" s="56"/>
      <c r="B10" s="64" t="s">
        <v>8</v>
      </c>
      <c r="C10" s="53"/>
      <c r="D10" s="78">
        <v>102493.64019999999</v>
      </c>
      <c r="E10" s="78">
        <v>144349.90729999999</v>
      </c>
      <c r="F10" s="79">
        <v>71.0036065260431</v>
      </c>
      <c r="G10" s="78">
        <v>97627.682499999995</v>
      </c>
      <c r="H10" s="79">
        <v>4.9841987184321397</v>
      </c>
      <c r="I10" s="78">
        <v>31653.750499999998</v>
      </c>
      <c r="J10" s="79">
        <v>30.8836240358258</v>
      </c>
      <c r="K10" s="78">
        <v>27012.599300000002</v>
      </c>
      <c r="L10" s="79">
        <v>27.668995727723001</v>
      </c>
      <c r="M10" s="79">
        <v>0.171814313330447</v>
      </c>
      <c r="N10" s="78">
        <v>4378644.0809000004</v>
      </c>
      <c r="O10" s="78">
        <v>35206314.4538</v>
      </c>
      <c r="P10" s="78">
        <v>91208</v>
      </c>
      <c r="Q10" s="78">
        <v>84447</v>
      </c>
      <c r="R10" s="79">
        <v>8.0062050753727299</v>
      </c>
      <c r="S10" s="78">
        <v>1.12373520085957</v>
      </c>
      <c r="T10" s="78">
        <v>1.0616417611046001</v>
      </c>
      <c r="U10" s="80">
        <v>5.5256291435454203</v>
      </c>
      <c r="V10" s="65"/>
      <c r="W10" s="65"/>
    </row>
    <row r="11" spans="1:23" ht="14.25" thickBot="1" x14ac:dyDescent="0.25">
      <c r="A11" s="56"/>
      <c r="B11" s="64" t="s">
        <v>9</v>
      </c>
      <c r="C11" s="53"/>
      <c r="D11" s="78">
        <v>56208.101900000001</v>
      </c>
      <c r="E11" s="78">
        <v>77513.408200000005</v>
      </c>
      <c r="F11" s="79">
        <v>72.514037513318897</v>
      </c>
      <c r="G11" s="78">
        <v>56835.463199999998</v>
      </c>
      <c r="H11" s="79">
        <v>-1.1038201585379299</v>
      </c>
      <c r="I11" s="78">
        <v>12424.159799999999</v>
      </c>
      <c r="J11" s="79">
        <v>22.103859372629</v>
      </c>
      <c r="K11" s="78">
        <v>13785.391900000001</v>
      </c>
      <c r="L11" s="79">
        <v>24.2549125560747</v>
      </c>
      <c r="M11" s="79">
        <v>-9.874453406E-2</v>
      </c>
      <c r="N11" s="78">
        <v>1631310.8695</v>
      </c>
      <c r="O11" s="78">
        <v>11791581.5912</v>
      </c>
      <c r="P11" s="78">
        <v>2922</v>
      </c>
      <c r="Q11" s="78">
        <v>3147</v>
      </c>
      <c r="R11" s="79">
        <v>-7.14966634890372</v>
      </c>
      <c r="S11" s="78">
        <v>19.236174503764499</v>
      </c>
      <c r="T11" s="78">
        <v>18.8346218303146</v>
      </c>
      <c r="U11" s="80">
        <v>2.08748716316423</v>
      </c>
      <c r="V11" s="65"/>
      <c r="W11" s="65"/>
    </row>
    <row r="12" spans="1:23" ht="12" customHeight="1" thickBot="1" x14ac:dyDescent="0.25">
      <c r="A12" s="56"/>
      <c r="B12" s="64" t="s">
        <v>10</v>
      </c>
      <c r="C12" s="53"/>
      <c r="D12" s="78">
        <v>241780.58470000001</v>
      </c>
      <c r="E12" s="78">
        <v>311217.15370000002</v>
      </c>
      <c r="F12" s="79">
        <v>77.688707651720904</v>
      </c>
      <c r="G12" s="78">
        <v>235959.26560000001</v>
      </c>
      <c r="H12" s="79">
        <v>2.46708646307976</v>
      </c>
      <c r="I12" s="78">
        <v>35307.298799999997</v>
      </c>
      <c r="J12" s="79">
        <v>14.603033094575901</v>
      </c>
      <c r="K12" s="78">
        <v>34514.188600000001</v>
      </c>
      <c r="L12" s="79">
        <v>14.627180887445499</v>
      </c>
      <c r="M12" s="79">
        <v>2.2979250915954999E-2</v>
      </c>
      <c r="N12" s="78">
        <v>6450284.7532000002</v>
      </c>
      <c r="O12" s="78">
        <v>41358176.355599999</v>
      </c>
      <c r="P12" s="78">
        <v>3012</v>
      </c>
      <c r="Q12" s="78">
        <v>2949</v>
      </c>
      <c r="R12" s="79">
        <v>2.13631739572737</v>
      </c>
      <c r="S12" s="78">
        <v>80.272438479415698</v>
      </c>
      <c r="T12" s="78">
        <v>84.865144116649702</v>
      </c>
      <c r="U12" s="80">
        <v>-5.7213979346245498</v>
      </c>
      <c r="V12" s="65"/>
      <c r="W12" s="65"/>
    </row>
    <row r="13" spans="1:23" ht="14.25" thickBot="1" x14ac:dyDescent="0.25">
      <c r="A13" s="56"/>
      <c r="B13" s="64" t="s">
        <v>11</v>
      </c>
      <c r="C13" s="53"/>
      <c r="D13" s="78">
        <v>229160.24110000001</v>
      </c>
      <c r="E13" s="78">
        <v>327525.6875</v>
      </c>
      <c r="F13" s="79">
        <v>69.967104824411706</v>
      </c>
      <c r="G13" s="78">
        <v>258038.73989999999</v>
      </c>
      <c r="H13" s="79">
        <v>-11.191536127944</v>
      </c>
      <c r="I13" s="78">
        <v>39507.360999999997</v>
      </c>
      <c r="J13" s="79">
        <v>17.240059100286899</v>
      </c>
      <c r="K13" s="78">
        <v>71143.875</v>
      </c>
      <c r="L13" s="79">
        <v>27.571005434134001</v>
      </c>
      <c r="M13" s="79">
        <v>-0.44468359363332399</v>
      </c>
      <c r="N13" s="78">
        <v>5924108.1335000005</v>
      </c>
      <c r="O13" s="78">
        <v>60496055.157700002</v>
      </c>
      <c r="P13" s="78">
        <v>11061</v>
      </c>
      <c r="Q13" s="78">
        <v>9822</v>
      </c>
      <c r="R13" s="79">
        <v>12.6145387904704</v>
      </c>
      <c r="S13" s="78">
        <v>20.717859244191299</v>
      </c>
      <c r="T13" s="78">
        <v>21.7153859091835</v>
      </c>
      <c r="U13" s="80">
        <v>-4.8148153399190399</v>
      </c>
      <c r="V13" s="65"/>
      <c r="W13" s="65"/>
    </row>
    <row r="14" spans="1:23" ht="14.25" thickBot="1" x14ac:dyDescent="0.25">
      <c r="A14" s="56"/>
      <c r="B14" s="64" t="s">
        <v>12</v>
      </c>
      <c r="C14" s="53"/>
      <c r="D14" s="78">
        <v>113856.1568</v>
      </c>
      <c r="E14" s="78">
        <v>180779.90919999999</v>
      </c>
      <c r="F14" s="79">
        <v>62.980536556216002</v>
      </c>
      <c r="G14" s="78">
        <v>151693.33929999999</v>
      </c>
      <c r="H14" s="79">
        <v>-24.943206257178101</v>
      </c>
      <c r="I14" s="78">
        <v>24217.0275</v>
      </c>
      <c r="J14" s="79">
        <v>21.269844495576699</v>
      </c>
      <c r="K14" s="78">
        <v>27040.303800000002</v>
      </c>
      <c r="L14" s="79">
        <v>17.8256368570825</v>
      </c>
      <c r="M14" s="79">
        <v>-0.104409932702014</v>
      </c>
      <c r="N14" s="78">
        <v>3238176.6072</v>
      </c>
      <c r="O14" s="78">
        <v>27793589.3158</v>
      </c>
      <c r="P14" s="78">
        <v>2512</v>
      </c>
      <c r="Q14" s="78">
        <v>2528</v>
      </c>
      <c r="R14" s="79">
        <v>-0.632911392405067</v>
      </c>
      <c r="S14" s="78">
        <v>45.324903184713399</v>
      </c>
      <c r="T14" s="78">
        <v>46.095721518987297</v>
      </c>
      <c r="U14" s="80">
        <v>-1.7006508124962401</v>
      </c>
      <c r="V14" s="65"/>
      <c r="W14" s="65"/>
    </row>
    <row r="15" spans="1:23" ht="14.25" thickBot="1" x14ac:dyDescent="0.25">
      <c r="A15" s="56"/>
      <c r="B15" s="64" t="s">
        <v>13</v>
      </c>
      <c r="C15" s="53"/>
      <c r="D15" s="78">
        <v>98747.435599999997</v>
      </c>
      <c r="E15" s="78">
        <v>157069.2776</v>
      </c>
      <c r="F15" s="79">
        <v>62.868714435342902</v>
      </c>
      <c r="G15" s="78">
        <v>112080.96920000001</v>
      </c>
      <c r="H15" s="79">
        <v>-11.896340382467001</v>
      </c>
      <c r="I15" s="78">
        <v>-787.54499999999996</v>
      </c>
      <c r="J15" s="79">
        <v>-0.79753463491460996</v>
      </c>
      <c r="K15" s="78">
        <v>22393.821800000002</v>
      </c>
      <c r="L15" s="79">
        <v>19.9800393945915</v>
      </c>
      <c r="M15" s="79">
        <v>-1.0351679586911799</v>
      </c>
      <c r="N15" s="78">
        <v>2714695.1834999998</v>
      </c>
      <c r="O15" s="78">
        <v>23189116.451299999</v>
      </c>
      <c r="P15" s="78">
        <v>5353</v>
      </c>
      <c r="Q15" s="78">
        <v>4886</v>
      </c>
      <c r="R15" s="79">
        <v>9.5579205894392096</v>
      </c>
      <c r="S15" s="78">
        <v>18.447120418456901</v>
      </c>
      <c r="T15" s="78">
        <v>18.910357818256202</v>
      </c>
      <c r="U15" s="80">
        <v>-2.5111637442113599</v>
      </c>
      <c r="V15" s="65"/>
      <c r="W15" s="65"/>
    </row>
    <row r="16" spans="1:23" ht="14.25" thickBot="1" x14ac:dyDescent="0.25">
      <c r="A16" s="56"/>
      <c r="B16" s="64" t="s">
        <v>14</v>
      </c>
      <c r="C16" s="53"/>
      <c r="D16" s="78">
        <v>1763977.1221</v>
      </c>
      <c r="E16" s="78">
        <v>1072176.9302000001</v>
      </c>
      <c r="F16" s="79">
        <v>164.52295068230501</v>
      </c>
      <c r="G16" s="78">
        <v>723378.29969999997</v>
      </c>
      <c r="H16" s="79">
        <v>143.85264568090599</v>
      </c>
      <c r="I16" s="78">
        <v>-297138.26059999998</v>
      </c>
      <c r="J16" s="79">
        <v>-16.8447910620439</v>
      </c>
      <c r="K16" s="78">
        <v>25898.305700000001</v>
      </c>
      <c r="L16" s="79">
        <v>3.5801883621254</v>
      </c>
      <c r="M16" s="79">
        <v>-12.4732702610735</v>
      </c>
      <c r="N16" s="78">
        <v>25495630.157000002</v>
      </c>
      <c r="O16" s="78">
        <v>197889784.05970001</v>
      </c>
      <c r="P16" s="78">
        <v>63457</v>
      </c>
      <c r="Q16" s="78">
        <v>53860</v>
      </c>
      <c r="R16" s="79">
        <v>17.818418121054599</v>
      </c>
      <c r="S16" s="78">
        <v>27.7979911136675</v>
      </c>
      <c r="T16" s="78">
        <v>15.441285625696301</v>
      </c>
      <c r="U16" s="80">
        <v>44.451793071823097</v>
      </c>
      <c r="V16" s="65"/>
      <c r="W16" s="65"/>
    </row>
    <row r="17" spans="1:21" ht="12" thickBot="1" x14ac:dyDescent="0.25">
      <c r="A17" s="56"/>
      <c r="B17" s="64" t="s">
        <v>15</v>
      </c>
      <c r="C17" s="53"/>
      <c r="D17" s="78">
        <v>624723.09180000005</v>
      </c>
      <c r="E17" s="78">
        <v>672489.80599999998</v>
      </c>
      <c r="F17" s="79">
        <v>92.897035200560296</v>
      </c>
      <c r="G17" s="78">
        <v>440683.79180000001</v>
      </c>
      <c r="H17" s="79">
        <v>41.762212140428403</v>
      </c>
      <c r="I17" s="78">
        <v>59260.170599999998</v>
      </c>
      <c r="J17" s="79">
        <v>9.4858300225872991</v>
      </c>
      <c r="K17" s="78">
        <v>47143.883300000001</v>
      </c>
      <c r="L17" s="79">
        <v>10.697893631948199</v>
      </c>
      <c r="M17" s="79">
        <v>0.25700656059446803</v>
      </c>
      <c r="N17" s="78">
        <v>20286644.213799998</v>
      </c>
      <c r="O17" s="78">
        <v>218660794.85069999</v>
      </c>
      <c r="P17" s="78">
        <v>12251</v>
      </c>
      <c r="Q17" s="78">
        <v>11981</v>
      </c>
      <c r="R17" s="79">
        <v>2.2535681495701598</v>
      </c>
      <c r="S17" s="78">
        <v>50.993640666068103</v>
      </c>
      <c r="T17" s="78">
        <v>57.455049987480201</v>
      </c>
      <c r="U17" s="80">
        <v>-12.6710100259847</v>
      </c>
    </row>
    <row r="18" spans="1:21" ht="12" customHeight="1" thickBot="1" x14ac:dyDescent="0.25">
      <c r="A18" s="56"/>
      <c r="B18" s="64" t="s">
        <v>16</v>
      </c>
      <c r="C18" s="53"/>
      <c r="D18" s="78">
        <v>1548818.442</v>
      </c>
      <c r="E18" s="78">
        <v>1845654.8041000001</v>
      </c>
      <c r="F18" s="79">
        <v>83.917016256745399</v>
      </c>
      <c r="G18" s="78">
        <v>2139400.7884</v>
      </c>
      <c r="H18" s="79">
        <v>-27.605035466107299</v>
      </c>
      <c r="I18" s="78">
        <v>88545.745500000005</v>
      </c>
      <c r="J18" s="79">
        <v>5.7169867751355197</v>
      </c>
      <c r="K18" s="78">
        <v>-82446.841100000005</v>
      </c>
      <c r="L18" s="79">
        <v>-3.8537351929116501</v>
      </c>
      <c r="M18" s="79">
        <v>-2.0739737789662902</v>
      </c>
      <c r="N18" s="78">
        <v>36898711.679899998</v>
      </c>
      <c r="O18" s="78">
        <v>415693220.65289998</v>
      </c>
      <c r="P18" s="78">
        <v>68031</v>
      </c>
      <c r="Q18" s="78">
        <v>55977</v>
      </c>
      <c r="R18" s="79">
        <v>21.533844257462899</v>
      </c>
      <c r="S18" s="78">
        <v>22.766363010980299</v>
      </c>
      <c r="T18" s="78">
        <v>19.667126512674798</v>
      </c>
      <c r="U18" s="80">
        <v>13.6132262180423</v>
      </c>
    </row>
    <row r="19" spans="1:21" ht="12" customHeight="1" thickBot="1" x14ac:dyDescent="0.25">
      <c r="A19" s="56"/>
      <c r="B19" s="64" t="s">
        <v>17</v>
      </c>
      <c r="C19" s="53"/>
      <c r="D19" s="78">
        <v>415890.62910000002</v>
      </c>
      <c r="E19" s="78">
        <v>538529.58829999994</v>
      </c>
      <c r="F19" s="79">
        <v>77.227071294793703</v>
      </c>
      <c r="G19" s="78">
        <v>444995.87270000001</v>
      </c>
      <c r="H19" s="79">
        <v>-6.5405648424118503</v>
      </c>
      <c r="I19" s="78">
        <v>15546.8904</v>
      </c>
      <c r="J19" s="79">
        <v>3.7382160866773901</v>
      </c>
      <c r="K19" s="78">
        <v>26324.561300000001</v>
      </c>
      <c r="L19" s="79">
        <v>5.9156866198053599</v>
      </c>
      <c r="M19" s="79">
        <v>-0.409415024135654</v>
      </c>
      <c r="N19" s="78">
        <v>12605661.031199999</v>
      </c>
      <c r="O19" s="78">
        <v>123273938.1911</v>
      </c>
      <c r="P19" s="78">
        <v>8304</v>
      </c>
      <c r="Q19" s="78">
        <v>6826</v>
      </c>
      <c r="R19" s="79">
        <v>21.6525051274538</v>
      </c>
      <c r="S19" s="78">
        <v>50.083168244219699</v>
      </c>
      <c r="T19" s="78">
        <v>47.415791034280701</v>
      </c>
      <c r="U19" s="80">
        <v>5.3258955123048199</v>
      </c>
    </row>
    <row r="20" spans="1:21" ht="12" thickBot="1" x14ac:dyDescent="0.25">
      <c r="A20" s="56"/>
      <c r="B20" s="64" t="s">
        <v>18</v>
      </c>
      <c r="C20" s="53"/>
      <c r="D20" s="78">
        <v>1297612.5941000001</v>
      </c>
      <c r="E20" s="78">
        <v>1091619.7463</v>
      </c>
      <c r="F20" s="79">
        <v>118.870384902637</v>
      </c>
      <c r="G20" s="78">
        <v>919351.93660000002</v>
      </c>
      <c r="H20" s="79">
        <v>41.144271572310501</v>
      </c>
      <c r="I20" s="78">
        <v>60515.616499999996</v>
      </c>
      <c r="J20" s="79">
        <v>4.6636119882893503</v>
      </c>
      <c r="K20" s="78">
        <v>62133.994400000003</v>
      </c>
      <c r="L20" s="79">
        <v>6.7584558128835299</v>
      </c>
      <c r="M20" s="79">
        <v>-2.6046577491563999E-2</v>
      </c>
      <c r="N20" s="78">
        <v>24543129.986299999</v>
      </c>
      <c r="O20" s="78">
        <v>221266017.71439999</v>
      </c>
      <c r="P20" s="78">
        <v>42335</v>
      </c>
      <c r="Q20" s="78">
        <v>36633</v>
      </c>
      <c r="R20" s="79">
        <v>15.565200775257299</v>
      </c>
      <c r="S20" s="78">
        <v>30.651059267745399</v>
      </c>
      <c r="T20" s="78">
        <v>28.455591655065099</v>
      </c>
      <c r="U20" s="80">
        <v>7.1627789222625102</v>
      </c>
    </row>
    <row r="21" spans="1:21" ht="12" customHeight="1" thickBot="1" x14ac:dyDescent="0.25">
      <c r="A21" s="56"/>
      <c r="B21" s="64" t="s">
        <v>19</v>
      </c>
      <c r="C21" s="53"/>
      <c r="D21" s="78">
        <v>326991.07559999998</v>
      </c>
      <c r="E21" s="78">
        <v>366023.20600000001</v>
      </c>
      <c r="F21" s="79">
        <v>89.336159631365007</v>
      </c>
      <c r="G21" s="78">
        <v>272646.84980000003</v>
      </c>
      <c r="H21" s="79">
        <v>19.9320937835388</v>
      </c>
      <c r="I21" s="78">
        <v>31431.786199999999</v>
      </c>
      <c r="J21" s="79">
        <v>9.6124293735923594</v>
      </c>
      <c r="K21" s="78">
        <v>31172.8822</v>
      </c>
      <c r="L21" s="79">
        <v>11.4334283425123</v>
      </c>
      <c r="M21" s="79">
        <v>8.3054238725480001E-3</v>
      </c>
      <c r="N21" s="78">
        <v>7305582.3060999997</v>
      </c>
      <c r="O21" s="78">
        <v>74668274.2817</v>
      </c>
      <c r="P21" s="78">
        <v>28150</v>
      </c>
      <c r="Q21" s="78">
        <v>24292</v>
      </c>
      <c r="R21" s="79">
        <v>15.881771776716599</v>
      </c>
      <c r="S21" s="78">
        <v>11.616023999999999</v>
      </c>
      <c r="T21" s="78">
        <v>11.209993368187099</v>
      </c>
      <c r="U21" s="80">
        <v>3.49543554501042</v>
      </c>
    </row>
    <row r="22" spans="1:21" ht="12" customHeight="1" thickBot="1" x14ac:dyDescent="0.25">
      <c r="A22" s="56"/>
      <c r="B22" s="64" t="s">
        <v>20</v>
      </c>
      <c r="C22" s="53"/>
      <c r="D22" s="78">
        <v>1218012.6325999999</v>
      </c>
      <c r="E22" s="78">
        <v>1513323.1797</v>
      </c>
      <c r="F22" s="79">
        <v>80.485956267547394</v>
      </c>
      <c r="G22" s="78">
        <v>1119403.3454</v>
      </c>
      <c r="H22" s="79">
        <v>8.80909348763503</v>
      </c>
      <c r="I22" s="78">
        <v>26390.042399999998</v>
      </c>
      <c r="J22" s="79">
        <v>2.1666476761958702</v>
      </c>
      <c r="K22" s="78">
        <v>132828.5454</v>
      </c>
      <c r="L22" s="79">
        <v>11.8660129028412</v>
      </c>
      <c r="M22" s="79">
        <v>-0.80132250699178398</v>
      </c>
      <c r="N22" s="78">
        <v>38836661.520499997</v>
      </c>
      <c r="O22" s="78">
        <v>257005418.18610001</v>
      </c>
      <c r="P22" s="78">
        <v>75428</v>
      </c>
      <c r="Q22" s="78">
        <v>71602</v>
      </c>
      <c r="R22" s="79">
        <v>5.3434261612804104</v>
      </c>
      <c r="S22" s="78">
        <v>16.148017083841498</v>
      </c>
      <c r="T22" s="78">
        <v>16.059046916287301</v>
      </c>
      <c r="U22" s="80">
        <v>0.55096651862798296</v>
      </c>
    </row>
    <row r="23" spans="1:21" ht="12" thickBot="1" x14ac:dyDescent="0.25">
      <c r="A23" s="56"/>
      <c r="B23" s="64" t="s">
        <v>21</v>
      </c>
      <c r="C23" s="53"/>
      <c r="D23" s="78">
        <v>5163638.2412</v>
      </c>
      <c r="E23" s="78">
        <v>3013796.3095999998</v>
      </c>
      <c r="F23" s="79">
        <v>171.333352050104</v>
      </c>
      <c r="G23" s="78">
        <v>2323277.6335999998</v>
      </c>
      <c r="H23" s="79">
        <v>122.256615676137</v>
      </c>
      <c r="I23" s="78">
        <v>-587366.26419999998</v>
      </c>
      <c r="J23" s="79">
        <v>-11.375046755086</v>
      </c>
      <c r="K23" s="78">
        <v>345423.91499999998</v>
      </c>
      <c r="L23" s="79">
        <v>14.867956803972399</v>
      </c>
      <c r="M23" s="79">
        <v>-2.7004215362448201</v>
      </c>
      <c r="N23" s="78">
        <v>75477908.0625</v>
      </c>
      <c r="O23" s="78">
        <v>567384977.35889995</v>
      </c>
      <c r="P23" s="78">
        <v>85439</v>
      </c>
      <c r="Q23" s="78">
        <v>70644</v>
      </c>
      <c r="R23" s="79">
        <v>20.9430383330502</v>
      </c>
      <c r="S23" s="78">
        <v>60.436548194618403</v>
      </c>
      <c r="T23" s="78">
        <v>33.562170249419601</v>
      </c>
      <c r="U23" s="80">
        <v>44.467096066866098</v>
      </c>
    </row>
    <row r="24" spans="1:21" ht="12" thickBot="1" x14ac:dyDescent="0.25">
      <c r="A24" s="56"/>
      <c r="B24" s="64" t="s">
        <v>22</v>
      </c>
      <c r="C24" s="53"/>
      <c r="D24" s="78">
        <v>245285.72070000001</v>
      </c>
      <c r="E24" s="78">
        <v>231534.37160000001</v>
      </c>
      <c r="F24" s="79">
        <v>105.939225785343</v>
      </c>
      <c r="G24" s="78">
        <v>174722.01130000001</v>
      </c>
      <c r="H24" s="79">
        <v>40.386273529579</v>
      </c>
      <c r="I24" s="78">
        <v>32296.618299999998</v>
      </c>
      <c r="J24" s="79">
        <v>13.1669378094377</v>
      </c>
      <c r="K24" s="78">
        <v>31942.3786</v>
      </c>
      <c r="L24" s="79">
        <v>18.2818285814914</v>
      </c>
      <c r="M24" s="79">
        <v>1.1089959969356E-2</v>
      </c>
      <c r="N24" s="78">
        <v>6357550.0284000002</v>
      </c>
      <c r="O24" s="78">
        <v>53363494.527800001</v>
      </c>
      <c r="P24" s="78">
        <v>23287</v>
      </c>
      <c r="Q24" s="78">
        <v>20516</v>
      </c>
      <c r="R24" s="79">
        <v>13.5065314876194</v>
      </c>
      <c r="S24" s="78">
        <v>10.533161021170599</v>
      </c>
      <c r="T24" s="78">
        <v>10.319174341977</v>
      </c>
      <c r="U24" s="80">
        <v>2.0315523399245801</v>
      </c>
    </row>
    <row r="25" spans="1:21" ht="12" thickBot="1" x14ac:dyDescent="0.25">
      <c r="A25" s="56"/>
      <c r="B25" s="64" t="s">
        <v>23</v>
      </c>
      <c r="C25" s="53"/>
      <c r="D25" s="78">
        <v>230725.85769999999</v>
      </c>
      <c r="E25" s="78">
        <v>261893.69219999999</v>
      </c>
      <c r="F25" s="79">
        <v>88.099051092762394</v>
      </c>
      <c r="G25" s="78">
        <v>165509.5361</v>
      </c>
      <c r="H25" s="79">
        <v>39.403361967371303</v>
      </c>
      <c r="I25" s="78">
        <v>17323.688399999999</v>
      </c>
      <c r="J25" s="79">
        <v>7.5083428327851403</v>
      </c>
      <c r="K25" s="78">
        <v>10965.881600000001</v>
      </c>
      <c r="L25" s="79">
        <v>6.62552856977043</v>
      </c>
      <c r="M25" s="79">
        <v>0.57978072643060397</v>
      </c>
      <c r="N25" s="78">
        <v>6466345.2626999998</v>
      </c>
      <c r="O25" s="78">
        <v>66462437.642899998</v>
      </c>
      <c r="P25" s="78">
        <v>15691</v>
      </c>
      <c r="Q25" s="78">
        <v>14356</v>
      </c>
      <c r="R25" s="79">
        <v>9.2992477013095591</v>
      </c>
      <c r="S25" s="78">
        <v>14.7043437448219</v>
      </c>
      <c r="T25" s="78">
        <v>13.856879799387</v>
      </c>
      <c r="U25" s="80">
        <v>5.76335782229852</v>
      </c>
    </row>
    <row r="26" spans="1:21" ht="12" thickBot="1" x14ac:dyDescent="0.25">
      <c r="A26" s="56"/>
      <c r="B26" s="64" t="s">
        <v>24</v>
      </c>
      <c r="C26" s="53"/>
      <c r="D26" s="78">
        <v>742265.31030000001</v>
      </c>
      <c r="E26" s="78">
        <v>710828.51489999995</v>
      </c>
      <c r="F26" s="79">
        <v>104.422556881307</v>
      </c>
      <c r="G26" s="78">
        <v>468558.90019999997</v>
      </c>
      <c r="H26" s="79">
        <v>58.414515225977098</v>
      </c>
      <c r="I26" s="78">
        <v>146475.00529999999</v>
      </c>
      <c r="J26" s="79">
        <v>19.7335108171497</v>
      </c>
      <c r="K26" s="78">
        <v>105482.62450000001</v>
      </c>
      <c r="L26" s="79">
        <v>22.512137631998002</v>
      </c>
      <c r="M26" s="79">
        <v>0.38861737650450601</v>
      </c>
      <c r="N26" s="78">
        <v>14959152.774599999</v>
      </c>
      <c r="O26" s="78">
        <v>126446470.52689999</v>
      </c>
      <c r="P26" s="78">
        <v>50400</v>
      </c>
      <c r="Q26" s="78">
        <v>47648</v>
      </c>
      <c r="R26" s="79">
        <v>5.7756883814640698</v>
      </c>
      <c r="S26" s="78">
        <v>14.727486315476201</v>
      </c>
      <c r="T26" s="78">
        <v>14.329475875167899</v>
      </c>
      <c r="U26" s="80">
        <v>2.7025008326780502</v>
      </c>
    </row>
    <row r="27" spans="1:21" ht="12" thickBot="1" x14ac:dyDescent="0.25">
      <c r="A27" s="56"/>
      <c r="B27" s="64" t="s">
        <v>25</v>
      </c>
      <c r="C27" s="53"/>
      <c r="D27" s="78">
        <v>180932.47349999999</v>
      </c>
      <c r="E27" s="78">
        <v>233014.21830000001</v>
      </c>
      <c r="F27" s="79">
        <v>77.6486837670369</v>
      </c>
      <c r="G27" s="78">
        <v>157796.29370000001</v>
      </c>
      <c r="H27" s="79">
        <v>14.6620552723413</v>
      </c>
      <c r="I27" s="78">
        <v>48486.906900000002</v>
      </c>
      <c r="J27" s="79">
        <v>26.7983441347249</v>
      </c>
      <c r="K27" s="78">
        <v>41739.401400000002</v>
      </c>
      <c r="L27" s="79">
        <v>26.451445988556799</v>
      </c>
      <c r="M27" s="79">
        <v>0.16165793647438401</v>
      </c>
      <c r="N27" s="78">
        <v>4357876.7849000003</v>
      </c>
      <c r="O27" s="78">
        <v>42786110.990900002</v>
      </c>
      <c r="P27" s="78">
        <v>24514</v>
      </c>
      <c r="Q27" s="78">
        <v>20904</v>
      </c>
      <c r="R27" s="79">
        <v>17.2694221201684</v>
      </c>
      <c r="S27" s="78">
        <v>7.3807813290364699</v>
      </c>
      <c r="T27" s="78">
        <v>7.0853262629161904</v>
      </c>
      <c r="U27" s="80">
        <v>4.0030323748779999</v>
      </c>
    </row>
    <row r="28" spans="1:21" ht="12" thickBot="1" x14ac:dyDescent="0.25">
      <c r="A28" s="56"/>
      <c r="B28" s="64" t="s">
        <v>26</v>
      </c>
      <c r="C28" s="53"/>
      <c r="D28" s="78">
        <v>822559.80500000005</v>
      </c>
      <c r="E28" s="78">
        <v>741745.81019999995</v>
      </c>
      <c r="F28" s="79">
        <v>110.895106340838</v>
      </c>
      <c r="G28" s="78">
        <v>615812.12199999997</v>
      </c>
      <c r="H28" s="79">
        <v>33.573175261398902</v>
      </c>
      <c r="I28" s="78">
        <v>30997.313099999999</v>
      </c>
      <c r="J28" s="79">
        <v>3.7683962809245202</v>
      </c>
      <c r="K28" s="78">
        <v>11518.9622</v>
      </c>
      <c r="L28" s="79">
        <v>1.8705319022609299</v>
      </c>
      <c r="M28" s="79">
        <v>1.6909814062937001</v>
      </c>
      <c r="N28" s="78">
        <v>21210292.984099999</v>
      </c>
      <c r="O28" s="78">
        <v>182760304.6171</v>
      </c>
      <c r="P28" s="78">
        <v>35763</v>
      </c>
      <c r="Q28" s="78">
        <v>33129</v>
      </c>
      <c r="R28" s="79">
        <v>7.9507380240876602</v>
      </c>
      <c r="S28" s="78">
        <v>23.000302127897498</v>
      </c>
      <c r="T28" s="78">
        <v>20.811713987744898</v>
      </c>
      <c r="U28" s="80">
        <v>9.5154756141141608</v>
      </c>
    </row>
    <row r="29" spans="1:21" ht="12" thickBot="1" x14ac:dyDescent="0.25">
      <c r="A29" s="56"/>
      <c r="B29" s="64" t="s">
        <v>27</v>
      </c>
      <c r="C29" s="53"/>
      <c r="D29" s="78">
        <v>561026.81929999997</v>
      </c>
      <c r="E29" s="78">
        <v>638315.65179999999</v>
      </c>
      <c r="F29" s="79">
        <v>87.891753510657097</v>
      </c>
      <c r="G29" s="78">
        <v>477608.58350000001</v>
      </c>
      <c r="H29" s="79">
        <v>17.4658158755642</v>
      </c>
      <c r="I29" s="78">
        <v>92932.0147</v>
      </c>
      <c r="J29" s="79">
        <v>16.564629622511202</v>
      </c>
      <c r="K29" s="78">
        <v>61800.6682</v>
      </c>
      <c r="L29" s="79">
        <v>12.9396058477663</v>
      </c>
      <c r="M29" s="79">
        <v>0.50373802430828696</v>
      </c>
      <c r="N29" s="78">
        <v>14199146.608899999</v>
      </c>
      <c r="O29" s="78">
        <v>136224632.71669999</v>
      </c>
      <c r="P29" s="78">
        <v>92048</v>
      </c>
      <c r="Q29" s="78">
        <v>89314</v>
      </c>
      <c r="R29" s="79">
        <v>3.0611102402758901</v>
      </c>
      <c r="S29" s="78">
        <v>6.09493763362594</v>
      </c>
      <c r="T29" s="78">
        <v>6.2944614438945701</v>
      </c>
      <c r="U29" s="80">
        <v>-3.2735988825851301</v>
      </c>
    </row>
    <row r="30" spans="1:21" ht="12" thickBot="1" x14ac:dyDescent="0.25">
      <c r="A30" s="56"/>
      <c r="B30" s="64" t="s">
        <v>28</v>
      </c>
      <c r="C30" s="53"/>
      <c r="D30" s="78">
        <v>1090880.5137</v>
      </c>
      <c r="E30" s="78">
        <v>1307107.6327</v>
      </c>
      <c r="F30" s="79">
        <v>83.457588832730295</v>
      </c>
      <c r="G30" s="78">
        <v>934219.46369999996</v>
      </c>
      <c r="H30" s="79">
        <v>16.769191403863498</v>
      </c>
      <c r="I30" s="78">
        <v>136092.27439999999</v>
      </c>
      <c r="J30" s="79">
        <v>12.4754519574658</v>
      </c>
      <c r="K30" s="78">
        <v>120796.10400000001</v>
      </c>
      <c r="L30" s="79">
        <v>12.930163488735699</v>
      </c>
      <c r="M30" s="79">
        <v>0.12662801111532501</v>
      </c>
      <c r="N30" s="78">
        <v>28675264.084199999</v>
      </c>
      <c r="O30" s="78">
        <v>210778539.22080001</v>
      </c>
      <c r="P30" s="78">
        <v>68465</v>
      </c>
      <c r="Q30" s="78">
        <v>65941</v>
      </c>
      <c r="R30" s="79">
        <v>3.8276641239896301</v>
      </c>
      <c r="S30" s="78">
        <v>15.9334041291171</v>
      </c>
      <c r="T30" s="78">
        <v>15.0725947892813</v>
      </c>
      <c r="U30" s="80">
        <v>5.4025450736084402</v>
      </c>
    </row>
    <row r="31" spans="1:21" ht="12" thickBot="1" x14ac:dyDescent="0.25">
      <c r="A31" s="56"/>
      <c r="B31" s="64" t="s">
        <v>29</v>
      </c>
      <c r="C31" s="53"/>
      <c r="D31" s="78">
        <v>750875.07350000006</v>
      </c>
      <c r="E31" s="78">
        <v>1278392.2757999999</v>
      </c>
      <c r="F31" s="79">
        <v>58.735889422525901</v>
      </c>
      <c r="G31" s="78">
        <v>576475.67570000002</v>
      </c>
      <c r="H31" s="79">
        <v>30.252689775371898</v>
      </c>
      <c r="I31" s="78">
        <v>29132.4856</v>
      </c>
      <c r="J31" s="79">
        <v>3.8798045944189901</v>
      </c>
      <c r="K31" s="78">
        <v>27134.047900000001</v>
      </c>
      <c r="L31" s="79">
        <v>4.7068851373567204</v>
      </c>
      <c r="M31" s="79">
        <v>7.3650555470567994E-2</v>
      </c>
      <c r="N31" s="78">
        <v>23898013.7993</v>
      </c>
      <c r="O31" s="78">
        <v>224010079.81560001</v>
      </c>
      <c r="P31" s="78">
        <v>29395</v>
      </c>
      <c r="Q31" s="78">
        <v>24569</v>
      </c>
      <c r="R31" s="79">
        <v>19.642639098050399</v>
      </c>
      <c r="S31" s="78">
        <v>25.544312757271602</v>
      </c>
      <c r="T31" s="78">
        <v>22.282957564410399</v>
      </c>
      <c r="U31" s="80">
        <v>12.7674415195719</v>
      </c>
    </row>
    <row r="32" spans="1:21" ht="12" thickBot="1" x14ac:dyDescent="0.25">
      <c r="A32" s="56"/>
      <c r="B32" s="64" t="s">
        <v>30</v>
      </c>
      <c r="C32" s="53"/>
      <c r="D32" s="78">
        <v>85188.149600000004</v>
      </c>
      <c r="E32" s="78">
        <v>106453.7665</v>
      </c>
      <c r="F32" s="79">
        <v>80.023612504119299</v>
      </c>
      <c r="G32" s="78">
        <v>82721.010399999999</v>
      </c>
      <c r="H32" s="79">
        <v>2.9824819451189901</v>
      </c>
      <c r="I32" s="78">
        <v>19955.167799999999</v>
      </c>
      <c r="J32" s="79">
        <v>23.424816589747799</v>
      </c>
      <c r="K32" s="78">
        <v>22284.287899999999</v>
      </c>
      <c r="L32" s="79">
        <v>26.939090555402601</v>
      </c>
      <c r="M32" s="79">
        <v>-0.104518489011264</v>
      </c>
      <c r="N32" s="78">
        <v>3263164.4452999998</v>
      </c>
      <c r="O32" s="78">
        <v>22127333.578299999</v>
      </c>
      <c r="P32" s="78">
        <v>18789</v>
      </c>
      <c r="Q32" s="78">
        <v>16246</v>
      </c>
      <c r="R32" s="79">
        <v>15.653083836021199</v>
      </c>
      <c r="S32" s="78">
        <v>4.5339373888977601</v>
      </c>
      <c r="T32" s="78">
        <v>4.6746044195494303</v>
      </c>
      <c r="U32" s="80">
        <v>-3.10253580025433</v>
      </c>
    </row>
    <row r="33" spans="1:21" ht="12" thickBot="1" x14ac:dyDescent="0.25">
      <c r="A33" s="56"/>
      <c r="B33" s="64" t="s">
        <v>70</v>
      </c>
      <c r="C33" s="53"/>
      <c r="D33" s="81"/>
      <c r="E33" s="81"/>
      <c r="F33" s="81"/>
      <c r="G33" s="78">
        <v>2.0354000000000001</v>
      </c>
      <c r="H33" s="81"/>
      <c r="I33" s="81"/>
      <c r="J33" s="81"/>
      <c r="K33" s="78">
        <v>0.38240000000000002</v>
      </c>
      <c r="L33" s="79">
        <v>18.7874619239462</v>
      </c>
      <c r="M33" s="81"/>
      <c r="N33" s="78">
        <v>15.7265</v>
      </c>
      <c r="O33" s="78">
        <v>343.66140000000001</v>
      </c>
      <c r="P33" s="81"/>
      <c r="Q33" s="81"/>
      <c r="R33" s="81"/>
      <c r="S33" s="81"/>
      <c r="T33" s="81"/>
      <c r="U33" s="82"/>
    </row>
    <row r="34" spans="1:21" ht="12" thickBot="1" x14ac:dyDescent="0.25">
      <c r="A34" s="56"/>
      <c r="B34" s="64" t="s">
        <v>31</v>
      </c>
      <c r="C34" s="53"/>
      <c r="D34" s="78">
        <v>133535.7193</v>
      </c>
      <c r="E34" s="78">
        <v>128088.871</v>
      </c>
      <c r="F34" s="79">
        <v>104.252397774667</v>
      </c>
      <c r="G34" s="78">
        <v>82949.853400000007</v>
      </c>
      <c r="H34" s="79">
        <v>60.983671250225498</v>
      </c>
      <c r="I34" s="78">
        <v>20678.4218</v>
      </c>
      <c r="J34" s="79">
        <v>15.4853112773101</v>
      </c>
      <c r="K34" s="78">
        <v>15705.554700000001</v>
      </c>
      <c r="L34" s="79">
        <v>18.933794402583001</v>
      </c>
      <c r="M34" s="79">
        <v>0.31663110249776799</v>
      </c>
      <c r="N34" s="78">
        <v>3677035.2220000001</v>
      </c>
      <c r="O34" s="78">
        <v>35320208.1171</v>
      </c>
      <c r="P34" s="78">
        <v>9036</v>
      </c>
      <c r="Q34" s="78">
        <v>8200</v>
      </c>
      <c r="R34" s="79">
        <v>10.1951219512195</v>
      </c>
      <c r="S34" s="78">
        <v>14.7781893868969</v>
      </c>
      <c r="T34" s="78">
        <v>14.4353862195122</v>
      </c>
      <c r="U34" s="80">
        <v>2.3196560715930099</v>
      </c>
    </row>
    <row r="35" spans="1:21" ht="12" customHeight="1" thickBot="1" x14ac:dyDescent="0.25">
      <c r="A35" s="56"/>
      <c r="B35" s="64" t="s">
        <v>78</v>
      </c>
      <c r="C35" s="53"/>
      <c r="D35" s="78">
        <v>6078.7669999999998</v>
      </c>
      <c r="E35" s="81"/>
      <c r="F35" s="81"/>
      <c r="G35" s="81"/>
      <c r="H35" s="81"/>
      <c r="I35" s="78">
        <v>15.5908</v>
      </c>
      <c r="J35" s="79">
        <v>0.25647964463846001</v>
      </c>
      <c r="K35" s="81"/>
      <c r="L35" s="81"/>
      <c r="M35" s="81"/>
      <c r="N35" s="78">
        <v>151879.22320000001</v>
      </c>
      <c r="O35" s="78">
        <v>374159.27309999999</v>
      </c>
      <c r="P35" s="78">
        <v>962</v>
      </c>
      <c r="Q35" s="78">
        <v>746</v>
      </c>
      <c r="R35" s="79">
        <v>28.954423592493299</v>
      </c>
      <c r="S35" s="78">
        <v>6.3188846153846203</v>
      </c>
      <c r="T35" s="78">
        <v>5.3678290884718498</v>
      </c>
      <c r="U35" s="80">
        <v>15.0510032197332</v>
      </c>
    </row>
    <row r="36" spans="1:21" ht="12" customHeight="1" thickBot="1" x14ac:dyDescent="0.25">
      <c r="A36" s="56"/>
      <c r="B36" s="64" t="s">
        <v>64</v>
      </c>
      <c r="C36" s="53"/>
      <c r="D36" s="78">
        <v>270373.55</v>
      </c>
      <c r="E36" s="81"/>
      <c r="F36" s="81"/>
      <c r="G36" s="78">
        <v>85715.46</v>
      </c>
      <c r="H36" s="79">
        <v>215.431486921963</v>
      </c>
      <c r="I36" s="78">
        <v>4564.93</v>
      </c>
      <c r="J36" s="79">
        <v>1.6883789113247201</v>
      </c>
      <c r="K36" s="78">
        <v>2603.2600000000002</v>
      </c>
      <c r="L36" s="79">
        <v>3.0370950584643701</v>
      </c>
      <c r="M36" s="79">
        <v>0.753543633751527</v>
      </c>
      <c r="N36" s="78">
        <v>2046483.17</v>
      </c>
      <c r="O36" s="78">
        <v>27744426.989999998</v>
      </c>
      <c r="P36" s="78">
        <v>110</v>
      </c>
      <c r="Q36" s="78">
        <v>24</v>
      </c>
      <c r="R36" s="79">
        <v>358.33333333333297</v>
      </c>
      <c r="S36" s="78">
        <v>2457.9413636363602</v>
      </c>
      <c r="T36" s="78">
        <v>1217.59375</v>
      </c>
      <c r="U36" s="80">
        <v>50.462864248370401</v>
      </c>
    </row>
    <row r="37" spans="1:21" ht="12" thickBot="1" x14ac:dyDescent="0.25">
      <c r="A37" s="56"/>
      <c r="B37" s="64" t="s">
        <v>35</v>
      </c>
      <c r="C37" s="53"/>
      <c r="D37" s="78">
        <v>1851361.8</v>
      </c>
      <c r="E37" s="81"/>
      <c r="F37" s="81"/>
      <c r="G37" s="78">
        <v>137607.17000000001</v>
      </c>
      <c r="H37" s="79">
        <v>1245.3963191016901</v>
      </c>
      <c r="I37" s="78">
        <v>-476334.45</v>
      </c>
      <c r="J37" s="79">
        <v>-25.728868879113701</v>
      </c>
      <c r="K37" s="78">
        <v>-19102.91</v>
      </c>
      <c r="L37" s="79">
        <v>-13.8822054112442</v>
      </c>
      <c r="M37" s="79">
        <v>23.935177415378099</v>
      </c>
      <c r="N37" s="78">
        <v>5726770.4100000001</v>
      </c>
      <c r="O37" s="78">
        <v>75193263.780000001</v>
      </c>
      <c r="P37" s="78">
        <v>778</v>
      </c>
      <c r="Q37" s="78">
        <v>40</v>
      </c>
      <c r="R37" s="79">
        <v>1845</v>
      </c>
      <c r="S37" s="78">
        <v>2379.6424164524401</v>
      </c>
      <c r="T37" s="78">
        <v>1555.5135</v>
      </c>
      <c r="U37" s="80">
        <v>34.6324687589428</v>
      </c>
    </row>
    <row r="38" spans="1:21" ht="12" thickBot="1" x14ac:dyDescent="0.25">
      <c r="A38" s="56"/>
      <c r="B38" s="64" t="s">
        <v>36</v>
      </c>
      <c r="C38" s="53"/>
      <c r="D38" s="78">
        <v>6603741.5499999998</v>
      </c>
      <c r="E38" s="81"/>
      <c r="F38" s="81"/>
      <c r="G38" s="78">
        <v>723780.27</v>
      </c>
      <c r="H38" s="79">
        <v>812.39590573531405</v>
      </c>
      <c r="I38" s="78">
        <v>-944259</v>
      </c>
      <c r="J38" s="79">
        <v>-14.298848506571201</v>
      </c>
      <c r="K38" s="78">
        <v>-95911.28</v>
      </c>
      <c r="L38" s="79">
        <v>-13.2514361022856</v>
      </c>
      <c r="M38" s="79">
        <v>8.84512979078165</v>
      </c>
      <c r="N38" s="78">
        <v>15666169.640000001</v>
      </c>
      <c r="O38" s="78">
        <v>56881158.380000003</v>
      </c>
      <c r="P38" s="78">
        <v>2650</v>
      </c>
      <c r="Q38" s="78">
        <v>397</v>
      </c>
      <c r="R38" s="79">
        <v>567.50629722921894</v>
      </c>
      <c r="S38" s="78">
        <v>2491.9779433962299</v>
      </c>
      <c r="T38" s="78">
        <v>2302.8856675062998</v>
      </c>
      <c r="U38" s="80">
        <v>7.5880397092207703</v>
      </c>
    </row>
    <row r="39" spans="1:21" ht="12" thickBot="1" x14ac:dyDescent="0.25">
      <c r="A39" s="56"/>
      <c r="B39" s="64" t="s">
        <v>37</v>
      </c>
      <c r="C39" s="53"/>
      <c r="D39" s="78">
        <v>1801434.22</v>
      </c>
      <c r="E39" s="81"/>
      <c r="F39" s="81"/>
      <c r="G39" s="78">
        <v>234379.79</v>
      </c>
      <c r="H39" s="79">
        <v>668.59622580940095</v>
      </c>
      <c r="I39" s="78">
        <v>-601756.69999999995</v>
      </c>
      <c r="J39" s="79">
        <v>-33.404311593459099</v>
      </c>
      <c r="K39" s="78">
        <v>-39341.93</v>
      </c>
      <c r="L39" s="79">
        <v>-16.785547081512401</v>
      </c>
      <c r="M39" s="79">
        <v>14.295556166156601</v>
      </c>
      <c r="N39" s="78">
        <v>5799353.3499999996</v>
      </c>
      <c r="O39" s="78">
        <v>48519381.75</v>
      </c>
      <c r="P39" s="78">
        <v>898</v>
      </c>
      <c r="Q39" s="78">
        <v>125</v>
      </c>
      <c r="R39" s="79">
        <v>618.4</v>
      </c>
      <c r="S39" s="78">
        <v>2006.05146993318</v>
      </c>
      <c r="T39" s="78">
        <v>1053.9916800000001</v>
      </c>
      <c r="U39" s="80">
        <v>47.459389960961197</v>
      </c>
    </row>
    <row r="40" spans="1:21" ht="12" thickBot="1" x14ac:dyDescent="0.25">
      <c r="A40" s="56"/>
      <c r="B40" s="64" t="s">
        <v>66</v>
      </c>
      <c r="C40" s="53"/>
      <c r="D40" s="78">
        <v>1.03</v>
      </c>
      <c r="E40" s="81"/>
      <c r="F40" s="81"/>
      <c r="G40" s="78">
        <v>6.19</v>
      </c>
      <c r="H40" s="79">
        <v>-83.360258481421596</v>
      </c>
      <c r="I40" s="78">
        <v>-54.57</v>
      </c>
      <c r="J40" s="79">
        <v>-5298.0582524271804</v>
      </c>
      <c r="K40" s="78">
        <v>5.9</v>
      </c>
      <c r="L40" s="79">
        <v>95.315024232633306</v>
      </c>
      <c r="M40" s="79">
        <v>-10.249152542372901</v>
      </c>
      <c r="N40" s="78">
        <v>28.94</v>
      </c>
      <c r="O40" s="78">
        <v>1282.2</v>
      </c>
      <c r="P40" s="78">
        <v>5</v>
      </c>
      <c r="Q40" s="81"/>
      <c r="R40" s="81"/>
      <c r="S40" s="78">
        <v>0.20599999999999999</v>
      </c>
      <c r="T40" s="81"/>
      <c r="U40" s="82"/>
    </row>
    <row r="41" spans="1:21" ht="12" customHeight="1" thickBot="1" x14ac:dyDescent="0.25">
      <c r="A41" s="56"/>
      <c r="B41" s="64" t="s">
        <v>32</v>
      </c>
      <c r="C41" s="53"/>
      <c r="D41" s="78">
        <v>75407.691699999996</v>
      </c>
      <c r="E41" s="81"/>
      <c r="F41" s="81"/>
      <c r="G41" s="78">
        <v>100037.60619999999</v>
      </c>
      <c r="H41" s="79">
        <v>-24.620655607011098</v>
      </c>
      <c r="I41" s="78">
        <v>3997.4349999999999</v>
      </c>
      <c r="J41" s="79">
        <v>5.3010971558488897</v>
      </c>
      <c r="K41" s="78">
        <v>4829.5689000000002</v>
      </c>
      <c r="L41" s="79">
        <v>4.8277533654139004</v>
      </c>
      <c r="M41" s="79">
        <v>-0.17229982990821399</v>
      </c>
      <c r="N41" s="78">
        <v>1024163.6781</v>
      </c>
      <c r="O41" s="78">
        <v>14196276.057600001</v>
      </c>
      <c r="P41" s="78">
        <v>103</v>
      </c>
      <c r="Q41" s="78">
        <v>69</v>
      </c>
      <c r="R41" s="79">
        <v>49.2753623188406</v>
      </c>
      <c r="S41" s="78">
        <v>732.11351165048495</v>
      </c>
      <c r="T41" s="78">
        <v>354.23015217391298</v>
      </c>
      <c r="U41" s="80">
        <v>51.615405734647297</v>
      </c>
    </row>
    <row r="42" spans="1:21" ht="12" thickBot="1" x14ac:dyDescent="0.25">
      <c r="A42" s="56"/>
      <c r="B42" s="64" t="s">
        <v>33</v>
      </c>
      <c r="C42" s="53"/>
      <c r="D42" s="78">
        <v>696783.28330000001</v>
      </c>
      <c r="E42" s="78">
        <v>1114054.8984999999</v>
      </c>
      <c r="F42" s="79">
        <v>62.544788792560603</v>
      </c>
      <c r="G42" s="78">
        <v>430323.94199999998</v>
      </c>
      <c r="H42" s="79">
        <v>61.920640543862703</v>
      </c>
      <c r="I42" s="78">
        <v>23223.368600000002</v>
      </c>
      <c r="J42" s="79">
        <v>3.3329399766901702</v>
      </c>
      <c r="K42" s="78">
        <v>24348.991900000001</v>
      </c>
      <c r="L42" s="79">
        <v>5.6582935606218303</v>
      </c>
      <c r="M42" s="79">
        <v>-4.6228743457752998E-2</v>
      </c>
      <c r="N42" s="78">
        <v>10685416.1665</v>
      </c>
      <c r="O42" s="78">
        <v>87776494.709000006</v>
      </c>
      <c r="P42" s="78">
        <v>2642</v>
      </c>
      <c r="Q42" s="78">
        <v>2341</v>
      </c>
      <c r="R42" s="79">
        <v>12.8577530969671</v>
      </c>
      <c r="S42" s="78">
        <v>263.73326392884201</v>
      </c>
      <c r="T42" s="78">
        <v>190.057288808202</v>
      </c>
      <c r="U42" s="80">
        <v>27.935791649140899</v>
      </c>
    </row>
    <row r="43" spans="1:21" ht="12" thickBot="1" x14ac:dyDescent="0.25">
      <c r="A43" s="56"/>
      <c r="B43" s="64" t="s">
        <v>38</v>
      </c>
      <c r="C43" s="53"/>
      <c r="D43" s="78">
        <v>811650.74</v>
      </c>
      <c r="E43" s="81"/>
      <c r="F43" s="81"/>
      <c r="G43" s="78">
        <v>61185.49</v>
      </c>
      <c r="H43" s="79">
        <v>1226.5412109962699</v>
      </c>
      <c r="I43" s="78">
        <v>-268441.45</v>
      </c>
      <c r="J43" s="79">
        <v>-33.073517557564202</v>
      </c>
      <c r="K43" s="78">
        <v>-8958.16</v>
      </c>
      <c r="L43" s="79">
        <v>-14.6409875936272</v>
      </c>
      <c r="M43" s="79">
        <v>28.966137019209299</v>
      </c>
      <c r="N43" s="78">
        <v>2503283.84</v>
      </c>
      <c r="O43" s="78">
        <v>35980567.899999999</v>
      </c>
      <c r="P43" s="78">
        <v>535</v>
      </c>
      <c r="Q43" s="78">
        <v>34</v>
      </c>
      <c r="R43" s="79">
        <v>1473.5294117647099</v>
      </c>
      <c r="S43" s="78">
        <v>1517.1041869158901</v>
      </c>
      <c r="T43" s="78">
        <v>951.88764705882397</v>
      </c>
      <c r="U43" s="80">
        <v>37.256277105535503</v>
      </c>
    </row>
    <row r="44" spans="1:21" ht="12" thickBot="1" x14ac:dyDescent="0.25">
      <c r="A44" s="56"/>
      <c r="B44" s="64" t="s">
        <v>39</v>
      </c>
      <c r="C44" s="53"/>
      <c r="D44" s="78">
        <v>293167.63</v>
      </c>
      <c r="E44" s="81"/>
      <c r="F44" s="81"/>
      <c r="G44" s="78">
        <v>33052.160000000003</v>
      </c>
      <c r="H44" s="79">
        <v>786.98478405042204</v>
      </c>
      <c r="I44" s="78">
        <v>18626.189999999999</v>
      </c>
      <c r="J44" s="79">
        <v>6.3534265362106996</v>
      </c>
      <c r="K44" s="78">
        <v>4472.21</v>
      </c>
      <c r="L44" s="79">
        <v>13.530764706451899</v>
      </c>
      <c r="M44" s="79">
        <v>3.1648737425120901</v>
      </c>
      <c r="N44" s="78">
        <v>1095299.05</v>
      </c>
      <c r="O44" s="78">
        <v>14628539.949999999</v>
      </c>
      <c r="P44" s="78">
        <v>209</v>
      </c>
      <c r="Q44" s="78">
        <v>16</v>
      </c>
      <c r="R44" s="79">
        <v>1206.25</v>
      </c>
      <c r="S44" s="78">
        <v>1402.71593301435</v>
      </c>
      <c r="T44" s="78">
        <v>805.55562499999996</v>
      </c>
      <c r="U44" s="80">
        <v>42.571720614243802</v>
      </c>
    </row>
    <row r="45" spans="1:21" ht="12" thickBot="1" x14ac:dyDescent="0.25">
      <c r="A45" s="56"/>
      <c r="B45" s="64" t="s">
        <v>72</v>
      </c>
      <c r="C45" s="53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78">
        <v>-120.5128</v>
      </c>
      <c r="O45" s="78">
        <v>98.889099999999999</v>
      </c>
      <c r="P45" s="81"/>
      <c r="Q45" s="81"/>
      <c r="R45" s="81"/>
      <c r="S45" s="81"/>
      <c r="T45" s="81"/>
      <c r="U45" s="82"/>
    </row>
    <row r="46" spans="1:21" ht="12" thickBot="1" x14ac:dyDescent="0.25">
      <c r="A46" s="57"/>
      <c r="B46" s="64" t="s">
        <v>34</v>
      </c>
      <c r="C46" s="53"/>
      <c r="D46" s="83">
        <v>38816.768799999998</v>
      </c>
      <c r="E46" s="84"/>
      <c r="F46" s="84"/>
      <c r="G46" s="83">
        <v>23167.9905</v>
      </c>
      <c r="H46" s="85">
        <v>67.544823535731297</v>
      </c>
      <c r="I46" s="83">
        <v>5574.3824999999997</v>
      </c>
      <c r="J46" s="85">
        <v>14.3607586935469</v>
      </c>
      <c r="K46" s="83">
        <v>2274.9477000000002</v>
      </c>
      <c r="L46" s="85">
        <v>9.8193570132895207</v>
      </c>
      <c r="M46" s="85">
        <v>1.4503343527413799</v>
      </c>
      <c r="N46" s="83">
        <v>492608.13510000001</v>
      </c>
      <c r="O46" s="83">
        <v>5223599.2965000002</v>
      </c>
      <c r="P46" s="83">
        <v>13</v>
      </c>
      <c r="Q46" s="83">
        <v>11</v>
      </c>
      <c r="R46" s="85">
        <v>18.181818181818201</v>
      </c>
      <c r="S46" s="83">
        <v>2985.9052923076902</v>
      </c>
      <c r="T46" s="83">
        <v>1231.7871</v>
      </c>
      <c r="U46" s="86">
        <v>58.746611850907101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46:C46"/>
    <mergeCell ref="B37:C37"/>
    <mergeCell ref="B38:C38"/>
    <mergeCell ref="B25:C25"/>
    <mergeCell ref="B26:C26"/>
    <mergeCell ref="B27:C27"/>
    <mergeCell ref="B18:C1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G34" sqref="G34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 x14ac:dyDescent="0.2">
      <c r="A2" s="37">
        <v>1</v>
      </c>
      <c r="B2" s="37">
        <v>12</v>
      </c>
      <c r="C2" s="37">
        <v>62226</v>
      </c>
      <c r="D2" s="37">
        <v>502180.15831111098</v>
      </c>
      <c r="E2" s="37">
        <v>389865.00804102601</v>
      </c>
      <c r="F2" s="37">
        <v>112315.150270085</v>
      </c>
      <c r="G2" s="37">
        <v>389865.00804102601</v>
      </c>
      <c r="H2" s="37">
        <v>0.22365509351825899</v>
      </c>
    </row>
    <row r="3" spans="1:8" x14ac:dyDescent="0.2">
      <c r="A3" s="37">
        <v>2</v>
      </c>
      <c r="B3" s="37">
        <v>13</v>
      </c>
      <c r="C3" s="37">
        <v>6117</v>
      </c>
      <c r="D3" s="37">
        <v>61170.715320512798</v>
      </c>
      <c r="E3" s="37">
        <v>47711.284092307702</v>
      </c>
      <c r="F3" s="37">
        <v>13459.4312282051</v>
      </c>
      <c r="G3" s="37">
        <v>47711.284092307702</v>
      </c>
      <c r="H3" s="37">
        <v>0.22003063324799299</v>
      </c>
    </row>
    <row r="4" spans="1:8" x14ac:dyDescent="0.2">
      <c r="A4" s="37">
        <v>3</v>
      </c>
      <c r="B4" s="37">
        <v>14</v>
      </c>
      <c r="C4" s="37">
        <v>112347</v>
      </c>
      <c r="D4" s="37">
        <v>102495.804260381</v>
      </c>
      <c r="E4" s="37">
        <v>70839.890424558602</v>
      </c>
      <c r="F4" s="37">
        <v>31655.913835822601</v>
      </c>
      <c r="G4" s="37">
        <v>70839.890424558602</v>
      </c>
      <c r="H4" s="37">
        <v>0.308850826277763</v>
      </c>
    </row>
    <row r="5" spans="1:8" x14ac:dyDescent="0.2">
      <c r="A5" s="37">
        <v>4</v>
      </c>
      <c r="B5" s="37">
        <v>15</v>
      </c>
      <c r="C5" s="37">
        <v>3534</v>
      </c>
      <c r="D5" s="37">
        <v>56208.147379699003</v>
      </c>
      <c r="E5" s="37">
        <v>43783.942070425801</v>
      </c>
      <c r="F5" s="37">
        <v>12424.2053092731</v>
      </c>
      <c r="G5" s="37">
        <v>43783.942070425801</v>
      </c>
      <c r="H5" s="37">
        <v>0.221039224533496</v>
      </c>
    </row>
    <row r="6" spans="1:8" x14ac:dyDescent="0.2">
      <c r="A6" s="37">
        <v>5</v>
      </c>
      <c r="B6" s="37">
        <v>16</v>
      </c>
      <c r="C6" s="37">
        <v>4847</v>
      </c>
      <c r="D6" s="37">
        <v>241780.60433076901</v>
      </c>
      <c r="E6" s="37">
        <v>206473.28557265</v>
      </c>
      <c r="F6" s="37">
        <v>35307.318758119698</v>
      </c>
      <c r="G6" s="37">
        <v>206473.28557265</v>
      </c>
      <c r="H6" s="37">
        <v>0.146030401635597</v>
      </c>
    </row>
    <row r="7" spans="1:8" x14ac:dyDescent="0.2">
      <c r="A7" s="37">
        <v>6</v>
      </c>
      <c r="B7" s="37">
        <v>17</v>
      </c>
      <c r="C7" s="37">
        <v>20728</v>
      </c>
      <c r="D7" s="37">
        <v>229160.43891965799</v>
      </c>
      <c r="E7" s="37">
        <v>189652.87785128201</v>
      </c>
      <c r="F7" s="37">
        <v>39507.561068376097</v>
      </c>
      <c r="G7" s="37">
        <v>189652.87785128201</v>
      </c>
      <c r="H7" s="37">
        <v>0.172401315229751</v>
      </c>
    </row>
    <row r="8" spans="1:8" x14ac:dyDescent="0.2">
      <c r="A8" s="37">
        <v>7</v>
      </c>
      <c r="B8" s="37">
        <v>18</v>
      </c>
      <c r="C8" s="37">
        <v>39040</v>
      </c>
      <c r="D8" s="37">
        <v>113856.177562393</v>
      </c>
      <c r="E8" s="37">
        <v>89639.130343589699</v>
      </c>
      <c r="F8" s="37">
        <v>24217.0472188034</v>
      </c>
      <c r="G8" s="37">
        <v>89639.130343589699</v>
      </c>
      <c r="H8" s="37">
        <v>0.21269857935931899</v>
      </c>
    </row>
    <row r="9" spans="1:8" x14ac:dyDescent="0.2">
      <c r="A9" s="37">
        <v>8</v>
      </c>
      <c r="B9" s="37">
        <v>19</v>
      </c>
      <c r="C9" s="37">
        <v>14091</v>
      </c>
      <c r="D9" s="37">
        <v>98747.668216239297</v>
      </c>
      <c r="E9" s="37">
        <v>99534.981205982898</v>
      </c>
      <c r="F9" s="37">
        <v>-787.31298974359004</v>
      </c>
      <c r="G9" s="37">
        <v>99534.981205982898</v>
      </c>
      <c r="H9" s="37">
        <v>-7.9729780354865498E-3</v>
      </c>
    </row>
    <row r="10" spans="1:8" x14ac:dyDescent="0.2">
      <c r="A10" s="37">
        <v>9</v>
      </c>
      <c r="B10" s="37">
        <v>21</v>
      </c>
      <c r="C10" s="37">
        <v>532665</v>
      </c>
      <c r="D10" s="37">
        <v>1763975.99889744</v>
      </c>
      <c r="E10" s="37">
        <v>2061115.3828</v>
      </c>
      <c r="F10" s="37">
        <v>-297139.383902564</v>
      </c>
      <c r="G10" s="37">
        <v>2061115.3828</v>
      </c>
      <c r="H10" s="37">
        <v>-0.16844865468027301</v>
      </c>
    </row>
    <row r="11" spans="1:8" x14ac:dyDescent="0.2">
      <c r="A11" s="37">
        <v>10</v>
      </c>
      <c r="B11" s="37">
        <v>22</v>
      </c>
      <c r="C11" s="37">
        <v>52603</v>
      </c>
      <c r="D11" s="37">
        <v>624723.15151111095</v>
      </c>
      <c r="E11" s="37">
        <v>565462.92123333295</v>
      </c>
      <c r="F11" s="37">
        <v>59260.230277777802</v>
      </c>
      <c r="G11" s="37">
        <v>565462.92123333295</v>
      </c>
      <c r="H11" s="37">
        <v>9.4858386686064403E-2</v>
      </c>
    </row>
    <row r="12" spans="1:8" x14ac:dyDescent="0.2">
      <c r="A12" s="37">
        <v>11</v>
      </c>
      <c r="B12" s="37">
        <v>23</v>
      </c>
      <c r="C12" s="37">
        <v>205125.16200000001</v>
      </c>
      <c r="D12" s="37">
        <v>1548818.67216752</v>
      </c>
      <c r="E12" s="37">
        <v>1460272.68302564</v>
      </c>
      <c r="F12" s="37">
        <v>88545.989141880302</v>
      </c>
      <c r="G12" s="37">
        <v>1460272.68302564</v>
      </c>
      <c r="H12" s="37">
        <v>5.7170016563632402E-2</v>
      </c>
    </row>
    <row r="13" spans="1:8" x14ac:dyDescent="0.2">
      <c r="A13" s="37">
        <v>12</v>
      </c>
      <c r="B13" s="37">
        <v>24</v>
      </c>
      <c r="C13" s="37">
        <v>13316</v>
      </c>
      <c r="D13" s="37">
        <v>415890.605695726</v>
      </c>
      <c r="E13" s="37">
        <v>400343.73863162397</v>
      </c>
      <c r="F13" s="37">
        <v>15546.8670641026</v>
      </c>
      <c r="G13" s="37">
        <v>400343.73863162397</v>
      </c>
      <c r="H13" s="37">
        <v>3.7382106859795101E-2</v>
      </c>
    </row>
    <row r="14" spans="1:8" x14ac:dyDescent="0.2">
      <c r="A14" s="37">
        <v>13</v>
      </c>
      <c r="B14" s="37">
        <v>25</v>
      </c>
      <c r="C14" s="37">
        <v>117989</v>
      </c>
      <c r="D14" s="37">
        <v>1297612.923</v>
      </c>
      <c r="E14" s="37">
        <v>1237096.9776000001</v>
      </c>
      <c r="F14" s="37">
        <v>60515.945399999997</v>
      </c>
      <c r="G14" s="37">
        <v>1237096.9776000001</v>
      </c>
      <c r="H14" s="37">
        <v>4.6636361527666398E-2</v>
      </c>
    </row>
    <row r="15" spans="1:8" x14ac:dyDescent="0.2">
      <c r="A15" s="37">
        <v>14</v>
      </c>
      <c r="B15" s="37">
        <v>26</v>
      </c>
      <c r="C15" s="37">
        <v>77101</v>
      </c>
      <c r="D15" s="37">
        <v>326990.14892235101</v>
      </c>
      <c r="E15" s="37">
        <v>295559.28939176298</v>
      </c>
      <c r="F15" s="37">
        <v>31430.859530587699</v>
      </c>
      <c r="G15" s="37">
        <v>295559.28939176298</v>
      </c>
      <c r="H15" s="37">
        <v>9.6121732211729302E-2</v>
      </c>
    </row>
    <row r="16" spans="1:8" x14ac:dyDescent="0.2">
      <c r="A16" s="37">
        <v>15</v>
      </c>
      <c r="B16" s="37">
        <v>27</v>
      </c>
      <c r="C16" s="37">
        <v>165049.62899999999</v>
      </c>
      <c r="D16" s="37">
        <v>1218013.4020128199</v>
      </c>
      <c r="E16" s="37">
        <v>1191622.58920256</v>
      </c>
      <c r="F16" s="37">
        <v>26390.812810256401</v>
      </c>
      <c r="G16" s="37">
        <v>1191622.58920256</v>
      </c>
      <c r="H16" s="37">
        <v>2.1667095589132601E-2</v>
      </c>
    </row>
    <row r="17" spans="1:8" x14ac:dyDescent="0.2">
      <c r="A17" s="37">
        <v>16</v>
      </c>
      <c r="B17" s="37">
        <v>29</v>
      </c>
      <c r="C17" s="37">
        <v>369134</v>
      </c>
      <c r="D17" s="37">
        <v>5163640.6219282104</v>
      </c>
      <c r="E17" s="37">
        <v>5751004.5313709397</v>
      </c>
      <c r="F17" s="37">
        <v>-587363.90944273502</v>
      </c>
      <c r="G17" s="37">
        <v>5751004.5313709397</v>
      </c>
      <c r="H17" s="37">
        <v>-0.113749959078949</v>
      </c>
    </row>
    <row r="18" spans="1:8" x14ac:dyDescent="0.2">
      <c r="A18" s="37">
        <v>17</v>
      </c>
      <c r="B18" s="37">
        <v>31</v>
      </c>
      <c r="C18" s="37">
        <v>26252.427</v>
      </c>
      <c r="D18" s="37">
        <v>245285.773139558</v>
      </c>
      <c r="E18" s="37">
        <v>212989.089933535</v>
      </c>
      <c r="F18" s="37">
        <v>32296.683206023699</v>
      </c>
      <c r="G18" s="37">
        <v>212989.089933535</v>
      </c>
      <c r="H18" s="37">
        <v>0.131669614558722</v>
      </c>
    </row>
    <row r="19" spans="1:8" x14ac:dyDescent="0.2">
      <c r="A19" s="37">
        <v>18</v>
      </c>
      <c r="B19" s="37">
        <v>32</v>
      </c>
      <c r="C19" s="37">
        <v>13870.027</v>
      </c>
      <c r="D19" s="37">
        <v>230725.837564352</v>
      </c>
      <c r="E19" s="37">
        <v>213402.177471809</v>
      </c>
      <c r="F19" s="37">
        <v>17323.660092542799</v>
      </c>
      <c r="G19" s="37">
        <v>213402.177471809</v>
      </c>
      <c r="H19" s="37">
        <v>7.5083312191730506E-2</v>
      </c>
    </row>
    <row r="20" spans="1:8" x14ac:dyDescent="0.2">
      <c r="A20" s="37">
        <v>19</v>
      </c>
      <c r="B20" s="37">
        <v>33</v>
      </c>
      <c r="C20" s="37">
        <v>75841.471999999994</v>
      </c>
      <c r="D20" s="37">
        <v>742265.28810591495</v>
      </c>
      <c r="E20" s="37">
        <v>595790.347751686</v>
      </c>
      <c r="F20" s="37">
        <v>146474.94035422901</v>
      </c>
      <c r="G20" s="37">
        <v>595790.347751686</v>
      </c>
      <c r="H20" s="37">
        <v>0.197335026575199</v>
      </c>
    </row>
    <row r="21" spans="1:8" x14ac:dyDescent="0.2">
      <c r="A21" s="37">
        <v>20</v>
      </c>
      <c r="B21" s="37">
        <v>34</v>
      </c>
      <c r="C21" s="37">
        <v>33125.766000000003</v>
      </c>
      <c r="D21" s="37">
        <v>180932.29365299901</v>
      </c>
      <c r="E21" s="37">
        <v>132445.57931425</v>
      </c>
      <c r="F21" s="37">
        <v>48486.714338748803</v>
      </c>
      <c r="G21" s="37">
        <v>132445.57931425</v>
      </c>
      <c r="H21" s="37">
        <v>0.26798264345081002</v>
      </c>
    </row>
    <row r="22" spans="1:8" x14ac:dyDescent="0.2">
      <c r="A22" s="37">
        <v>21</v>
      </c>
      <c r="B22" s="37">
        <v>35</v>
      </c>
      <c r="C22" s="37">
        <v>25552.671999999999</v>
      </c>
      <c r="D22" s="37">
        <v>822559.836890265</v>
      </c>
      <c r="E22" s="37">
        <v>791562.49065575202</v>
      </c>
      <c r="F22" s="37">
        <v>30997.346234513301</v>
      </c>
      <c r="G22" s="37">
        <v>791562.49065575202</v>
      </c>
      <c r="H22" s="37">
        <v>3.7684001630447397E-2</v>
      </c>
    </row>
    <row r="23" spans="1:8" x14ac:dyDescent="0.2">
      <c r="A23" s="37">
        <v>22</v>
      </c>
      <c r="B23" s="37">
        <v>36</v>
      </c>
      <c r="C23" s="37">
        <v>137017.144</v>
      </c>
      <c r="D23" s="37">
        <v>561026.81891858403</v>
      </c>
      <c r="E23" s="37">
        <v>468094.79348894203</v>
      </c>
      <c r="F23" s="37">
        <v>92932.025429641799</v>
      </c>
      <c r="G23" s="37">
        <v>468094.79348894203</v>
      </c>
      <c r="H23" s="37">
        <v>0.16564631546273401</v>
      </c>
    </row>
    <row r="24" spans="1:8" x14ac:dyDescent="0.2">
      <c r="A24" s="37">
        <v>23</v>
      </c>
      <c r="B24" s="37">
        <v>37</v>
      </c>
      <c r="C24" s="37">
        <v>147632.114</v>
      </c>
      <c r="D24" s="37">
        <v>1090880.51100619</v>
      </c>
      <c r="E24" s="37">
        <v>954788.23366179003</v>
      </c>
      <c r="F24" s="37">
        <v>136092.27734440501</v>
      </c>
      <c r="G24" s="37">
        <v>954788.23366179003</v>
      </c>
      <c r="H24" s="37">
        <v>0.124754522581834</v>
      </c>
    </row>
    <row r="25" spans="1:8" x14ac:dyDescent="0.2">
      <c r="A25" s="37">
        <v>24</v>
      </c>
      <c r="B25" s="37">
        <v>38</v>
      </c>
      <c r="C25" s="37">
        <v>166488.58100000001</v>
      </c>
      <c r="D25" s="37">
        <v>750875.00177787605</v>
      </c>
      <c r="E25" s="37">
        <v>721742.56651415897</v>
      </c>
      <c r="F25" s="37">
        <v>29132.435263716801</v>
      </c>
      <c r="G25" s="37">
        <v>721742.56651415897</v>
      </c>
      <c r="H25" s="37">
        <v>3.8797982613269603E-2</v>
      </c>
    </row>
    <row r="26" spans="1:8" x14ac:dyDescent="0.2">
      <c r="A26" s="37">
        <v>25</v>
      </c>
      <c r="B26" s="37">
        <v>39</v>
      </c>
      <c r="C26" s="37">
        <v>58056.913999999997</v>
      </c>
      <c r="D26" s="37">
        <v>85188.037674843101</v>
      </c>
      <c r="E26" s="37">
        <v>65232.972644624198</v>
      </c>
      <c r="F26" s="37">
        <v>19955.065030218899</v>
      </c>
      <c r="G26" s="37">
        <v>65232.972644624198</v>
      </c>
      <c r="H26" s="37">
        <v>0.23424726727931</v>
      </c>
    </row>
    <row r="27" spans="1:8" x14ac:dyDescent="0.2">
      <c r="A27" s="37">
        <v>26</v>
      </c>
      <c r="B27" s="37">
        <v>42</v>
      </c>
      <c r="C27" s="37">
        <v>7081.924</v>
      </c>
      <c r="D27" s="37">
        <v>133535.73420000001</v>
      </c>
      <c r="E27" s="37">
        <v>112857.29029999999</v>
      </c>
      <c r="F27" s="37">
        <v>20678.443899999998</v>
      </c>
      <c r="G27" s="37">
        <v>112857.29029999999</v>
      </c>
      <c r="H27" s="37">
        <v>0.15485326099326599</v>
      </c>
    </row>
    <row r="28" spans="1:8" x14ac:dyDescent="0.2">
      <c r="A28" s="37">
        <v>27</v>
      </c>
      <c r="B28" s="37">
        <v>43</v>
      </c>
      <c r="C28" s="37">
        <v>1412.9860000000001</v>
      </c>
      <c r="D28" s="37">
        <v>6078.7698</v>
      </c>
      <c r="E28" s="37">
        <v>6063.1760000000004</v>
      </c>
      <c r="F28" s="37">
        <v>15.5938</v>
      </c>
      <c r="G28" s="37">
        <v>6063.1760000000004</v>
      </c>
      <c r="H28" s="37">
        <v>2.5652887858987499E-3</v>
      </c>
    </row>
    <row r="29" spans="1:8" x14ac:dyDescent="0.2">
      <c r="A29" s="37">
        <v>28</v>
      </c>
      <c r="B29" s="37">
        <v>75</v>
      </c>
      <c r="C29" s="37">
        <v>102</v>
      </c>
      <c r="D29" s="37">
        <v>75407.692307692298</v>
      </c>
      <c r="E29" s="37">
        <v>71410.256410256407</v>
      </c>
      <c r="F29" s="37">
        <v>3997.4358974359002</v>
      </c>
      <c r="G29" s="37">
        <v>71410.256410256407</v>
      </c>
      <c r="H29" s="37">
        <v>5.3010983032405E-2</v>
      </c>
    </row>
    <row r="30" spans="1:8" x14ac:dyDescent="0.2">
      <c r="A30" s="37">
        <v>29</v>
      </c>
      <c r="B30" s="37">
        <v>76</v>
      </c>
      <c r="C30" s="37">
        <v>3116</v>
      </c>
      <c r="D30" s="37">
        <v>696783.27763589704</v>
      </c>
      <c r="E30" s="37">
        <v>673559.91589059797</v>
      </c>
      <c r="F30" s="37">
        <v>23223.361745299098</v>
      </c>
      <c r="G30" s="37">
        <v>673559.91589059797</v>
      </c>
      <c r="H30" s="37">
        <v>3.33293902001972E-2</v>
      </c>
    </row>
    <row r="31" spans="1:8" x14ac:dyDescent="0.2">
      <c r="A31" s="30">
        <v>30</v>
      </c>
      <c r="B31" s="39">
        <v>99</v>
      </c>
      <c r="C31" s="40">
        <v>14</v>
      </c>
      <c r="D31" s="40">
        <v>38816.768776945799</v>
      </c>
      <c r="E31" s="40">
        <v>33242.386294531403</v>
      </c>
      <c r="F31" s="40">
        <v>5574.3824824143403</v>
      </c>
      <c r="G31" s="40">
        <v>33242.386294531403</v>
      </c>
      <c r="H31" s="40">
        <v>0.14360758656771799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 x14ac:dyDescent="0.2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122</v>
      </c>
      <c r="D34" s="34">
        <v>270373.55</v>
      </c>
      <c r="E34" s="34">
        <v>265808.62</v>
      </c>
      <c r="F34" s="30"/>
      <c r="G34" s="30"/>
      <c r="H34" s="30"/>
    </row>
    <row r="35" spans="1:8" x14ac:dyDescent="0.2">
      <c r="A35" s="30"/>
      <c r="B35" s="33">
        <v>71</v>
      </c>
      <c r="C35" s="34">
        <v>721</v>
      </c>
      <c r="D35" s="34">
        <v>1851361.8</v>
      </c>
      <c r="E35" s="34">
        <v>2327696.25</v>
      </c>
      <c r="F35" s="30"/>
      <c r="G35" s="30"/>
      <c r="H35" s="30"/>
    </row>
    <row r="36" spans="1:8" x14ac:dyDescent="0.2">
      <c r="A36" s="30"/>
      <c r="B36" s="33">
        <v>72</v>
      </c>
      <c r="C36" s="34">
        <v>2489</v>
      </c>
      <c r="D36" s="34">
        <v>6603741.5499999998</v>
      </c>
      <c r="E36" s="34">
        <v>7548000.5499999998</v>
      </c>
      <c r="F36" s="30"/>
      <c r="G36" s="30"/>
      <c r="H36" s="30"/>
    </row>
    <row r="37" spans="1:8" x14ac:dyDescent="0.2">
      <c r="A37" s="30"/>
      <c r="B37" s="33">
        <v>73</v>
      </c>
      <c r="C37" s="34">
        <v>844</v>
      </c>
      <c r="D37" s="34">
        <v>1801434.22</v>
      </c>
      <c r="E37" s="34">
        <v>2403190.92</v>
      </c>
      <c r="F37" s="30"/>
      <c r="G37" s="30"/>
      <c r="H37" s="30"/>
    </row>
    <row r="38" spans="1:8" x14ac:dyDescent="0.2">
      <c r="A38" s="30"/>
      <c r="B38" s="33">
        <v>74</v>
      </c>
      <c r="C38" s="34">
        <v>6</v>
      </c>
      <c r="D38" s="34">
        <v>1.03</v>
      </c>
      <c r="E38" s="34">
        <v>55.6</v>
      </c>
      <c r="F38" s="30"/>
      <c r="G38" s="30"/>
      <c r="H38" s="30"/>
    </row>
    <row r="39" spans="1:8" x14ac:dyDescent="0.2">
      <c r="A39" s="30"/>
      <c r="B39" s="33">
        <v>77</v>
      </c>
      <c r="C39" s="34">
        <v>501</v>
      </c>
      <c r="D39" s="34">
        <v>811650.74</v>
      </c>
      <c r="E39" s="34">
        <v>1080092.19</v>
      </c>
      <c r="F39" s="34"/>
      <c r="G39" s="30"/>
      <c r="H39" s="30"/>
    </row>
    <row r="40" spans="1:8" x14ac:dyDescent="0.2">
      <c r="A40" s="30"/>
      <c r="B40" s="33">
        <v>78</v>
      </c>
      <c r="C40" s="34">
        <v>202</v>
      </c>
      <c r="D40" s="34">
        <v>293167.63</v>
      </c>
      <c r="E40" s="34">
        <v>274541.44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2016-06-25T01:08:07Z</dcterms:modified>
</cp:coreProperties>
</file>