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<sst xmlns="http://schemas.openxmlformats.org/spreadsheetml/2006/main" count="120" uniqueCount="79">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</sst>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4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3" fillId="0" borderId="0" xfId="0" applyFont="1" applyAlignment="1">
      <alignment wrapText="1"/>
    </xf>
    <xf numFmtId="0" fontId="49" fillId="0" borderId="0" xfId="0" applyFont="1" applyAlignment="1">
      <alignment horizontal="left" wrapText="1"/>
    </xf>
    <xf numFmtId="0" fontId="43" fillId="0" borderId="0" xfId="0" applyFont="1" applyAlignment="1">
      <alignment horizontal="right" vertical="center" wrapText="1"/>
    </xf>
    <xf numFmtId="0" fontId="55" fillId="0" borderId="19" xfId="0" applyFont="1" applyBorder="1" applyAlignment="1">
      <alignment horizontal="left" vertical="center" wrapText="1"/>
    </xf>
    <xf numFmtId="0" fontId="43" fillId="0" borderId="19" xfId="0" applyFont="1" applyBorder="1" applyAlignment="1">
      <alignment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14" fontId="44" fillId="33" borderId="12" xfId="0" applyNumberFormat="1" applyFont="1" applyFill="1" applyBorder="1" applyAlignment="1">
      <alignment vertical="center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14" fontId="44" fillId="33" borderId="16" xfId="0" applyNumberFormat="1" applyFont="1" applyFill="1" applyBorder="1" applyAlignment="1">
      <alignment vertical="center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14" fontId="44" fillId="33" borderId="17" xfId="0" applyNumberFormat="1" applyFont="1" applyFill="1" applyBorder="1" applyAlignment="1">
      <alignment vertical="center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671" Type="http://schemas.openxmlformats.org/officeDocument/2006/relationships/hyperlink" Target="cid:7a4c69bc2" TargetMode="External"/><Relationship Id="rId727" Type="http://schemas.openxmlformats.org/officeDocument/2006/relationships/hyperlink" Target="cid:517be92e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682" Type="http://schemas.openxmlformats.org/officeDocument/2006/relationships/image" Target="cid:9d3b197613" TargetMode="External"/><Relationship Id="rId738" Type="http://schemas.openxmlformats.org/officeDocument/2006/relationships/image" Target="cid:6b354ae2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749" Type="http://schemas.openxmlformats.org/officeDocument/2006/relationships/hyperlink" Target="cid:8f467b35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718" Type="http://schemas.openxmlformats.org/officeDocument/2006/relationships/image" Target="cid:420775fc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673" Type="http://schemas.openxmlformats.org/officeDocument/2006/relationships/hyperlink" Target="cid:7f43d4242" TargetMode="External"/><Relationship Id="rId729" Type="http://schemas.openxmlformats.org/officeDocument/2006/relationships/hyperlink" Target="cid:568c44a8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40" Type="http://schemas.openxmlformats.org/officeDocument/2006/relationships/image" Target="cid:7052b15f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684" Type="http://schemas.openxmlformats.org/officeDocument/2006/relationships/image" Target="cid:a2dc87f0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742" Type="http://schemas.openxmlformats.org/officeDocument/2006/relationships/image" Target="cid:75900290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686" Type="http://schemas.openxmlformats.org/officeDocument/2006/relationships/image" Target="cid:a3929bb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11" Type="http://schemas.openxmlformats.org/officeDocument/2006/relationships/hyperlink" Target="cid:97be427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33" Type="http://schemas.openxmlformats.org/officeDocument/2006/relationships/hyperlink" Target="cid:6b31fc6a2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677" Type="http://schemas.openxmlformats.org/officeDocument/2006/relationships/hyperlink" Target="cid:92f0c272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744" Type="http://schemas.openxmlformats.org/officeDocument/2006/relationships/image" Target="cid:7baceff4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681" Type="http://schemas.openxmlformats.org/officeDocument/2006/relationships/hyperlink" Target="cid:9d3b194e2" TargetMode="External"/><Relationship Id="rId716" Type="http://schemas.openxmlformats.org/officeDocument/2006/relationships/image" Target="cid:2d6dbc7513" TargetMode="External"/><Relationship Id="rId737" Type="http://schemas.openxmlformats.org/officeDocument/2006/relationships/hyperlink" Target="cid:6b354abe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13" sqref="L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4" t="s">
        <v>4</v>
      </c>
      <c r="D2" s="44"/>
      <c r="E2" s="13"/>
      <c r="F2" s="24"/>
      <c r="G2" s="14"/>
      <c r="H2" s="24"/>
      <c r="I2" s="20"/>
      <c r="J2" s="21"/>
      <c r="K2" s="22"/>
      <c r="L2" s="22"/>
    </row>
    <row r="3" spans="1:13">
      <c r="A3" s="46" t="s">
        <v>5</v>
      </c>
      <c r="B3" s="46"/>
      <c r="C3" s="46"/>
      <c r="D3" s="46"/>
      <c r="E3" s="15">
        <f>SUM(E4:E42)</f>
        <v>29348490.592699997</v>
      </c>
      <c r="F3" s="25">
        <f>RA!I7</f>
        <v>-739088.72089999996</v>
      </c>
      <c r="G3" s="16">
        <f>SUM(G4:G42)</f>
        <v>30087579.3136</v>
      </c>
      <c r="H3" s="27">
        <f>RA!J7</f>
        <v>-2.5183193614864701</v>
      </c>
      <c r="I3" s="20">
        <f>SUM(I4:I42)</f>
        <v>29348497.164481919</v>
      </c>
      <c r="J3" s="21">
        <f>SUM(J4:J42)</f>
        <v>30087578.819778871</v>
      </c>
      <c r="K3" s="22">
        <f>E3-I3</f>
        <v>-6.5717819221317768</v>
      </c>
      <c r="L3" s="22">
        <f>G3-J3</f>
        <v>0.49382112920284271</v>
      </c>
    </row>
    <row r="4" spans="1:13">
      <c r="A4" s="47">
        <f>RA!A8</f>
        <v>42547</v>
      </c>
      <c r="B4" s="12">
        <v>12</v>
      </c>
      <c r="C4" s="45" t="s">
        <v>6</v>
      </c>
      <c r="D4" s="45"/>
      <c r="E4" s="15">
        <f>VLOOKUP(C4,RA!B8:D35,3,0)</f>
        <v>1026228.7607</v>
      </c>
      <c r="F4" s="25">
        <f>VLOOKUP(C4,RA!B8:I38,8,0)</f>
        <v>-35543.216</v>
      </c>
      <c r="G4" s="16">
        <f t="shared" ref="G4:G42" si="0">E4-F4</f>
        <v>1061771.9767</v>
      </c>
      <c r="H4" s="27">
        <f>RA!J8</f>
        <v>-3.4634788422569298</v>
      </c>
      <c r="I4" s="20">
        <f>VLOOKUP(B4,RMS!B:D,3,FALSE)</f>
        <v>1026229.32787009</v>
      </c>
      <c r="J4" s="21">
        <f>VLOOKUP(B4,RMS!B:E,4,FALSE)</f>
        <v>1061771.9854119699</v>
      </c>
      <c r="K4" s="22">
        <f t="shared" ref="K4:K42" si="1">E4-I4</f>
        <v>-0.56717009004205465</v>
      </c>
      <c r="L4" s="22">
        <f t="shared" ref="L4:L42" si="2">G4-J4</f>
        <v>-8.7119699455797672E-3</v>
      </c>
    </row>
    <row r="5" spans="1:13">
      <c r="A5" s="47"/>
      <c r="B5" s="12">
        <v>13</v>
      </c>
      <c r="C5" s="45" t="s">
        <v>7</v>
      </c>
      <c r="D5" s="45"/>
      <c r="E5" s="15">
        <f>VLOOKUP(C5,RA!B8:D36,3,0)</f>
        <v>252776.9718</v>
      </c>
      <c r="F5" s="25">
        <f>VLOOKUP(C5,RA!B9:I39,8,0)</f>
        <v>24016.634300000002</v>
      </c>
      <c r="G5" s="16">
        <f t="shared" si="0"/>
        <v>228760.33749999999</v>
      </c>
      <c r="H5" s="27">
        <f>RA!J9</f>
        <v>9.5011163908562999</v>
      </c>
      <c r="I5" s="20">
        <f>VLOOKUP(B5,RMS!B:D,3,FALSE)</f>
        <v>252777.00935812001</v>
      </c>
      <c r="J5" s="21">
        <f>VLOOKUP(B5,RMS!B:E,4,FALSE)</f>
        <v>228760.328776068</v>
      </c>
      <c r="K5" s="22">
        <f t="shared" si="1"/>
        <v>-3.7558120005996898E-2</v>
      </c>
      <c r="L5" s="22">
        <f t="shared" si="2"/>
        <v>8.7239319982472807E-3</v>
      </c>
      <c r="M5" s="32"/>
    </row>
    <row r="6" spans="1:13">
      <c r="A6" s="47"/>
      <c r="B6" s="12">
        <v>14</v>
      </c>
      <c r="C6" s="45" t="s">
        <v>8</v>
      </c>
      <c r="D6" s="45"/>
      <c r="E6" s="15">
        <f>VLOOKUP(C6,RA!B10:D37,3,0)</f>
        <v>156801.2274</v>
      </c>
      <c r="F6" s="25">
        <f>VLOOKUP(C6,RA!B10:I40,8,0)</f>
        <v>45744.969499999999</v>
      </c>
      <c r="G6" s="16">
        <f t="shared" si="0"/>
        <v>111056.2579</v>
      </c>
      <c r="H6" s="27">
        <f>RA!J10</f>
        <v>29.1738593240119</v>
      </c>
      <c r="I6" s="20">
        <f>VLOOKUP(B6,RMS!B:D,3,FALSE)</f>
        <v>156803.706385795</v>
      </c>
      <c r="J6" s="21">
        <f>VLOOKUP(B6,RMS!B:E,4,FALSE)</f>
        <v>111056.26302814401</v>
      </c>
      <c r="K6" s="22">
        <f>E6-I6</f>
        <v>-2.4789857949945144</v>
      </c>
      <c r="L6" s="22">
        <f t="shared" si="2"/>
        <v>-5.1281440100865439E-3</v>
      </c>
      <c r="M6" s="32"/>
    </row>
    <row r="7" spans="1:13">
      <c r="A7" s="47"/>
      <c r="B7" s="12">
        <v>15</v>
      </c>
      <c r="C7" s="45" t="s">
        <v>9</v>
      </c>
      <c r="D7" s="45"/>
      <c r="E7" s="15">
        <f>VLOOKUP(C7,RA!B10:D38,3,0)</f>
        <v>80421.484599999996</v>
      </c>
      <c r="F7" s="25">
        <f>VLOOKUP(C7,RA!B11:I41,8,0)</f>
        <v>6295.7464</v>
      </c>
      <c r="G7" s="16">
        <f t="shared" si="0"/>
        <v>74125.738199999993</v>
      </c>
      <c r="H7" s="27">
        <f>RA!J11</f>
        <v>7.8284384220382801</v>
      </c>
      <c r="I7" s="20">
        <f>VLOOKUP(B7,RMS!B:D,3,FALSE)</f>
        <v>80421.561422766797</v>
      </c>
      <c r="J7" s="21">
        <f>VLOOKUP(B7,RMS!B:E,4,FALSE)</f>
        <v>74125.736005392901</v>
      </c>
      <c r="K7" s="22">
        <f t="shared" si="1"/>
        <v>-7.6822766801342368E-2</v>
      </c>
      <c r="L7" s="22">
        <f t="shared" si="2"/>
        <v>2.194607091951184E-3</v>
      </c>
      <c r="M7" s="32"/>
    </row>
    <row r="8" spans="1:13">
      <c r="A8" s="47"/>
      <c r="B8" s="12">
        <v>16</v>
      </c>
      <c r="C8" s="45" t="s">
        <v>10</v>
      </c>
      <c r="D8" s="45"/>
      <c r="E8" s="15">
        <f>VLOOKUP(C8,RA!B12:D38,3,0)</f>
        <v>414643.72850000003</v>
      </c>
      <c r="F8" s="25">
        <f>VLOOKUP(C8,RA!B12:I42,8,0)</f>
        <v>9512.3183000000008</v>
      </c>
      <c r="G8" s="16">
        <f t="shared" si="0"/>
        <v>405131.41020000004</v>
      </c>
      <c r="H8" s="27">
        <f>RA!J12</f>
        <v>2.29409433838814</v>
      </c>
      <c r="I8" s="20">
        <f>VLOOKUP(B8,RMS!B:D,3,FALSE)</f>
        <v>414643.71962906001</v>
      </c>
      <c r="J8" s="21">
        <f>VLOOKUP(B8,RMS!B:E,4,FALSE)</f>
        <v>405131.40487264999</v>
      </c>
      <c r="K8" s="22">
        <f t="shared" si="1"/>
        <v>8.8709400151856244E-3</v>
      </c>
      <c r="L8" s="22">
        <f t="shared" si="2"/>
        <v>5.3273500525392592E-3</v>
      </c>
      <c r="M8" s="32"/>
    </row>
    <row r="9" spans="1:13">
      <c r="A9" s="47"/>
      <c r="B9" s="12">
        <v>17</v>
      </c>
      <c r="C9" s="45" t="s">
        <v>11</v>
      </c>
      <c r="D9" s="45"/>
      <c r="E9" s="15">
        <f>VLOOKUP(C9,RA!B12:D39,3,0)</f>
        <v>354728.43560000003</v>
      </c>
      <c r="F9" s="25">
        <f>VLOOKUP(C9,RA!B13:I43,8,0)</f>
        <v>8983.1435000000001</v>
      </c>
      <c r="G9" s="16">
        <f t="shared" si="0"/>
        <v>345745.29210000002</v>
      </c>
      <c r="H9" s="27">
        <f>RA!J13</f>
        <v>2.53240016825987</v>
      </c>
      <c r="I9" s="20">
        <f>VLOOKUP(B9,RMS!B:D,3,FALSE)</f>
        <v>354728.76300341898</v>
      </c>
      <c r="J9" s="21">
        <f>VLOOKUP(B9,RMS!B:E,4,FALSE)</f>
        <v>345745.28550170898</v>
      </c>
      <c r="K9" s="22">
        <f t="shared" si="1"/>
        <v>-0.32740341895259917</v>
      </c>
      <c r="L9" s="22">
        <f t="shared" si="2"/>
        <v>6.5982910455204546E-3</v>
      </c>
      <c r="M9" s="32"/>
    </row>
    <row r="10" spans="1:13">
      <c r="A10" s="47"/>
      <c r="B10" s="12">
        <v>18</v>
      </c>
      <c r="C10" s="45" t="s">
        <v>12</v>
      </c>
      <c r="D10" s="45"/>
      <c r="E10" s="15">
        <f>VLOOKUP(C10,RA!B14:D40,3,0)</f>
        <v>155247.08859999999</v>
      </c>
      <c r="F10" s="25">
        <f>VLOOKUP(C10,RA!B14:I43,8,0)</f>
        <v>29380.5239</v>
      </c>
      <c r="G10" s="16">
        <f t="shared" si="0"/>
        <v>125866.56469999999</v>
      </c>
      <c r="H10" s="27">
        <f>RA!J14</f>
        <v>18.925007975962799</v>
      </c>
      <c r="I10" s="20">
        <f>VLOOKUP(B10,RMS!B:D,3,FALSE)</f>
        <v>155247.119164957</v>
      </c>
      <c r="J10" s="21">
        <f>VLOOKUP(B10,RMS!B:E,4,FALSE)</f>
        <v>125866.578428205</v>
      </c>
      <c r="K10" s="22">
        <f t="shared" si="1"/>
        <v>-3.0564957007300109E-2</v>
      </c>
      <c r="L10" s="22">
        <f t="shared" si="2"/>
        <v>-1.3728205012739636E-2</v>
      </c>
      <c r="M10" s="32"/>
    </row>
    <row r="11" spans="1:13">
      <c r="A11" s="47"/>
      <c r="B11" s="12">
        <v>19</v>
      </c>
      <c r="C11" s="45" t="s">
        <v>13</v>
      </c>
      <c r="D11" s="45"/>
      <c r="E11" s="15">
        <f>VLOOKUP(C11,RA!B14:D41,3,0)</f>
        <v>162792.9014</v>
      </c>
      <c r="F11" s="25">
        <f>VLOOKUP(C11,RA!B15:I44,8,0)</f>
        <v>-25318.601500000001</v>
      </c>
      <c r="G11" s="16">
        <f t="shared" si="0"/>
        <v>188111.50289999999</v>
      </c>
      <c r="H11" s="27">
        <f>RA!J15</f>
        <v>-15.552644668325801</v>
      </c>
      <c r="I11" s="20">
        <f>VLOOKUP(B11,RMS!B:D,3,FALSE)</f>
        <v>162793.18872478601</v>
      </c>
      <c r="J11" s="21">
        <f>VLOOKUP(B11,RMS!B:E,4,FALSE)</f>
        <v>188111.502728205</v>
      </c>
      <c r="K11" s="22">
        <f t="shared" si="1"/>
        <v>-0.28732478601159528</v>
      </c>
      <c r="L11" s="22">
        <f t="shared" si="2"/>
        <v>1.7179499263875186E-4</v>
      </c>
      <c r="M11" s="32"/>
    </row>
    <row r="12" spans="1:13">
      <c r="A12" s="47"/>
      <c r="B12" s="12">
        <v>21</v>
      </c>
      <c r="C12" s="45" t="s">
        <v>14</v>
      </c>
      <c r="D12" s="45"/>
      <c r="E12" s="15">
        <f>VLOOKUP(C12,RA!B16:D42,3,0)</f>
        <v>1811723.4586</v>
      </c>
      <c r="F12" s="25">
        <f>VLOOKUP(C12,RA!B16:I45,8,0)</f>
        <v>-191977.05559999999</v>
      </c>
      <c r="G12" s="16">
        <f t="shared" si="0"/>
        <v>2003700.5142000001</v>
      </c>
      <c r="H12" s="27">
        <f>RA!J16</f>
        <v>-10.5963774266272</v>
      </c>
      <c r="I12" s="20">
        <f>VLOOKUP(B12,RMS!B:D,3,FALSE)</f>
        <v>1811722.63527436</v>
      </c>
      <c r="J12" s="21">
        <f>VLOOKUP(B12,RMS!B:E,4,FALSE)</f>
        <v>2003700.5146000001</v>
      </c>
      <c r="K12" s="22">
        <f t="shared" si="1"/>
        <v>0.82332564005628228</v>
      </c>
      <c r="L12" s="22">
        <f t="shared" si="2"/>
        <v>-4.0000001899898052E-4</v>
      </c>
      <c r="M12" s="32"/>
    </row>
    <row r="13" spans="1:13">
      <c r="A13" s="47"/>
      <c r="B13" s="12">
        <v>22</v>
      </c>
      <c r="C13" s="45" t="s">
        <v>15</v>
      </c>
      <c r="D13" s="45"/>
      <c r="E13" s="15">
        <f>VLOOKUP(C13,RA!B16:D43,3,0)</f>
        <v>468003.82030000002</v>
      </c>
      <c r="F13" s="25">
        <f>VLOOKUP(C13,RA!B17:I46,8,0)</f>
        <v>60130.227700000003</v>
      </c>
      <c r="G13" s="16">
        <f t="shared" si="0"/>
        <v>407873.59260000003</v>
      </c>
      <c r="H13" s="27">
        <f>RA!J17</f>
        <v>12.8482343715603</v>
      </c>
      <c r="I13" s="20">
        <f>VLOOKUP(B13,RMS!B:D,3,FALSE)</f>
        <v>468003.870910256</v>
      </c>
      <c r="J13" s="21">
        <f>VLOOKUP(B13,RMS!B:E,4,FALSE)</f>
        <v>407873.59336153802</v>
      </c>
      <c r="K13" s="22">
        <f t="shared" si="1"/>
        <v>-5.0610255973879248E-2</v>
      </c>
      <c r="L13" s="22">
        <f t="shared" si="2"/>
        <v>-7.6153798727318645E-4</v>
      </c>
      <c r="M13" s="32"/>
    </row>
    <row r="14" spans="1:13">
      <c r="A14" s="47"/>
      <c r="B14" s="12">
        <v>23</v>
      </c>
      <c r="C14" s="45" t="s">
        <v>16</v>
      </c>
      <c r="D14" s="45"/>
      <c r="E14" s="15">
        <f>VLOOKUP(C14,RA!B18:D43,3,0)</f>
        <v>2007470.5219000001</v>
      </c>
      <c r="F14" s="25">
        <f>VLOOKUP(C14,RA!B18:I47,8,0)</f>
        <v>244262.85889999999</v>
      </c>
      <c r="G14" s="16">
        <f t="shared" si="0"/>
        <v>1763207.6630000002</v>
      </c>
      <c r="H14" s="27">
        <f>RA!J18</f>
        <v>12.167693434861199</v>
      </c>
      <c r="I14" s="20">
        <f>VLOOKUP(B14,RMS!B:D,3,FALSE)</f>
        <v>2007470.8942700899</v>
      </c>
      <c r="J14" s="21">
        <f>VLOOKUP(B14,RMS!B:E,4,FALSE)</f>
        <v>1763207.62556752</v>
      </c>
      <c r="K14" s="22">
        <f t="shared" si="1"/>
        <v>-0.37237008986994624</v>
      </c>
      <c r="L14" s="22">
        <f t="shared" si="2"/>
        <v>3.743248013779521E-2</v>
      </c>
      <c r="M14" s="32"/>
    </row>
    <row r="15" spans="1:13">
      <c r="A15" s="47"/>
      <c r="B15" s="12">
        <v>24</v>
      </c>
      <c r="C15" s="45" t="s">
        <v>17</v>
      </c>
      <c r="D15" s="45"/>
      <c r="E15" s="15">
        <f>VLOOKUP(C15,RA!B18:D44,3,0)</f>
        <v>657813.76549999998</v>
      </c>
      <c r="F15" s="25">
        <f>VLOOKUP(C15,RA!B19:I48,8,0)</f>
        <v>3106.7826</v>
      </c>
      <c r="G15" s="16">
        <f t="shared" si="0"/>
        <v>654706.98289999994</v>
      </c>
      <c r="H15" s="27">
        <f>RA!J19</f>
        <v>0.47228908285896898</v>
      </c>
      <c r="I15" s="20">
        <f>VLOOKUP(B15,RMS!B:D,3,FALSE)</f>
        <v>657813.70987435896</v>
      </c>
      <c r="J15" s="21">
        <f>VLOOKUP(B15,RMS!B:E,4,FALSE)</f>
        <v>654706.98073418799</v>
      </c>
      <c r="K15" s="22">
        <f t="shared" si="1"/>
        <v>5.5625641020014882E-2</v>
      </c>
      <c r="L15" s="22">
        <f t="shared" si="2"/>
        <v>2.1658119512721896E-3</v>
      </c>
      <c r="M15" s="32"/>
    </row>
    <row r="16" spans="1:13">
      <c r="A16" s="47"/>
      <c r="B16" s="12">
        <v>25</v>
      </c>
      <c r="C16" s="45" t="s">
        <v>18</v>
      </c>
      <c r="D16" s="45"/>
      <c r="E16" s="15">
        <f>VLOOKUP(C16,RA!B20:D45,3,0)</f>
        <v>1935669.7341</v>
      </c>
      <c r="F16" s="25">
        <f>VLOOKUP(C16,RA!B20:I49,8,0)</f>
        <v>67684.203500000003</v>
      </c>
      <c r="G16" s="16">
        <f t="shared" si="0"/>
        <v>1867985.5305999999</v>
      </c>
      <c r="H16" s="27">
        <f>RA!J20</f>
        <v>3.4966813970189099</v>
      </c>
      <c r="I16" s="20">
        <f>VLOOKUP(B16,RMS!B:D,3,FALSE)</f>
        <v>1935670.2760000001</v>
      </c>
      <c r="J16" s="21">
        <f>VLOOKUP(B16,RMS!B:E,4,FALSE)</f>
        <v>1867985.5305999999</v>
      </c>
      <c r="K16" s="22">
        <f t="shared" si="1"/>
        <v>-0.5419000000692904</v>
      </c>
      <c r="L16" s="22">
        <f t="shared" si="2"/>
        <v>0</v>
      </c>
      <c r="M16" s="32"/>
    </row>
    <row r="17" spans="1:13">
      <c r="A17" s="47"/>
      <c r="B17" s="12">
        <v>26</v>
      </c>
      <c r="C17" s="45" t="s">
        <v>19</v>
      </c>
      <c r="D17" s="45"/>
      <c r="E17" s="15">
        <f>VLOOKUP(C17,RA!B20:D46,3,0)</f>
        <v>424328.6177</v>
      </c>
      <c r="F17" s="25">
        <f>VLOOKUP(C17,RA!B21:I50,8,0)</f>
        <v>42679.866300000002</v>
      </c>
      <c r="G17" s="16">
        <f t="shared" si="0"/>
        <v>381648.75140000001</v>
      </c>
      <c r="H17" s="27">
        <f>RA!J21</f>
        <v>10.058210669678299</v>
      </c>
      <c r="I17" s="20">
        <f>VLOOKUP(B17,RMS!B:D,3,FALSE)</f>
        <v>424327.43475671299</v>
      </c>
      <c r="J17" s="21">
        <f>VLOOKUP(B17,RMS!B:E,4,FALSE)</f>
        <v>381648.75139253499</v>
      </c>
      <c r="K17" s="22">
        <f t="shared" si="1"/>
        <v>1.1829432870144956</v>
      </c>
      <c r="L17" s="22">
        <f t="shared" si="2"/>
        <v>7.465016096830368E-6</v>
      </c>
      <c r="M17" s="32"/>
    </row>
    <row r="18" spans="1:13">
      <c r="A18" s="47"/>
      <c r="B18" s="12">
        <v>27</v>
      </c>
      <c r="C18" s="45" t="s">
        <v>20</v>
      </c>
      <c r="D18" s="45"/>
      <c r="E18" s="15">
        <f>VLOOKUP(C18,RA!B22:D47,3,0)</f>
        <v>1732406.1571</v>
      </c>
      <c r="F18" s="25">
        <f>VLOOKUP(C18,RA!B22:I51,8,0)</f>
        <v>-53537.695099999997</v>
      </c>
      <c r="G18" s="16">
        <f t="shared" si="0"/>
        <v>1785943.8521999998</v>
      </c>
      <c r="H18" s="27">
        <f>RA!J22</f>
        <v>-3.0903662446929099</v>
      </c>
      <c r="I18" s="20">
        <f>VLOOKUP(B18,RMS!B:D,3,FALSE)</f>
        <v>1732407.3222213699</v>
      </c>
      <c r="J18" s="21">
        <f>VLOOKUP(B18,RMS!B:E,4,FALSE)</f>
        <v>1785943.8511931601</v>
      </c>
      <c r="K18" s="22">
        <f t="shared" si="1"/>
        <v>-1.1651213699951768</v>
      </c>
      <c r="L18" s="22">
        <f t="shared" si="2"/>
        <v>1.0068397969007492E-3</v>
      </c>
      <c r="M18" s="32"/>
    </row>
    <row r="19" spans="1:13">
      <c r="A19" s="47"/>
      <c r="B19" s="12">
        <v>29</v>
      </c>
      <c r="C19" s="45" t="s">
        <v>21</v>
      </c>
      <c r="D19" s="45"/>
      <c r="E19" s="15">
        <f>VLOOKUP(C19,RA!B22:D48,3,0)</f>
        <v>5200000.6995000001</v>
      </c>
      <c r="F19" s="25">
        <f>VLOOKUP(C19,RA!B23:I52,8,0)</f>
        <v>-997598.67420000001</v>
      </c>
      <c r="G19" s="16">
        <f t="shared" si="0"/>
        <v>6197599.3737000003</v>
      </c>
      <c r="H19" s="27">
        <f>RA!J23</f>
        <v>-19.1845873077656</v>
      </c>
      <c r="I19" s="20">
        <f>VLOOKUP(B19,RMS!B:D,3,FALSE)</f>
        <v>5200003.5539495703</v>
      </c>
      <c r="J19" s="21">
        <f>VLOOKUP(B19,RMS!B:E,4,FALSE)</f>
        <v>6197599.3995102597</v>
      </c>
      <c r="K19" s="22">
        <f t="shared" si="1"/>
        <v>-2.8544495701789856</v>
      </c>
      <c r="L19" s="22">
        <f t="shared" si="2"/>
        <v>-2.5810259394347668E-2</v>
      </c>
      <c r="M19" s="32"/>
    </row>
    <row r="20" spans="1:13">
      <c r="A20" s="47"/>
      <c r="B20" s="12">
        <v>31</v>
      </c>
      <c r="C20" s="45" t="s">
        <v>22</v>
      </c>
      <c r="D20" s="45"/>
      <c r="E20" s="15">
        <f>VLOOKUP(C20,RA!B24:D49,3,0)</f>
        <v>363423.07610000001</v>
      </c>
      <c r="F20" s="25">
        <f>VLOOKUP(C20,RA!B24:I53,8,0)</f>
        <v>53453.108099999998</v>
      </c>
      <c r="G20" s="16">
        <f t="shared" si="0"/>
        <v>309969.96799999999</v>
      </c>
      <c r="H20" s="27">
        <f>RA!J24</f>
        <v>14.7082317043874</v>
      </c>
      <c r="I20" s="20">
        <f>VLOOKUP(B20,RMS!B:D,3,FALSE)</f>
        <v>363423.23451002903</v>
      </c>
      <c r="J20" s="21">
        <f>VLOOKUP(B20,RMS!B:E,4,FALSE)</f>
        <v>309969.96841332002</v>
      </c>
      <c r="K20" s="22">
        <f t="shared" si="1"/>
        <v>-0.15841002902016044</v>
      </c>
      <c r="L20" s="22">
        <f t="shared" si="2"/>
        <v>-4.1332002729177475E-4</v>
      </c>
      <c r="M20" s="32"/>
    </row>
    <row r="21" spans="1:13">
      <c r="A21" s="47"/>
      <c r="B21" s="12">
        <v>32</v>
      </c>
      <c r="C21" s="45" t="s">
        <v>23</v>
      </c>
      <c r="D21" s="45"/>
      <c r="E21" s="15">
        <f>VLOOKUP(C21,RA!B24:D50,3,0)</f>
        <v>343319.13990000001</v>
      </c>
      <c r="F21" s="25">
        <f>VLOOKUP(C21,RA!B25:I54,8,0)</f>
        <v>32131.183400000002</v>
      </c>
      <c r="G21" s="16">
        <f t="shared" si="0"/>
        <v>311187.95650000003</v>
      </c>
      <c r="H21" s="27">
        <f>RA!J25</f>
        <v>9.3589840081036506</v>
      </c>
      <c r="I21" s="20">
        <f>VLOOKUP(B21,RMS!B:D,3,FALSE)</f>
        <v>343319.11415598699</v>
      </c>
      <c r="J21" s="21">
        <f>VLOOKUP(B21,RMS!B:E,4,FALSE)</f>
        <v>311187.95479671902</v>
      </c>
      <c r="K21" s="22">
        <f t="shared" si="1"/>
        <v>2.5744013022631407E-2</v>
      </c>
      <c r="L21" s="22">
        <f t="shared" si="2"/>
        <v>1.7032810137607157E-3</v>
      </c>
      <c r="M21" s="32"/>
    </row>
    <row r="22" spans="1:13">
      <c r="A22" s="47"/>
      <c r="B22" s="12">
        <v>33</v>
      </c>
      <c r="C22" s="45" t="s">
        <v>24</v>
      </c>
      <c r="D22" s="45"/>
      <c r="E22" s="15">
        <f>VLOOKUP(C22,RA!B26:D51,3,0)</f>
        <v>1012219.5502000001</v>
      </c>
      <c r="F22" s="25">
        <f>VLOOKUP(C22,RA!B26:I55,8,0)</f>
        <v>181560.07819999999</v>
      </c>
      <c r="G22" s="16">
        <f t="shared" si="0"/>
        <v>830659.47200000007</v>
      </c>
      <c r="H22" s="27">
        <f>RA!J26</f>
        <v>17.936827851638199</v>
      </c>
      <c r="I22" s="20">
        <f>VLOOKUP(B22,RMS!B:D,3,FALSE)</f>
        <v>1012219.51290768</v>
      </c>
      <c r="J22" s="21">
        <f>VLOOKUP(B22,RMS!B:E,4,FALSE)</f>
        <v>830659.35414812504</v>
      </c>
      <c r="K22" s="22">
        <f t="shared" si="1"/>
        <v>3.7292320048436522E-2</v>
      </c>
      <c r="L22" s="22">
        <f t="shared" si="2"/>
        <v>0.11785187502391636</v>
      </c>
      <c r="M22" s="32"/>
    </row>
    <row r="23" spans="1:13">
      <c r="A23" s="47"/>
      <c r="B23" s="12">
        <v>34</v>
      </c>
      <c r="C23" s="45" t="s">
        <v>25</v>
      </c>
      <c r="D23" s="45"/>
      <c r="E23" s="15">
        <f>VLOOKUP(C23,RA!B26:D52,3,0)</f>
        <v>253566.69469999999</v>
      </c>
      <c r="F23" s="25">
        <f>VLOOKUP(C23,RA!B27:I56,8,0)</f>
        <v>67613.507199999993</v>
      </c>
      <c r="G23" s="16">
        <f t="shared" si="0"/>
        <v>185953.1875</v>
      </c>
      <c r="H23" s="27">
        <f>RA!J27</f>
        <v>26.664979515545198</v>
      </c>
      <c r="I23" s="20">
        <f>VLOOKUP(B23,RMS!B:D,3,FALSE)</f>
        <v>253566.44187607599</v>
      </c>
      <c r="J23" s="21">
        <f>VLOOKUP(B23,RMS!B:E,4,FALSE)</f>
        <v>185953.18906138101</v>
      </c>
      <c r="K23" s="22">
        <f t="shared" si="1"/>
        <v>0.25282392400549725</v>
      </c>
      <c r="L23" s="22">
        <f t="shared" si="2"/>
        <v>-1.5613810101058334E-3</v>
      </c>
      <c r="M23" s="32"/>
    </row>
    <row r="24" spans="1:13">
      <c r="A24" s="47"/>
      <c r="B24" s="12">
        <v>35</v>
      </c>
      <c r="C24" s="45" t="s">
        <v>26</v>
      </c>
      <c r="D24" s="45"/>
      <c r="E24" s="15">
        <f>VLOOKUP(C24,RA!B28:D53,3,0)</f>
        <v>1122437.7851</v>
      </c>
      <c r="F24" s="25">
        <f>VLOOKUP(C24,RA!B28:I57,8,0)</f>
        <v>29886.264999999999</v>
      </c>
      <c r="G24" s="16">
        <f t="shared" si="0"/>
        <v>1092551.5201000001</v>
      </c>
      <c r="H24" s="27">
        <f>RA!J28</f>
        <v>2.6626210732327902</v>
      </c>
      <c r="I24" s="20">
        <f>VLOOKUP(B24,RMS!B:D,3,FALSE)</f>
        <v>1122437.8401354</v>
      </c>
      <c r="J24" s="21">
        <f>VLOOKUP(B24,RMS!B:E,4,FALSE)</f>
        <v>1092551.5252769899</v>
      </c>
      <c r="K24" s="22">
        <f t="shared" si="1"/>
        <v>-5.5035399971529841E-2</v>
      </c>
      <c r="L24" s="22">
        <f t="shared" si="2"/>
        <v>-5.1769898273050785E-3</v>
      </c>
      <c r="M24" s="32"/>
    </row>
    <row r="25" spans="1:13">
      <c r="A25" s="47"/>
      <c r="B25" s="12">
        <v>36</v>
      </c>
      <c r="C25" s="45" t="s">
        <v>27</v>
      </c>
      <c r="D25" s="45"/>
      <c r="E25" s="15">
        <f>VLOOKUP(C25,RA!B28:D54,3,0)</f>
        <v>630333.20649999997</v>
      </c>
      <c r="F25" s="25">
        <f>VLOOKUP(C25,RA!B29:I58,8,0)</f>
        <v>104964.03909999999</v>
      </c>
      <c r="G25" s="16">
        <f t="shared" si="0"/>
        <v>525369.16739999992</v>
      </c>
      <c r="H25" s="27">
        <f>RA!J29</f>
        <v>16.6521512777068</v>
      </c>
      <c r="I25" s="20">
        <f>VLOOKUP(B25,RMS!B:D,3,FALSE)</f>
        <v>630333.27527787595</v>
      </c>
      <c r="J25" s="21">
        <f>VLOOKUP(B25,RMS!B:E,4,FALSE)</f>
        <v>525369.17868817097</v>
      </c>
      <c r="K25" s="22">
        <f t="shared" si="1"/>
        <v>-6.8777875974774361E-2</v>
      </c>
      <c r="L25" s="22">
        <f t="shared" si="2"/>
        <v>-1.1288171052001417E-2</v>
      </c>
      <c r="M25" s="32"/>
    </row>
    <row r="26" spans="1:13">
      <c r="A26" s="47"/>
      <c r="B26" s="12">
        <v>37</v>
      </c>
      <c r="C26" s="45" t="s">
        <v>67</v>
      </c>
      <c r="D26" s="45"/>
      <c r="E26" s="15">
        <f>VLOOKUP(C26,RA!B30:D55,3,0)</f>
        <v>1443218.3459000001</v>
      </c>
      <c r="F26" s="25">
        <f>VLOOKUP(C26,RA!B30:I59,8,0)</f>
        <v>176270.96359999999</v>
      </c>
      <c r="G26" s="16">
        <f t="shared" si="0"/>
        <v>1266947.3823000002</v>
      </c>
      <c r="H26" s="27">
        <f>RA!J30</f>
        <v>12.2137418846402</v>
      </c>
      <c r="I26" s="20">
        <f>VLOOKUP(B26,RMS!B:D,3,FALSE)</f>
        <v>1443218.3306132699</v>
      </c>
      <c r="J26" s="21">
        <f>VLOOKUP(B26,RMS!B:E,4,FALSE)</f>
        <v>1266947.3750171401</v>
      </c>
      <c r="K26" s="22">
        <f t="shared" si="1"/>
        <v>1.5286730136722326E-2</v>
      </c>
      <c r="L26" s="22">
        <f t="shared" si="2"/>
        <v>7.2828601114451885E-3</v>
      </c>
      <c r="M26" s="32"/>
    </row>
    <row r="27" spans="1:13">
      <c r="A27" s="47"/>
      <c r="B27" s="12">
        <v>38</v>
      </c>
      <c r="C27" s="45" t="s">
        <v>29</v>
      </c>
      <c r="D27" s="45"/>
      <c r="E27" s="15">
        <f>VLOOKUP(C27,RA!B30:D56,3,0)</f>
        <v>2033446.8935</v>
      </c>
      <c r="F27" s="25">
        <f>VLOOKUP(C27,RA!B31:I60,8,0)</f>
        <v>-43404.420400000003</v>
      </c>
      <c r="G27" s="16">
        <f t="shared" si="0"/>
        <v>2076851.3139</v>
      </c>
      <c r="H27" s="27">
        <f>RA!J31</f>
        <v>-2.1345244146155999</v>
      </c>
      <c r="I27" s="20">
        <f>VLOOKUP(B27,RMS!B:D,3,FALSE)</f>
        <v>2033446.9311504399</v>
      </c>
      <c r="J27" s="21">
        <f>VLOOKUP(B27,RMS!B:E,4,FALSE)</f>
        <v>2076850.9543973501</v>
      </c>
      <c r="K27" s="22">
        <f t="shared" si="1"/>
        <v>-3.7650439888238907E-2</v>
      </c>
      <c r="L27" s="22">
        <f t="shared" si="2"/>
        <v>0.35950264986604452</v>
      </c>
      <c r="M27" s="32"/>
    </row>
    <row r="28" spans="1:13">
      <c r="A28" s="47"/>
      <c r="B28" s="12">
        <v>39</v>
      </c>
      <c r="C28" s="45" t="s">
        <v>30</v>
      </c>
      <c r="D28" s="45"/>
      <c r="E28" s="15">
        <f>VLOOKUP(C28,RA!B32:D57,3,0)</f>
        <v>123784.504</v>
      </c>
      <c r="F28" s="25">
        <f>VLOOKUP(C28,RA!B32:I61,8,0)</f>
        <v>26685.43</v>
      </c>
      <c r="G28" s="16">
        <f t="shared" si="0"/>
        <v>97099.073999999993</v>
      </c>
      <c r="H28" s="27">
        <f>RA!J32</f>
        <v>21.557973039985701</v>
      </c>
      <c r="I28" s="20">
        <f>VLOOKUP(B28,RMS!B:D,3,FALSE)</f>
        <v>123784.36913409</v>
      </c>
      <c r="J28" s="21">
        <f>VLOOKUP(B28,RMS!B:E,4,FALSE)</f>
        <v>97099.083784472605</v>
      </c>
      <c r="K28" s="22">
        <f t="shared" si="1"/>
        <v>0.13486591000400949</v>
      </c>
      <c r="L28" s="22">
        <f t="shared" si="2"/>
        <v>-9.7844726114999503E-3</v>
      </c>
      <c r="M28" s="32"/>
    </row>
    <row r="29" spans="1:13">
      <c r="A29" s="47"/>
      <c r="B29" s="12">
        <v>40</v>
      </c>
      <c r="C29" s="45" t="s">
        <v>69</v>
      </c>
      <c r="D29" s="45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47"/>
      <c r="B30" s="12">
        <v>42</v>
      </c>
      <c r="C30" s="45" t="s">
        <v>31</v>
      </c>
      <c r="D30" s="45"/>
      <c r="E30" s="15">
        <f>VLOOKUP(C30,RA!B34:D60,3,0)</f>
        <v>190029.39180000001</v>
      </c>
      <c r="F30" s="25">
        <f>VLOOKUP(C30,RA!B34:I64,8,0)</f>
        <v>29263.3717</v>
      </c>
      <c r="G30" s="16">
        <f t="shared" si="0"/>
        <v>160766.02010000002</v>
      </c>
      <c r="H30" s="27">
        <f>RA!J34</f>
        <v>15.3993923902039</v>
      </c>
      <c r="I30" s="20">
        <f>VLOOKUP(B30,RMS!B:D,3,FALSE)</f>
        <v>190029.39189999999</v>
      </c>
      <c r="J30" s="21">
        <f>VLOOKUP(B30,RMS!B:E,4,FALSE)</f>
        <v>160766.00109999999</v>
      </c>
      <c r="K30" s="22">
        <f t="shared" si="1"/>
        <v>-9.9999975645914674E-5</v>
      </c>
      <c r="L30" s="22">
        <f t="shared" si="2"/>
        <v>1.9000000029336661E-2</v>
      </c>
      <c r="M30" s="32"/>
    </row>
    <row r="31" spans="1:13" s="36" customFormat="1" ht="12" thickBot="1">
      <c r="A31" s="47"/>
      <c r="B31" s="12">
        <v>43</v>
      </c>
      <c r="C31" s="43" t="s">
        <v>77</v>
      </c>
      <c r="D31" s="42"/>
      <c r="E31" s="15">
        <f>VLOOKUP(C31,RA!B35:D61,3,0)</f>
        <v>8278.2572</v>
      </c>
      <c r="F31" s="25">
        <f>VLOOKUP(C31,RA!B35:I65,8,0)</f>
        <v>-214.23050000000001</v>
      </c>
      <c r="G31" s="16">
        <f t="shared" si="0"/>
        <v>8492.4876999999997</v>
      </c>
      <c r="H31" s="27">
        <f>RA!J35</f>
        <v>-2.5878695820178201</v>
      </c>
      <c r="I31" s="20">
        <f>VLOOKUP(B31,RMS!B:D,3,FALSE)</f>
        <v>8278.2648000000008</v>
      </c>
      <c r="J31" s="21">
        <f>VLOOKUP(B31,RMS!B:E,4,FALSE)</f>
        <v>8492.4889000000003</v>
      </c>
      <c r="K31" s="22">
        <f t="shared" si="1"/>
        <v>-7.600000000820728E-3</v>
      </c>
      <c r="L31" s="22">
        <f t="shared" si="2"/>
        <v>-1.2000000006082701E-3</v>
      </c>
    </row>
    <row r="32" spans="1:13" s="35" customFormat="1" ht="12" thickBot="1">
      <c r="A32" s="47"/>
      <c r="B32" s="12">
        <v>70</v>
      </c>
      <c r="C32" s="48" t="s">
        <v>64</v>
      </c>
      <c r="D32" s="49"/>
      <c r="E32" s="15">
        <f>VLOOKUP(C32,RA!B34:D61,3,0)</f>
        <v>313613.90000000002</v>
      </c>
      <c r="F32" s="25">
        <f>VLOOKUP(C32,RA!B34:I65,8,0)</f>
        <v>-7560.06</v>
      </c>
      <c r="G32" s="16">
        <f t="shared" si="0"/>
        <v>321173.96000000002</v>
      </c>
      <c r="H32" s="27">
        <f>RA!J34</f>
        <v>15.3993923902039</v>
      </c>
      <c r="I32" s="20">
        <f>VLOOKUP(B32,RMS!B:D,3,FALSE)</f>
        <v>313613.90000000002</v>
      </c>
      <c r="J32" s="21">
        <f>VLOOKUP(B32,RMS!B:E,4,FALSE)</f>
        <v>321173.96000000002</v>
      </c>
      <c r="K32" s="22">
        <f t="shared" si="1"/>
        <v>0</v>
      </c>
      <c r="L32" s="22">
        <f t="shared" si="2"/>
        <v>0</v>
      </c>
    </row>
    <row r="33" spans="1:13">
      <c r="A33" s="47"/>
      <c r="B33" s="12">
        <v>71</v>
      </c>
      <c r="C33" s="45" t="s">
        <v>35</v>
      </c>
      <c r="D33" s="45"/>
      <c r="E33" s="15">
        <f>VLOOKUP(C33,RA!B34:D61,3,0)</f>
        <v>807753.97</v>
      </c>
      <c r="F33" s="25">
        <f>VLOOKUP(C33,RA!B34:I65,8,0)</f>
        <v>-168995.76</v>
      </c>
      <c r="G33" s="16">
        <f t="shared" si="0"/>
        <v>976749.73</v>
      </c>
      <c r="H33" s="27">
        <f>RA!J34</f>
        <v>15.3993923902039</v>
      </c>
      <c r="I33" s="20">
        <f>VLOOKUP(B33,RMS!B:D,3,FALSE)</f>
        <v>807753.97</v>
      </c>
      <c r="J33" s="21">
        <f>VLOOKUP(B33,RMS!B:E,4,FALSE)</f>
        <v>976749.73</v>
      </c>
      <c r="K33" s="22">
        <f t="shared" si="1"/>
        <v>0</v>
      </c>
      <c r="L33" s="22">
        <f t="shared" si="2"/>
        <v>0</v>
      </c>
      <c r="M33" s="32"/>
    </row>
    <row r="34" spans="1:13">
      <c r="A34" s="47"/>
      <c r="B34" s="12">
        <v>72</v>
      </c>
      <c r="C34" s="45" t="s">
        <v>36</v>
      </c>
      <c r="D34" s="45"/>
      <c r="E34" s="15">
        <f>VLOOKUP(C34,RA!B34:D62,3,0)</f>
        <v>1796650.52</v>
      </c>
      <c r="F34" s="25">
        <f>VLOOKUP(C34,RA!B34:I66,8,0)</f>
        <v>-183605.75</v>
      </c>
      <c r="G34" s="16">
        <f t="shared" si="0"/>
        <v>1980256.27</v>
      </c>
      <c r="H34" s="27">
        <f>RA!J35</f>
        <v>-2.5878695820178201</v>
      </c>
      <c r="I34" s="20">
        <f>VLOOKUP(B34,RMS!B:D,3,FALSE)</f>
        <v>1796650.52</v>
      </c>
      <c r="J34" s="21">
        <f>VLOOKUP(B34,RMS!B:E,4,FALSE)</f>
        <v>1980256.27</v>
      </c>
      <c r="K34" s="22">
        <f t="shared" si="1"/>
        <v>0</v>
      </c>
      <c r="L34" s="22">
        <f t="shared" si="2"/>
        <v>0</v>
      </c>
      <c r="M34" s="32"/>
    </row>
    <row r="35" spans="1:13">
      <c r="A35" s="47"/>
      <c r="B35" s="12">
        <v>73</v>
      </c>
      <c r="C35" s="45" t="s">
        <v>37</v>
      </c>
      <c r="D35" s="45"/>
      <c r="E35" s="15">
        <f>VLOOKUP(C35,RA!B34:D63,3,0)</f>
        <v>836114.02</v>
      </c>
      <c r="F35" s="25">
        <f>VLOOKUP(C35,RA!B34:I67,8,0)</f>
        <v>-210776.95</v>
      </c>
      <c r="G35" s="16">
        <f t="shared" si="0"/>
        <v>1046890.97</v>
      </c>
      <c r="H35" s="27">
        <f>RA!J34</f>
        <v>15.3993923902039</v>
      </c>
      <c r="I35" s="20">
        <f>VLOOKUP(B35,RMS!B:D,3,FALSE)</f>
        <v>836114.02</v>
      </c>
      <c r="J35" s="21">
        <f>VLOOKUP(B35,RMS!B:E,4,FALSE)</f>
        <v>1046890.97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47"/>
      <c r="B36" s="12">
        <v>74</v>
      </c>
      <c r="C36" s="45" t="s">
        <v>65</v>
      </c>
      <c r="D36" s="45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-2.5878695820178201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47"/>
      <c r="B37" s="12">
        <v>75</v>
      </c>
      <c r="C37" s="45" t="s">
        <v>32</v>
      </c>
      <c r="D37" s="45"/>
      <c r="E37" s="15">
        <f>VLOOKUP(C37,RA!B8:D64,3,0)</f>
        <v>61776.9231</v>
      </c>
      <c r="F37" s="25">
        <f>VLOOKUP(C37,RA!B8:I68,8,0)</f>
        <v>3404.4023999999999</v>
      </c>
      <c r="G37" s="16">
        <f t="shared" si="0"/>
        <v>58372.520700000001</v>
      </c>
      <c r="H37" s="27">
        <f>RA!J35</f>
        <v>-2.5878695820178201</v>
      </c>
      <c r="I37" s="20">
        <f>VLOOKUP(B37,RMS!B:D,3,FALSE)</f>
        <v>61776.9230769231</v>
      </c>
      <c r="J37" s="21">
        <f>VLOOKUP(B37,RMS!B:E,4,FALSE)</f>
        <v>58372.521367521404</v>
      </c>
      <c r="K37" s="22">
        <f t="shared" si="1"/>
        <v>2.3076900106389076E-5</v>
      </c>
      <c r="L37" s="22">
        <f t="shared" si="2"/>
        <v>-6.6752140264725313E-4</v>
      </c>
      <c r="M37" s="32"/>
    </row>
    <row r="38" spans="1:13">
      <c r="A38" s="47"/>
      <c r="B38" s="12">
        <v>76</v>
      </c>
      <c r="C38" s="45" t="s">
        <v>33</v>
      </c>
      <c r="D38" s="45"/>
      <c r="E38" s="15">
        <f>VLOOKUP(C38,RA!B8:D65,3,0)</f>
        <v>596097.79110000003</v>
      </c>
      <c r="F38" s="25">
        <f>VLOOKUP(C38,RA!B8:I69,8,0)</f>
        <v>21003.140599999999</v>
      </c>
      <c r="G38" s="16">
        <f t="shared" si="0"/>
        <v>575094.65049999999</v>
      </c>
      <c r="H38" s="27">
        <f>RA!J36</f>
        <v>-2.4106265698044602</v>
      </c>
      <c r="I38" s="20">
        <f>VLOOKUP(B38,RMS!B:D,3,FALSE)</f>
        <v>596097.78177521401</v>
      </c>
      <c r="J38" s="21">
        <f>VLOOKUP(B38,RMS!B:E,4,FALSE)</f>
        <v>575094.64097863203</v>
      </c>
      <c r="K38" s="22">
        <f t="shared" si="1"/>
        <v>9.3247860204428434E-3</v>
      </c>
      <c r="L38" s="22">
        <f t="shared" si="2"/>
        <v>9.5213679596781731E-3</v>
      </c>
      <c r="M38" s="32"/>
    </row>
    <row r="39" spans="1:13">
      <c r="A39" s="47"/>
      <c r="B39" s="12">
        <v>77</v>
      </c>
      <c r="C39" s="45" t="s">
        <v>38</v>
      </c>
      <c r="D39" s="45"/>
      <c r="E39" s="15">
        <f>VLOOKUP(C39,RA!B9:D66,3,0)</f>
        <v>360462.53</v>
      </c>
      <c r="F39" s="25">
        <f>VLOOKUP(C39,RA!B9:I70,8,0)</f>
        <v>-112992.27</v>
      </c>
      <c r="G39" s="16">
        <f t="shared" si="0"/>
        <v>473454.80000000005</v>
      </c>
      <c r="H39" s="27">
        <f>RA!J37</f>
        <v>-20.9216873301161</v>
      </c>
      <c r="I39" s="20">
        <f>VLOOKUP(B39,RMS!B:D,3,FALSE)</f>
        <v>360462.53</v>
      </c>
      <c r="J39" s="21">
        <f>VLOOKUP(B39,RMS!B:E,4,FALSE)</f>
        <v>473454.8</v>
      </c>
      <c r="K39" s="22">
        <f t="shared" si="1"/>
        <v>0</v>
      </c>
      <c r="L39" s="22">
        <f t="shared" si="2"/>
        <v>0</v>
      </c>
      <c r="M39" s="32"/>
    </row>
    <row r="40" spans="1:13">
      <c r="A40" s="47"/>
      <c r="B40" s="12">
        <v>78</v>
      </c>
      <c r="C40" s="45" t="s">
        <v>39</v>
      </c>
      <c r="D40" s="45"/>
      <c r="E40" s="15">
        <f>VLOOKUP(C40,RA!B10:D67,3,0)</f>
        <v>202441.99</v>
      </c>
      <c r="F40" s="25">
        <f>VLOOKUP(C40,RA!B10:I71,8,0)</f>
        <v>23894.41</v>
      </c>
      <c r="G40" s="16">
        <f t="shared" si="0"/>
        <v>178547.58</v>
      </c>
      <c r="H40" s="27">
        <f>RA!J38</f>
        <v>-10.2193358116191</v>
      </c>
      <c r="I40" s="20">
        <f>VLOOKUP(B40,RMS!B:D,3,FALSE)</f>
        <v>202441.99</v>
      </c>
      <c r="J40" s="21">
        <f>VLOOKUP(B40,RMS!B:E,4,FALSE)</f>
        <v>178547.58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47"/>
      <c r="B41" s="12">
        <v>9101</v>
      </c>
      <c r="C41" s="50" t="s">
        <v>71</v>
      </c>
      <c r="D41" s="51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-25.209115617987099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47"/>
      <c r="B42" s="12">
        <v>99</v>
      </c>
      <c r="C42" s="45" t="s">
        <v>34</v>
      </c>
      <c r="D42" s="45"/>
      <c r="E42" s="15">
        <f>VLOOKUP(C42,RA!B8:D68,3,0)</f>
        <v>8464.7302999999993</v>
      </c>
      <c r="F42" s="25">
        <f>VLOOKUP(C42,RA!B8:I72,8,0)</f>
        <v>508.78820000000002</v>
      </c>
      <c r="G42" s="16">
        <f t="shared" si="0"/>
        <v>7955.9420999999993</v>
      </c>
      <c r="H42" s="27">
        <f>RA!J39</f>
        <v>-25.209115617987099</v>
      </c>
      <c r="I42" s="20">
        <f>VLOOKUP(B42,RMS!B:D,3,FALSE)</f>
        <v>8464.7303532259302</v>
      </c>
      <c r="J42" s="21">
        <f>VLOOKUP(B42,RMS!B:E,4,FALSE)</f>
        <v>7955.9421375085103</v>
      </c>
      <c r="K42" s="22">
        <f t="shared" si="1"/>
        <v>-5.3225930969347246E-5</v>
      </c>
      <c r="L42" s="22">
        <f t="shared" si="2"/>
        <v>-3.7508511013584211E-5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3" t="s">
        <v>45</v>
      </c>
      <c r="W1" s="54"/>
    </row>
    <row r="2" spans="1:23" ht="12.7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3"/>
      <c r="W2" s="54"/>
    </row>
    <row r="3" spans="1:23" ht="23.25" thickBo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5" t="s">
        <v>46</v>
      </c>
      <c r="W3" s="54"/>
    </row>
    <row r="4" spans="1:23" ht="12.75" thickTop="1" thickBot="1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W4" s="54"/>
    </row>
    <row r="5" spans="1:23" ht="22.5" thickTop="1" thickBot="1">
      <c r="A5" s="57"/>
      <c r="B5" s="58"/>
      <c r="C5" s="59"/>
      <c r="D5" s="60" t="s">
        <v>0</v>
      </c>
      <c r="E5" s="60" t="s">
        <v>73</v>
      </c>
      <c r="F5" s="60" t="s">
        <v>74</v>
      </c>
      <c r="G5" s="60" t="s">
        <v>47</v>
      </c>
      <c r="H5" s="60" t="s">
        <v>48</v>
      </c>
      <c r="I5" s="60" t="s">
        <v>1</v>
      </c>
      <c r="J5" s="60" t="s">
        <v>2</v>
      </c>
      <c r="K5" s="60" t="s">
        <v>49</v>
      </c>
      <c r="L5" s="60" t="s">
        <v>50</v>
      </c>
      <c r="M5" s="60" t="s">
        <v>51</v>
      </c>
      <c r="N5" s="60" t="s">
        <v>52</v>
      </c>
      <c r="O5" s="60" t="s">
        <v>53</v>
      </c>
      <c r="P5" s="60" t="s">
        <v>75</v>
      </c>
      <c r="Q5" s="60" t="s">
        <v>76</v>
      </c>
      <c r="R5" s="60" t="s">
        <v>54</v>
      </c>
      <c r="S5" s="60" t="s">
        <v>55</v>
      </c>
      <c r="T5" s="60" t="s">
        <v>56</v>
      </c>
      <c r="U5" s="61" t="s">
        <v>57</v>
      </c>
    </row>
    <row r="6" spans="1:23" ht="12" thickBot="1">
      <c r="A6" s="62" t="s">
        <v>3</v>
      </c>
      <c r="B6" s="63" t="s">
        <v>4</v>
      </c>
      <c r="C6" s="64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5"/>
    </row>
    <row r="7" spans="1:23" ht="12" thickBot="1">
      <c r="A7" s="66" t="s">
        <v>5</v>
      </c>
      <c r="B7" s="67"/>
      <c r="C7" s="68"/>
      <c r="D7" s="69">
        <v>29348490.592700001</v>
      </c>
      <c r="E7" s="69">
        <v>28751152.8992</v>
      </c>
      <c r="F7" s="70">
        <v>102.077613011187</v>
      </c>
      <c r="G7" s="69">
        <v>21892731.974300001</v>
      </c>
      <c r="H7" s="70">
        <v>34.055862133389098</v>
      </c>
      <c r="I7" s="69">
        <v>-739088.72089999996</v>
      </c>
      <c r="J7" s="70">
        <v>-2.5183193614864701</v>
      </c>
      <c r="K7" s="69">
        <v>988680.80070000002</v>
      </c>
      <c r="L7" s="70">
        <v>4.5160229516381003</v>
      </c>
      <c r="M7" s="70">
        <v>-1.7475503927827001</v>
      </c>
      <c r="N7" s="69">
        <v>515613257.49470001</v>
      </c>
      <c r="O7" s="69">
        <v>3963105993.2824001</v>
      </c>
      <c r="P7" s="69">
        <v>1164850</v>
      </c>
      <c r="Q7" s="69">
        <v>1183718</v>
      </c>
      <c r="R7" s="70">
        <v>-1.5939607237534601</v>
      </c>
      <c r="S7" s="69">
        <v>25.1950814205263</v>
      </c>
      <c r="T7" s="69">
        <v>28.3199086986934</v>
      </c>
      <c r="U7" s="71">
        <v>-12.4025289937004</v>
      </c>
    </row>
    <row r="8" spans="1:23" ht="12" thickBot="1">
      <c r="A8" s="72">
        <v>42547</v>
      </c>
      <c r="B8" s="48" t="s">
        <v>6</v>
      </c>
      <c r="C8" s="49"/>
      <c r="D8" s="73">
        <v>1026228.7607</v>
      </c>
      <c r="E8" s="73">
        <v>974426.21019999997</v>
      </c>
      <c r="F8" s="74">
        <v>105.31621070510499</v>
      </c>
      <c r="G8" s="73">
        <v>672854.04339999997</v>
      </c>
      <c r="H8" s="74">
        <v>52.518777402950803</v>
      </c>
      <c r="I8" s="73">
        <v>-35543.216</v>
      </c>
      <c r="J8" s="74">
        <v>-3.4634788422569298</v>
      </c>
      <c r="K8" s="73">
        <v>125124.3434</v>
      </c>
      <c r="L8" s="74">
        <v>18.596060264085502</v>
      </c>
      <c r="M8" s="74">
        <v>-1.2840631569699801</v>
      </c>
      <c r="N8" s="73">
        <v>14830053.241599999</v>
      </c>
      <c r="O8" s="73">
        <v>140286766.01140001</v>
      </c>
      <c r="P8" s="73">
        <v>40723</v>
      </c>
      <c r="Q8" s="73">
        <v>40392</v>
      </c>
      <c r="R8" s="74">
        <v>0.819469201822143</v>
      </c>
      <c r="S8" s="73">
        <v>25.2002249515016</v>
      </c>
      <c r="T8" s="73">
        <v>25.288001936026902</v>
      </c>
      <c r="U8" s="75">
        <v>-0.348318257849903</v>
      </c>
    </row>
    <row r="9" spans="1:23" ht="12" thickBot="1">
      <c r="A9" s="76"/>
      <c r="B9" s="48" t="s">
        <v>7</v>
      </c>
      <c r="C9" s="49"/>
      <c r="D9" s="73">
        <v>252776.9718</v>
      </c>
      <c r="E9" s="73">
        <v>156864.6275</v>
      </c>
      <c r="F9" s="74">
        <v>161.14338575151399</v>
      </c>
      <c r="G9" s="73">
        <v>74508.377099999998</v>
      </c>
      <c r="H9" s="74">
        <v>239.25980089559599</v>
      </c>
      <c r="I9" s="73">
        <v>24016.634300000002</v>
      </c>
      <c r="J9" s="74">
        <v>9.5011163908562999</v>
      </c>
      <c r="K9" s="73">
        <v>16940.845099999999</v>
      </c>
      <c r="L9" s="74">
        <v>22.7368327688351</v>
      </c>
      <c r="M9" s="74">
        <v>0.41767628227708697</v>
      </c>
      <c r="N9" s="73">
        <v>2431590.6708999998</v>
      </c>
      <c r="O9" s="73">
        <v>20033491.873199999</v>
      </c>
      <c r="P9" s="73">
        <v>5949</v>
      </c>
      <c r="Q9" s="73">
        <v>6258</v>
      </c>
      <c r="R9" s="74">
        <v>-4.9376797698945296</v>
      </c>
      <c r="S9" s="73">
        <v>42.490665960665702</v>
      </c>
      <c r="T9" s="73">
        <v>41.796961473314198</v>
      </c>
      <c r="U9" s="75">
        <v>1.63260441244597</v>
      </c>
    </row>
    <row r="10" spans="1:23" ht="12" thickBot="1">
      <c r="A10" s="76"/>
      <c r="B10" s="48" t="s">
        <v>8</v>
      </c>
      <c r="C10" s="49"/>
      <c r="D10" s="73">
        <v>156801.2274</v>
      </c>
      <c r="E10" s="73">
        <v>249237.3425</v>
      </c>
      <c r="F10" s="74">
        <v>62.9124134558609</v>
      </c>
      <c r="G10" s="73">
        <v>128368.4313</v>
      </c>
      <c r="H10" s="74">
        <v>22.149367887461299</v>
      </c>
      <c r="I10" s="73">
        <v>45744.969499999999</v>
      </c>
      <c r="J10" s="74">
        <v>29.1738593240119</v>
      </c>
      <c r="K10" s="73">
        <v>34474.339899999999</v>
      </c>
      <c r="L10" s="74">
        <v>26.855777196055801</v>
      </c>
      <c r="M10" s="74">
        <v>0.32692807556846099</v>
      </c>
      <c r="N10" s="73">
        <v>4706757.3054999998</v>
      </c>
      <c r="O10" s="73">
        <v>35534427.678400002</v>
      </c>
      <c r="P10" s="73">
        <v>117804</v>
      </c>
      <c r="Q10" s="73">
        <v>118464</v>
      </c>
      <c r="R10" s="74">
        <v>-0.55713128038897797</v>
      </c>
      <c r="S10" s="73">
        <v>1.3310348324335299</v>
      </c>
      <c r="T10" s="73">
        <v>1.44611018706105</v>
      </c>
      <c r="U10" s="75">
        <v>-8.6455554598163307</v>
      </c>
    </row>
    <row r="11" spans="1:23" ht="12" thickBot="1">
      <c r="A11" s="76"/>
      <c r="B11" s="48" t="s">
        <v>9</v>
      </c>
      <c r="C11" s="49"/>
      <c r="D11" s="73">
        <v>80421.484599999996</v>
      </c>
      <c r="E11" s="73">
        <v>101049.99800000001</v>
      </c>
      <c r="F11" s="74">
        <v>79.585834925004207</v>
      </c>
      <c r="G11" s="73">
        <v>69330.181200000006</v>
      </c>
      <c r="H11" s="74">
        <v>15.997799526882</v>
      </c>
      <c r="I11" s="73">
        <v>6295.7464</v>
      </c>
      <c r="J11" s="74">
        <v>7.8284384220382801</v>
      </c>
      <c r="K11" s="73">
        <v>8528.5822000000007</v>
      </c>
      <c r="L11" s="74">
        <v>12.301398975717699</v>
      </c>
      <c r="M11" s="74">
        <v>-0.26180621205714599</v>
      </c>
      <c r="N11" s="73">
        <v>1799078.8384</v>
      </c>
      <c r="O11" s="73">
        <v>11959349.5601</v>
      </c>
      <c r="P11" s="73">
        <v>4012</v>
      </c>
      <c r="Q11" s="73">
        <v>4294</v>
      </c>
      <c r="R11" s="74">
        <v>-6.5673032137866798</v>
      </c>
      <c r="S11" s="73">
        <v>20.045235443669</v>
      </c>
      <c r="T11" s="73">
        <v>20.341519399161601</v>
      </c>
      <c r="U11" s="75">
        <v>-1.4780767046874601</v>
      </c>
    </row>
    <row r="12" spans="1:23" ht="12" thickBot="1">
      <c r="A12" s="76"/>
      <c r="B12" s="48" t="s">
        <v>10</v>
      </c>
      <c r="C12" s="49"/>
      <c r="D12" s="73">
        <v>414643.72850000003</v>
      </c>
      <c r="E12" s="73">
        <v>393659.50689999998</v>
      </c>
      <c r="F12" s="74">
        <v>105.330551207882</v>
      </c>
      <c r="G12" s="73">
        <v>286956.35629999998</v>
      </c>
      <c r="H12" s="74">
        <v>44.497140208495203</v>
      </c>
      <c r="I12" s="73">
        <v>9512.3183000000008</v>
      </c>
      <c r="J12" s="74">
        <v>2.29409433838814</v>
      </c>
      <c r="K12" s="73">
        <v>31212.315900000001</v>
      </c>
      <c r="L12" s="74">
        <v>10.877025448207499</v>
      </c>
      <c r="M12" s="74">
        <v>-0.69523830495384698</v>
      </c>
      <c r="N12" s="73">
        <v>7742990.0892000003</v>
      </c>
      <c r="O12" s="73">
        <v>42650881.691600002</v>
      </c>
      <c r="P12" s="73">
        <v>5433</v>
      </c>
      <c r="Q12" s="73">
        <v>6220</v>
      </c>
      <c r="R12" s="74">
        <v>-12.652733118971099</v>
      </c>
      <c r="S12" s="73">
        <v>76.319478833057303</v>
      </c>
      <c r="T12" s="73">
        <v>141.16746101286199</v>
      </c>
      <c r="U12" s="75">
        <v>-84.969110338992607</v>
      </c>
    </row>
    <row r="13" spans="1:23" ht="12" thickBot="1">
      <c r="A13" s="76"/>
      <c r="B13" s="48" t="s">
        <v>11</v>
      </c>
      <c r="C13" s="49"/>
      <c r="D13" s="73">
        <v>354728.43560000003</v>
      </c>
      <c r="E13" s="73">
        <v>449811.79710000003</v>
      </c>
      <c r="F13" s="74">
        <v>78.861523394224903</v>
      </c>
      <c r="G13" s="73">
        <v>297720.55969999998</v>
      </c>
      <c r="H13" s="74">
        <v>19.148115251914199</v>
      </c>
      <c r="I13" s="73">
        <v>8983.1435000000001</v>
      </c>
      <c r="J13" s="74">
        <v>2.53240016825987</v>
      </c>
      <c r="K13" s="73">
        <v>66762.192999999999</v>
      </c>
      <c r="L13" s="74">
        <v>22.424448303897201</v>
      </c>
      <c r="M13" s="74">
        <v>-0.86544564975569305</v>
      </c>
      <c r="N13" s="73">
        <v>6621403.0301999999</v>
      </c>
      <c r="O13" s="73">
        <v>61193350.054399997</v>
      </c>
      <c r="P13" s="73">
        <v>16512</v>
      </c>
      <c r="Q13" s="73">
        <v>16253</v>
      </c>
      <c r="R13" s="74">
        <v>1.5935519596382199</v>
      </c>
      <c r="S13" s="73">
        <v>21.4830690164729</v>
      </c>
      <c r="T13" s="73">
        <v>21.077121829816001</v>
      </c>
      <c r="U13" s="75">
        <v>1.8896144975634399</v>
      </c>
    </row>
    <row r="14" spans="1:23" ht="12" thickBot="1">
      <c r="A14" s="76"/>
      <c r="B14" s="48" t="s">
        <v>12</v>
      </c>
      <c r="C14" s="49"/>
      <c r="D14" s="73">
        <v>155247.08859999999</v>
      </c>
      <c r="E14" s="73">
        <v>281931.3701</v>
      </c>
      <c r="F14" s="74">
        <v>55.065560297505897</v>
      </c>
      <c r="G14" s="73">
        <v>158473.57800000001</v>
      </c>
      <c r="H14" s="74">
        <v>-2.0359793984079699</v>
      </c>
      <c r="I14" s="73">
        <v>29380.5239</v>
      </c>
      <c r="J14" s="74">
        <v>18.925007975962799</v>
      </c>
      <c r="K14" s="73">
        <v>26135.883000000002</v>
      </c>
      <c r="L14" s="74">
        <v>16.492265354165198</v>
      </c>
      <c r="M14" s="74">
        <v>0.124145065234643</v>
      </c>
      <c r="N14" s="73">
        <v>3549946.0523000001</v>
      </c>
      <c r="O14" s="73">
        <v>28105358.760899998</v>
      </c>
      <c r="P14" s="73">
        <v>3175</v>
      </c>
      <c r="Q14" s="73">
        <v>3140</v>
      </c>
      <c r="R14" s="74">
        <v>1.11464968152866</v>
      </c>
      <c r="S14" s="73">
        <v>48.896720818897599</v>
      </c>
      <c r="T14" s="73">
        <v>49.847884235668801</v>
      </c>
      <c r="U14" s="75">
        <v>-1.94524990805427</v>
      </c>
    </row>
    <row r="15" spans="1:23" ht="12" thickBot="1">
      <c r="A15" s="76"/>
      <c r="B15" s="48" t="s">
        <v>13</v>
      </c>
      <c r="C15" s="49"/>
      <c r="D15" s="73">
        <v>162792.9014</v>
      </c>
      <c r="E15" s="73">
        <v>204633.86360000001</v>
      </c>
      <c r="F15" s="74">
        <v>79.553256013488095</v>
      </c>
      <c r="G15" s="73">
        <v>149807.86859999999</v>
      </c>
      <c r="H15" s="74">
        <v>8.6677908986684908</v>
      </c>
      <c r="I15" s="73">
        <v>-25318.601500000001</v>
      </c>
      <c r="J15" s="74">
        <v>-15.552644668325801</v>
      </c>
      <c r="K15" s="73">
        <v>20326.2955</v>
      </c>
      <c r="L15" s="74">
        <v>13.568242903363799</v>
      </c>
      <c r="M15" s="74">
        <v>-2.2456082565561402</v>
      </c>
      <c r="N15" s="73">
        <v>3051380.7730999999</v>
      </c>
      <c r="O15" s="73">
        <v>23525802.040899999</v>
      </c>
      <c r="P15" s="73">
        <v>9199</v>
      </c>
      <c r="Q15" s="73">
        <v>8913</v>
      </c>
      <c r="R15" s="74">
        <v>3.20879614046898</v>
      </c>
      <c r="S15" s="73">
        <v>17.696804152625301</v>
      </c>
      <c r="T15" s="73">
        <v>19.510006529788001</v>
      </c>
      <c r="U15" s="75">
        <v>-10.245931194834901</v>
      </c>
    </row>
    <row r="16" spans="1:23" ht="12" thickBot="1">
      <c r="A16" s="76"/>
      <c r="B16" s="48" t="s">
        <v>14</v>
      </c>
      <c r="C16" s="49"/>
      <c r="D16" s="73">
        <v>1811723.4586</v>
      </c>
      <c r="E16" s="73">
        <v>1883099.0660999999</v>
      </c>
      <c r="F16" s="74">
        <v>96.209673256977297</v>
      </c>
      <c r="G16" s="73">
        <v>916761.3273</v>
      </c>
      <c r="H16" s="74">
        <v>97.622151442164096</v>
      </c>
      <c r="I16" s="73">
        <v>-191977.05559999999</v>
      </c>
      <c r="J16" s="74">
        <v>-10.5963774266272</v>
      </c>
      <c r="K16" s="73">
        <v>13368.4915</v>
      </c>
      <c r="L16" s="74">
        <v>1.4582303050862999</v>
      </c>
      <c r="M16" s="74">
        <v>-15.360412736171501</v>
      </c>
      <c r="N16" s="73">
        <v>29350115.267099999</v>
      </c>
      <c r="O16" s="73">
        <v>201744269.16980001</v>
      </c>
      <c r="P16" s="73">
        <v>74672</v>
      </c>
      <c r="Q16" s="73">
        <v>73943</v>
      </c>
      <c r="R16" s="74">
        <v>0.98589454038922097</v>
      </c>
      <c r="S16" s="73">
        <v>24.2624204333619</v>
      </c>
      <c r="T16" s="73">
        <v>27.626166797398</v>
      </c>
      <c r="U16" s="75">
        <v>-13.864018115071501</v>
      </c>
    </row>
    <row r="17" spans="1:21" ht="12" thickBot="1">
      <c r="A17" s="76"/>
      <c r="B17" s="48" t="s">
        <v>15</v>
      </c>
      <c r="C17" s="49"/>
      <c r="D17" s="73">
        <v>468003.82030000002</v>
      </c>
      <c r="E17" s="73">
        <v>1203663.6523</v>
      </c>
      <c r="F17" s="74">
        <v>38.881611105039397</v>
      </c>
      <c r="G17" s="73">
        <v>482614.59029999998</v>
      </c>
      <c r="H17" s="74">
        <v>-3.0274198695314598</v>
      </c>
      <c r="I17" s="73">
        <v>60130.227700000003</v>
      </c>
      <c r="J17" s="74">
        <v>12.8482343715603</v>
      </c>
      <c r="K17" s="73">
        <v>51302.510300000002</v>
      </c>
      <c r="L17" s="74">
        <v>10.6301200442593</v>
      </c>
      <c r="M17" s="74">
        <v>0.17207184109273499</v>
      </c>
      <c r="N17" s="73">
        <v>21371408.045400001</v>
      </c>
      <c r="O17" s="73">
        <v>219745558.6823</v>
      </c>
      <c r="P17" s="73">
        <v>13542</v>
      </c>
      <c r="Q17" s="73">
        <v>13840</v>
      </c>
      <c r="R17" s="74">
        <v>-2.1531791907514402</v>
      </c>
      <c r="S17" s="73">
        <v>34.559431420765002</v>
      </c>
      <c r="T17" s="73">
        <v>44.563584631502899</v>
      </c>
      <c r="U17" s="75">
        <v>-28.947678822999599</v>
      </c>
    </row>
    <row r="18" spans="1:21" ht="12" customHeight="1" thickBot="1">
      <c r="A18" s="76"/>
      <c r="B18" s="48" t="s">
        <v>16</v>
      </c>
      <c r="C18" s="49"/>
      <c r="D18" s="73">
        <v>2007470.5219000001</v>
      </c>
      <c r="E18" s="73">
        <v>2590278.2642999999</v>
      </c>
      <c r="F18" s="74">
        <v>77.500187897476806</v>
      </c>
      <c r="G18" s="73">
        <v>1686798.9457</v>
      </c>
      <c r="H18" s="74">
        <v>19.010657850922801</v>
      </c>
      <c r="I18" s="73">
        <v>244262.85889999999</v>
      </c>
      <c r="J18" s="74">
        <v>12.167693434861199</v>
      </c>
      <c r="K18" s="73">
        <v>194907.50459999999</v>
      </c>
      <c r="L18" s="74">
        <v>11.5548746990185</v>
      </c>
      <c r="M18" s="74">
        <v>0.25322449436356897</v>
      </c>
      <c r="N18" s="73">
        <v>41236667.928599998</v>
      </c>
      <c r="O18" s="73">
        <v>420031176.9016</v>
      </c>
      <c r="P18" s="73">
        <v>97659</v>
      </c>
      <c r="Q18" s="73">
        <v>101666</v>
      </c>
      <c r="R18" s="74">
        <v>-3.9413373202447199</v>
      </c>
      <c r="S18" s="73">
        <v>20.555919289568799</v>
      </c>
      <c r="T18" s="73">
        <v>22.922960742037699</v>
      </c>
      <c r="U18" s="75">
        <v>-11.515133033578399</v>
      </c>
    </row>
    <row r="19" spans="1:21" ht="12" customHeight="1" thickBot="1">
      <c r="A19" s="76"/>
      <c r="B19" s="48" t="s">
        <v>17</v>
      </c>
      <c r="C19" s="49"/>
      <c r="D19" s="73">
        <v>657813.76549999998</v>
      </c>
      <c r="E19" s="73">
        <v>773256.54240000003</v>
      </c>
      <c r="F19" s="74">
        <v>85.070572239622607</v>
      </c>
      <c r="G19" s="73">
        <v>453322.53759999998</v>
      </c>
      <c r="H19" s="74">
        <v>45.109433336940697</v>
      </c>
      <c r="I19" s="73">
        <v>3106.7826</v>
      </c>
      <c r="J19" s="74">
        <v>0.47228908285896898</v>
      </c>
      <c r="K19" s="73">
        <v>13152.2682</v>
      </c>
      <c r="L19" s="74">
        <v>2.9013047243649801</v>
      </c>
      <c r="M19" s="74">
        <v>-0.76378351226140595</v>
      </c>
      <c r="N19" s="73">
        <v>13984792.3258</v>
      </c>
      <c r="O19" s="73">
        <v>124653069.4857</v>
      </c>
      <c r="P19" s="73">
        <v>11571</v>
      </c>
      <c r="Q19" s="73">
        <v>12070</v>
      </c>
      <c r="R19" s="74">
        <v>-4.1342170671085396</v>
      </c>
      <c r="S19" s="73">
        <v>56.850208754645202</v>
      </c>
      <c r="T19" s="73">
        <v>59.7611871665286</v>
      </c>
      <c r="U19" s="75">
        <v>-5.1204357479962397</v>
      </c>
    </row>
    <row r="20" spans="1:21" ht="12" thickBot="1">
      <c r="A20" s="76"/>
      <c r="B20" s="48" t="s">
        <v>18</v>
      </c>
      <c r="C20" s="49"/>
      <c r="D20" s="73">
        <v>1935669.7341</v>
      </c>
      <c r="E20" s="73">
        <v>1917084.7126</v>
      </c>
      <c r="F20" s="74">
        <v>100.96944184979699</v>
      </c>
      <c r="G20" s="73">
        <v>993475.50219999999</v>
      </c>
      <c r="H20" s="74">
        <v>94.838194783219095</v>
      </c>
      <c r="I20" s="73">
        <v>67684.203500000003</v>
      </c>
      <c r="J20" s="74">
        <v>3.4966813970189099</v>
      </c>
      <c r="K20" s="73">
        <v>55977.933400000002</v>
      </c>
      <c r="L20" s="74">
        <v>5.6345559881486498</v>
      </c>
      <c r="M20" s="74">
        <v>0.20912294164828901</v>
      </c>
      <c r="N20" s="73">
        <v>28385602.873599999</v>
      </c>
      <c r="O20" s="73">
        <v>225108490.60170001</v>
      </c>
      <c r="P20" s="73">
        <v>56255</v>
      </c>
      <c r="Q20" s="73">
        <v>56283</v>
      </c>
      <c r="R20" s="74">
        <v>-4.9748591937171002E-2</v>
      </c>
      <c r="S20" s="73">
        <v>34.408847819749397</v>
      </c>
      <c r="T20" s="73">
        <v>33.8788471332374</v>
      </c>
      <c r="U20" s="75">
        <v>1.5403034977758501</v>
      </c>
    </row>
    <row r="21" spans="1:21" ht="12" customHeight="1" thickBot="1">
      <c r="A21" s="76"/>
      <c r="B21" s="48" t="s">
        <v>19</v>
      </c>
      <c r="C21" s="49"/>
      <c r="D21" s="73">
        <v>424328.6177</v>
      </c>
      <c r="E21" s="73">
        <v>462000.98710000003</v>
      </c>
      <c r="F21" s="74">
        <v>91.845824911225606</v>
      </c>
      <c r="G21" s="73">
        <v>327777.08689999999</v>
      </c>
      <c r="H21" s="74">
        <v>29.456461314349401</v>
      </c>
      <c r="I21" s="73">
        <v>42679.866300000002</v>
      </c>
      <c r="J21" s="74">
        <v>10.058210669678299</v>
      </c>
      <c r="K21" s="73">
        <v>31342.771700000001</v>
      </c>
      <c r="L21" s="74">
        <v>9.5622216904875401</v>
      </c>
      <c r="M21" s="74">
        <v>0.36171321121545902</v>
      </c>
      <c r="N21" s="73">
        <v>8168497.0888</v>
      </c>
      <c r="O21" s="73">
        <v>75531189.064400002</v>
      </c>
      <c r="P21" s="73">
        <v>36966</v>
      </c>
      <c r="Q21" s="73">
        <v>38010</v>
      </c>
      <c r="R21" s="74">
        <v>-2.7466456195737998</v>
      </c>
      <c r="S21" s="73">
        <v>11.4788891873614</v>
      </c>
      <c r="T21" s="73">
        <v>11.538704682978199</v>
      </c>
      <c r="U21" s="75">
        <v>-0.52109132373769895</v>
      </c>
    </row>
    <row r="22" spans="1:21" ht="12" customHeight="1" thickBot="1">
      <c r="A22" s="76"/>
      <c r="B22" s="48" t="s">
        <v>20</v>
      </c>
      <c r="C22" s="49"/>
      <c r="D22" s="73">
        <v>1732406.1571</v>
      </c>
      <c r="E22" s="73">
        <v>2264206.6168999998</v>
      </c>
      <c r="F22" s="74">
        <v>76.512723890538496</v>
      </c>
      <c r="G22" s="73">
        <v>1319120.3303</v>
      </c>
      <c r="H22" s="74">
        <v>31.330411434566301</v>
      </c>
      <c r="I22" s="73">
        <v>-53537.695099999997</v>
      </c>
      <c r="J22" s="74">
        <v>-3.0903662446929099</v>
      </c>
      <c r="K22" s="73">
        <v>157822.9865</v>
      </c>
      <c r="L22" s="74">
        <v>11.964260035633499</v>
      </c>
      <c r="M22" s="74">
        <v>-1.33922621974968</v>
      </c>
      <c r="N22" s="73">
        <v>42157927.547399998</v>
      </c>
      <c r="O22" s="73">
        <v>260326684.213</v>
      </c>
      <c r="P22" s="73">
        <v>102129</v>
      </c>
      <c r="Q22" s="73">
        <v>95984</v>
      </c>
      <c r="R22" s="74">
        <v>6.4021086847807904</v>
      </c>
      <c r="S22" s="73">
        <v>16.962920983266301</v>
      </c>
      <c r="T22" s="73">
        <v>16.553382540840101</v>
      </c>
      <c r="U22" s="75">
        <v>2.4143155700019299</v>
      </c>
    </row>
    <row r="23" spans="1:21" ht="12" thickBot="1">
      <c r="A23" s="76"/>
      <c r="B23" s="48" t="s">
        <v>21</v>
      </c>
      <c r="C23" s="49"/>
      <c r="D23" s="73">
        <v>5200000.6995000001</v>
      </c>
      <c r="E23" s="73">
        <v>4794282.7715999996</v>
      </c>
      <c r="F23" s="74">
        <v>108.46253646746401</v>
      </c>
      <c r="G23" s="73">
        <v>3526058.9353</v>
      </c>
      <c r="H23" s="74">
        <v>47.473448258106899</v>
      </c>
      <c r="I23" s="73">
        <v>-997598.67420000001</v>
      </c>
      <c r="J23" s="74">
        <v>-19.1845873077656</v>
      </c>
      <c r="K23" s="73">
        <v>191681.06349999999</v>
      </c>
      <c r="L23" s="74">
        <v>5.4361276149144002</v>
      </c>
      <c r="M23" s="74">
        <v>-6.2044717197638102</v>
      </c>
      <c r="N23" s="73">
        <v>86324166.311100006</v>
      </c>
      <c r="O23" s="73">
        <v>578231235.60749996</v>
      </c>
      <c r="P23" s="73">
        <v>105126</v>
      </c>
      <c r="Q23" s="73">
        <v>105275</v>
      </c>
      <c r="R23" s="74">
        <v>-0.14153407741629401</v>
      </c>
      <c r="S23" s="73">
        <v>49.464458835112197</v>
      </c>
      <c r="T23" s="73">
        <v>53.633412957492297</v>
      </c>
      <c r="U23" s="75">
        <v>-8.4281810021962897</v>
      </c>
    </row>
    <row r="24" spans="1:21" ht="12" thickBot="1">
      <c r="A24" s="76"/>
      <c r="B24" s="48" t="s">
        <v>22</v>
      </c>
      <c r="C24" s="49"/>
      <c r="D24" s="73">
        <v>363423.07610000001</v>
      </c>
      <c r="E24" s="73">
        <v>302325.09519999998</v>
      </c>
      <c r="F24" s="74">
        <v>120.209364644235</v>
      </c>
      <c r="G24" s="73">
        <v>214807.1042</v>
      </c>
      <c r="H24" s="74">
        <v>69.185780634903196</v>
      </c>
      <c r="I24" s="73">
        <v>53453.108099999998</v>
      </c>
      <c r="J24" s="74">
        <v>14.7082317043874</v>
      </c>
      <c r="K24" s="73">
        <v>34939.335899999998</v>
      </c>
      <c r="L24" s="74">
        <v>16.265447099677399</v>
      </c>
      <c r="M24" s="74">
        <v>0.52988334560760797</v>
      </c>
      <c r="N24" s="73">
        <v>7112995.9275000002</v>
      </c>
      <c r="O24" s="73">
        <v>54118940.426899999</v>
      </c>
      <c r="P24" s="73">
        <v>32696</v>
      </c>
      <c r="Q24" s="73">
        <v>35101</v>
      </c>
      <c r="R24" s="74">
        <v>-6.85165664795875</v>
      </c>
      <c r="S24" s="73">
        <v>11.115215197577699</v>
      </c>
      <c r="T24" s="73">
        <v>11.168423207316</v>
      </c>
      <c r="U24" s="75">
        <v>-0.47869527303386999</v>
      </c>
    </row>
    <row r="25" spans="1:21" ht="12" thickBot="1">
      <c r="A25" s="76"/>
      <c r="B25" s="48" t="s">
        <v>23</v>
      </c>
      <c r="C25" s="49"/>
      <c r="D25" s="73">
        <v>343319.13990000001</v>
      </c>
      <c r="E25" s="73">
        <v>363130.4657</v>
      </c>
      <c r="F25" s="74">
        <v>94.544295323222201</v>
      </c>
      <c r="G25" s="73">
        <v>265801.37089999998</v>
      </c>
      <c r="H25" s="74">
        <v>29.163795783868899</v>
      </c>
      <c r="I25" s="73">
        <v>32131.183400000002</v>
      </c>
      <c r="J25" s="74">
        <v>9.3589840081036506</v>
      </c>
      <c r="K25" s="73">
        <v>13140.685299999999</v>
      </c>
      <c r="L25" s="74">
        <v>4.9437989185329698</v>
      </c>
      <c r="M25" s="74">
        <v>1.44516801570463</v>
      </c>
      <c r="N25" s="73">
        <v>7192942.0867999997</v>
      </c>
      <c r="O25" s="73">
        <v>67189034.466999993</v>
      </c>
      <c r="P25" s="73">
        <v>21345</v>
      </c>
      <c r="Q25" s="73">
        <v>22743</v>
      </c>
      <c r="R25" s="74">
        <v>-6.1469463131513002</v>
      </c>
      <c r="S25" s="73">
        <v>16.084288587491201</v>
      </c>
      <c r="T25" s="73">
        <v>16.8525561359539</v>
      </c>
      <c r="U25" s="75">
        <v>-4.7765093512447301</v>
      </c>
    </row>
    <row r="26" spans="1:21" ht="12" thickBot="1">
      <c r="A26" s="76"/>
      <c r="B26" s="48" t="s">
        <v>24</v>
      </c>
      <c r="C26" s="49"/>
      <c r="D26" s="73">
        <v>1012219.5502000001</v>
      </c>
      <c r="E26" s="73">
        <v>917985.77379999997</v>
      </c>
      <c r="F26" s="74">
        <v>110.26527633537501</v>
      </c>
      <c r="G26" s="73">
        <v>1121551.8976</v>
      </c>
      <c r="H26" s="74">
        <v>-9.7483092520247592</v>
      </c>
      <c r="I26" s="73">
        <v>181560.07819999999</v>
      </c>
      <c r="J26" s="74">
        <v>17.936827851638199</v>
      </c>
      <c r="K26" s="73">
        <v>131559.5289</v>
      </c>
      <c r="L26" s="74">
        <v>11.73013296857</v>
      </c>
      <c r="M26" s="74">
        <v>0.38006026411059901</v>
      </c>
      <c r="N26" s="73">
        <v>16823028.069699999</v>
      </c>
      <c r="O26" s="73">
        <v>128310345.822</v>
      </c>
      <c r="P26" s="73">
        <v>54489</v>
      </c>
      <c r="Q26" s="73">
        <v>58609</v>
      </c>
      <c r="R26" s="74">
        <v>-7.0296370864542999</v>
      </c>
      <c r="S26" s="73">
        <v>18.576585186000798</v>
      </c>
      <c r="T26" s="73">
        <v>14.531142740876</v>
      </c>
      <c r="U26" s="75">
        <v>21.777104912551302</v>
      </c>
    </row>
    <row r="27" spans="1:21" ht="12" thickBot="1">
      <c r="A27" s="76"/>
      <c r="B27" s="48" t="s">
        <v>25</v>
      </c>
      <c r="C27" s="49"/>
      <c r="D27" s="73">
        <v>253566.69469999999</v>
      </c>
      <c r="E27" s="73">
        <v>305909.22570000001</v>
      </c>
      <c r="F27" s="74">
        <v>82.889521922646594</v>
      </c>
      <c r="G27" s="73">
        <v>168460.69639999999</v>
      </c>
      <c r="H27" s="74">
        <v>50.519794895018599</v>
      </c>
      <c r="I27" s="73">
        <v>67613.507199999993</v>
      </c>
      <c r="J27" s="74">
        <v>26.664979515545198</v>
      </c>
      <c r="K27" s="73">
        <v>48117.344599999997</v>
      </c>
      <c r="L27" s="74">
        <v>28.5629500698182</v>
      </c>
      <c r="M27" s="74">
        <v>0.40517952023478898</v>
      </c>
      <c r="N27" s="73">
        <v>4898046.9729000004</v>
      </c>
      <c r="O27" s="73">
        <v>43326281.178900003</v>
      </c>
      <c r="P27" s="73">
        <v>32328</v>
      </c>
      <c r="Q27" s="73">
        <v>35854</v>
      </c>
      <c r="R27" s="74">
        <v>-9.8343281084397791</v>
      </c>
      <c r="S27" s="73">
        <v>7.8435626917842098</v>
      </c>
      <c r="T27" s="73">
        <v>7.99362674457522</v>
      </c>
      <c r="U27" s="75">
        <v>-1.9132128942909701</v>
      </c>
    </row>
    <row r="28" spans="1:21" ht="12" thickBot="1">
      <c r="A28" s="76"/>
      <c r="B28" s="48" t="s">
        <v>26</v>
      </c>
      <c r="C28" s="49"/>
      <c r="D28" s="73">
        <v>1122437.7851</v>
      </c>
      <c r="E28" s="73">
        <v>1022904.3857</v>
      </c>
      <c r="F28" s="74">
        <v>109.73046951322701</v>
      </c>
      <c r="G28" s="73">
        <v>676061.7206</v>
      </c>
      <c r="H28" s="74">
        <v>66.025933860571797</v>
      </c>
      <c r="I28" s="73">
        <v>29886.264999999999</v>
      </c>
      <c r="J28" s="74">
        <v>2.6626210732327902</v>
      </c>
      <c r="K28" s="73">
        <v>6851.5691999999999</v>
      </c>
      <c r="L28" s="74">
        <v>1.01345320866848</v>
      </c>
      <c r="M28" s="74">
        <v>3.36195915528373</v>
      </c>
      <c r="N28" s="73">
        <v>23775474.2469</v>
      </c>
      <c r="O28" s="73">
        <v>185325485.87990001</v>
      </c>
      <c r="P28" s="73">
        <v>45456</v>
      </c>
      <c r="Q28" s="73">
        <v>47760</v>
      </c>
      <c r="R28" s="74">
        <v>-4.8241206030150803</v>
      </c>
      <c r="S28" s="73">
        <v>24.692841101284799</v>
      </c>
      <c r="T28" s="73">
        <v>30.208196769263001</v>
      </c>
      <c r="U28" s="75">
        <v>-22.335848861438901</v>
      </c>
    </row>
    <row r="29" spans="1:21" ht="12" thickBot="1">
      <c r="A29" s="76"/>
      <c r="B29" s="48" t="s">
        <v>27</v>
      </c>
      <c r="C29" s="49"/>
      <c r="D29" s="73">
        <v>630333.20649999997</v>
      </c>
      <c r="E29" s="73">
        <v>805384.71669999999</v>
      </c>
      <c r="F29" s="74">
        <v>78.264858201275601</v>
      </c>
      <c r="G29" s="73">
        <v>572331.76560000004</v>
      </c>
      <c r="H29" s="74">
        <v>10.134234090465799</v>
      </c>
      <c r="I29" s="73">
        <v>104964.03909999999</v>
      </c>
      <c r="J29" s="74">
        <v>16.6521512777068</v>
      </c>
      <c r="K29" s="73">
        <v>59257.977899999998</v>
      </c>
      <c r="L29" s="74">
        <v>10.3537810517781</v>
      </c>
      <c r="M29" s="74">
        <v>0.77130646066139197</v>
      </c>
      <c r="N29" s="73">
        <v>15506061.7633</v>
      </c>
      <c r="O29" s="73">
        <v>137531547.87110001</v>
      </c>
      <c r="P29" s="73">
        <v>103832</v>
      </c>
      <c r="Q29" s="73">
        <v>107806</v>
      </c>
      <c r="R29" s="74">
        <v>-3.6862512290596099</v>
      </c>
      <c r="S29" s="73">
        <v>6.07070273615071</v>
      </c>
      <c r="T29" s="73">
        <v>6.2759210795317504</v>
      </c>
      <c r="U29" s="75">
        <v>-3.3804709652308</v>
      </c>
    </row>
    <row r="30" spans="1:21" ht="12" thickBot="1">
      <c r="A30" s="76"/>
      <c r="B30" s="48" t="s">
        <v>28</v>
      </c>
      <c r="C30" s="49"/>
      <c r="D30" s="73">
        <v>1443218.3459000001</v>
      </c>
      <c r="E30" s="73">
        <v>1878949.5549999999</v>
      </c>
      <c r="F30" s="74">
        <v>76.809850592290104</v>
      </c>
      <c r="G30" s="73">
        <v>1148023.3293000001</v>
      </c>
      <c r="H30" s="74">
        <v>25.713329081909301</v>
      </c>
      <c r="I30" s="73">
        <v>176270.96359999999</v>
      </c>
      <c r="J30" s="74">
        <v>12.2137418846402</v>
      </c>
      <c r="K30" s="73">
        <v>124419.77310000001</v>
      </c>
      <c r="L30" s="74">
        <v>10.8377390880954</v>
      </c>
      <c r="M30" s="74">
        <v>0.41674397250608702</v>
      </c>
      <c r="N30" s="73">
        <v>31628585.9575</v>
      </c>
      <c r="O30" s="73">
        <v>213731861.0941</v>
      </c>
      <c r="P30" s="73">
        <v>85222</v>
      </c>
      <c r="Q30" s="73">
        <v>84225</v>
      </c>
      <c r="R30" s="74">
        <v>1.18373404571088</v>
      </c>
      <c r="S30" s="73">
        <v>16.9348096254488</v>
      </c>
      <c r="T30" s="73">
        <v>17.9293977726328</v>
      </c>
      <c r="U30" s="75">
        <v>-5.8730400233692901</v>
      </c>
    </row>
    <row r="31" spans="1:21" ht="12" thickBot="1">
      <c r="A31" s="76"/>
      <c r="B31" s="48" t="s">
        <v>29</v>
      </c>
      <c r="C31" s="49"/>
      <c r="D31" s="73">
        <v>2033446.8935</v>
      </c>
      <c r="E31" s="73">
        <v>2439779.4290999998</v>
      </c>
      <c r="F31" s="74">
        <v>83.3455216994804</v>
      </c>
      <c r="G31" s="73">
        <v>1746834.9288999999</v>
      </c>
      <c r="H31" s="74">
        <v>16.407501353346699</v>
      </c>
      <c r="I31" s="73">
        <v>-43404.420400000003</v>
      </c>
      <c r="J31" s="74">
        <v>-2.1345244146155999</v>
      </c>
      <c r="K31" s="73">
        <v>-73909.107199999999</v>
      </c>
      <c r="L31" s="74">
        <v>-4.2310298458790996</v>
      </c>
      <c r="M31" s="74">
        <v>-0.41273244875565201</v>
      </c>
      <c r="N31" s="73">
        <v>27825939.206599999</v>
      </c>
      <c r="O31" s="73">
        <v>227938005.2229</v>
      </c>
      <c r="P31" s="73">
        <v>45113</v>
      </c>
      <c r="Q31" s="73">
        <v>43973</v>
      </c>
      <c r="R31" s="74">
        <v>2.5924999431469402</v>
      </c>
      <c r="S31" s="73">
        <v>45.0745216123955</v>
      </c>
      <c r="T31" s="73">
        <v>43.082767011575299</v>
      </c>
      <c r="U31" s="75">
        <v>4.41880363800139</v>
      </c>
    </row>
    <row r="32" spans="1:21" ht="12" thickBot="1">
      <c r="A32" s="76"/>
      <c r="B32" s="48" t="s">
        <v>30</v>
      </c>
      <c r="C32" s="49"/>
      <c r="D32" s="73">
        <v>123784.504</v>
      </c>
      <c r="E32" s="73">
        <v>198987.11660000001</v>
      </c>
      <c r="F32" s="74">
        <v>62.207295685795202</v>
      </c>
      <c r="G32" s="73">
        <v>87253.266799999998</v>
      </c>
      <c r="H32" s="74">
        <v>41.868045220285097</v>
      </c>
      <c r="I32" s="73">
        <v>26685.43</v>
      </c>
      <c r="J32" s="74">
        <v>21.557973039985701</v>
      </c>
      <c r="K32" s="73">
        <v>23226.186799999999</v>
      </c>
      <c r="L32" s="74">
        <v>26.619274729550899</v>
      </c>
      <c r="M32" s="74">
        <v>0.148937198765662</v>
      </c>
      <c r="N32" s="73">
        <v>3513437.2527000001</v>
      </c>
      <c r="O32" s="73">
        <v>22377606.385699999</v>
      </c>
      <c r="P32" s="73">
        <v>24705</v>
      </c>
      <c r="Q32" s="73">
        <v>25774</v>
      </c>
      <c r="R32" s="74">
        <v>-4.1475905951734298</v>
      </c>
      <c r="S32" s="73">
        <v>5.0105041084800597</v>
      </c>
      <c r="T32" s="73">
        <v>4.9075930550166804</v>
      </c>
      <c r="U32" s="75">
        <v>2.05390617860601</v>
      </c>
    </row>
    <row r="33" spans="1:21" ht="12" thickBot="1">
      <c r="A33" s="76"/>
      <c r="B33" s="48" t="s">
        <v>70</v>
      </c>
      <c r="C33" s="4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3">
        <v>15.7265</v>
      </c>
      <c r="O33" s="73">
        <v>343.66140000000001</v>
      </c>
      <c r="P33" s="77"/>
      <c r="Q33" s="77"/>
      <c r="R33" s="77"/>
      <c r="S33" s="77"/>
      <c r="T33" s="77"/>
      <c r="U33" s="78"/>
    </row>
    <row r="34" spans="1:21" ht="12" thickBot="1">
      <c r="A34" s="76"/>
      <c r="B34" s="48" t="s">
        <v>31</v>
      </c>
      <c r="C34" s="49"/>
      <c r="D34" s="73">
        <v>190029.39180000001</v>
      </c>
      <c r="E34" s="73">
        <v>189849.51579999999</v>
      </c>
      <c r="F34" s="74">
        <v>100.094746620365</v>
      </c>
      <c r="G34" s="73">
        <v>114957.26390000001</v>
      </c>
      <c r="H34" s="74">
        <v>65.304379517334695</v>
      </c>
      <c r="I34" s="73">
        <v>29263.3717</v>
      </c>
      <c r="J34" s="74">
        <v>15.3993923902039</v>
      </c>
      <c r="K34" s="73">
        <v>13202.9234</v>
      </c>
      <c r="L34" s="74">
        <v>11.485071018639699</v>
      </c>
      <c r="M34" s="74">
        <v>1.21643122613284</v>
      </c>
      <c r="N34" s="73">
        <v>4069839.1096000001</v>
      </c>
      <c r="O34" s="73">
        <v>35713012.004699998</v>
      </c>
      <c r="P34" s="73">
        <v>12938</v>
      </c>
      <c r="Q34" s="73">
        <v>13607</v>
      </c>
      <c r="R34" s="74">
        <v>-4.9165870507826801</v>
      </c>
      <c r="S34" s="73">
        <v>14.6876945277477</v>
      </c>
      <c r="T34" s="73">
        <v>14.9022191372088</v>
      </c>
      <c r="U34" s="75">
        <v>-1.4605737412076001</v>
      </c>
    </row>
    <row r="35" spans="1:21" ht="12" customHeight="1" thickBot="1">
      <c r="A35" s="76"/>
      <c r="B35" s="48" t="s">
        <v>78</v>
      </c>
      <c r="C35" s="49"/>
      <c r="D35" s="73">
        <v>8278.2572</v>
      </c>
      <c r="E35" s="77"/>
      <c r="F35" s="77"/>
      <c r="G35" s="77"/>
      <c r="H35" s="77"/>
      <c r="I35" s="73">
        <v>-214.23050000000001</v>
      </c>
      <c r="J35" s="74">
        <v>-2.5878695820178201</v>
      </c>
      <c r="K35" s="77"/>
      <c r="L35" s="77"/>
      <c r="M35" s="77"/>
      <c r="N35" s="73">
        <v>170577.04730000001</v>
      </c>
      <c r="O35" s="73">
        <v>392857.09720000002</v>
      </c>
      <c r="P35" s="73">
        <v>1371</v>
      </c>
      <c r="Q35" s="73">
        <v>1354</v>
      </c>
      <c r="R35" s="74">
        <v>1.25553914327918</v>
      </c>
      <c r="S35" s="73">
        <v>6.03811611962072</v>
      </c>
      <c r="T35" s="73">
        <v>7.69539652880355</v>
      </c>
      <c r="U35" s="75">
        <v>-27.446978102947298</v>
      </c>
    </row>
    <row r="36" spans="1:21" ht="12" customHeight="1" thickBot="1">
      <c r="A36" s="76"/>
      <c r="B36" s="48" t="s">
        <v>64</v>
      </c>
      <c r="C36" s="49"/>
      <c r="D36" s="73">
        <v>313613.90000000002</v>
      </c>
      <c r="E36" s="77"/>
      <c r="F36" s="77"/>
      <c r="G36" s="73">
        <v>90406.88</v>
      </c>
      <c r="H36" s="74">
        <v>246.89163037149399</v>
      </c>
      <c r="I36" s="73">
        <v>-7560.06</v>
      </c>
      <c r="J36" s="74">
        <v>-2.4106265698044602</v>
      </c>
      <c r="K36" s="73">
        <v>2433.79</v>
      </c>
      <c r="L36" s="74">
        <v>2.6920406942480501</v>
      </c>
      <c r="M36" s="74">
        <v>-4.1062910111390103</v>
      </c>
      <c r="N36" s="73">
        <v>2783192.11</v>
      </c>
      <c r="O36" s="73">
        <v>28481135.93</v>
      </c>
      <c r="P36" s="73">
        <v>180</v>
      </c>
      <c r="Q36" s="73">
        <v>258</v>
      </c>
      <c r="R36" s="74">
        <v>-30.232558139534898</v>
      </c>
      <c r="S36" s="73">
        <v>1742.29944444444</v>
      </c>
      <c r="T36" s="73">
        <v>1639.90325581395</v>
      </c>
      <c r="U36" s="75">
        <v>5.8770717603679001</v>
      </c>
    </row>
    <row r="37" spans="1:21" ht="12" thickBot="1">
      <c r="A37" s="76"/>
      <c r="B37" s="48" t="s">
        <v>35</v>
      </c>
      <c r="C37" s="49"/>
      <c r="D37" s="73">
        <v>807753.97</v>
      </c>
      <c r="E37" s="77"/>
      <c r="F37" s="77"/>
      <c r="G37" s="73">
        <v>458527.46</v>
      </c>
      <c r="H37" s="74">
        <v>76.162616302194905</v>
      </c>
      <c r="I37" s="73">
        <v>-168995.76</v>
      </c>
      <c r="J37" s="74">
        <v>-20.9216873301161</v>
      </c>
      <c r="K37" s="73">
        <v>-68665.95</v>
      </c>
      <c r="L37" s="74">
        <v>-14.9753190354183</v>
      </c>
      <c r="M37" s="74">
        <v>1.4611289875112801</v>
      </c>
      <c r="N37" s="73">
        <v>7733839</v>
      </c>
      <c r="O37" s="73">
        <v>77200332.370000005</v>
      </c>
      <c r="P37" s="73">
        <v>370</v>
      </c>
      <c r="Q37" s="73">
        <v>560</v>
      </c>
      <c r="R37" s="74">
        <v>-33.928571428571402</v>
      </c>
      <c r="S37" s="73">
        <v>2183.1188378378401</v>
      </c>
      <c r="T37" s="73">
        <v>2141.6332499999999</v>
      </c>
      <c r="U37" s="75">
        <v>1.9002899484356499</v>
      </c>
    </row>
    <row r="38" spans="1:21" ht="12" thickBot="1">
      <c r="A38" s="76"/>
      <c r="B38" s="48" t="s">
        <v>36</v>
      </c>
      <c r="C38" s="49"/>
      <c r="D38" s="73">
        <v>1796650.52</v>
      </c>
      <c r="E38" s="77"/>
      <c r="F38" s="77"/>
      <c r="G38" s="73">
        <v>1883687.03</v>
      </c>
      <c r="H38" s="74">
        <v>-4.6205398568784597</v>
      </c>
      <c r="I38" s="73">
        <v>-183605.75</v>
      </c>
      <c r="J38" s="74">
        <v>-10.2193358116191</v>
      </c>
      <c r="K38" s="73">
        <v>-256305.96</v>
      </c>
      <c r="L38" s="74">
        <v>-13.606610648054399</v>
      </c>
      <c r="M38" s="74">
        <v>-0.28364619379120198</v>
      </c>
      <c r="N38" s="73">
        <v>20082753.760000002</v>
      </c>
      <c r="O38" s="73">
        <v>61297742.5</v>
      </c>
      <c r="P38" s="73">
        <v>642</v>
      </c>
      <c r="Q38" s="73">
        <v>947</v>
      </c>
      <c r="R38" s="74">
        <v>-32.206969376979899</v>
      </c>
      <c r="S38" s="73">
        <v>2798.52105919003</v>
      </c>
      <c r="T38" s="73">
        <v>2766.5613516367498</v>
      </c>
      <c r="U38" s="75">
        <v>1.1420213347450701</v>
      </c>
    </row>
    <row r="39" spans="1:21" ht="12" thickBot="1">
      <c r="A39" s="76"/>
      <c r="B39" s="48" t="s">
        <v>37</v>
      </c>
      <c r="C39" s="49"/>
      <c r="D39" s="73">
        <v>836114.02</v>
      </c>
      <c r="E39" s="77"/>
      <c r="F39" s="77"/>
      <c r="G39" s="73">
        <v>543617.49</v>
      </c>
      <c r="H39" s="74">
        <v>53.8055775210617</v>
      </c>
      <c r="I39" s="73">
        <v>-210776.95</v>
      </c>
      <c r="J39" s="74">
        <v>-25.209115617987099</v>
      </c>
      <c r="K39" s="73">
        <v>-98625.11</v>
      </c>
      <c r="L39" s="74">
        <v>-18.142372497985701</v>
      </c>
      <c r="M39" s="74">
        <v>1.1371530029218699</v>
      </c>
      <c r="N39" s="73">
        <v>7830114.96</v>
      </c>
      <c r="O39" s="73">
        <v>50550143.359999999</v>
      </c>
      <c r="P39" s="73">
        <v>410</v>
      </c>
      <c r="Q39" s="73">
        <v>585</v>
      </c>
      <c r="R39" s="74">
        <v>-29.914529914529901</v>
      </c>
      <c r="S39" s="73">
        <v>2039.30248780488</v>
      </c>
      <c r="T39" s="73">
        <v>2042.1326324786301</v>
      </c>
      <c r="U39" s="75">
        <v>-0.138780033402537</v>
      </c>
    </row>
    <row r="40" spans="1:21" ht="12" thickBot="1">
      <c r="A40" s="76"/>
      <c r="B40" s="48" t="s">
        <v>66</v>
      </c>
      <c r="C40" s="49"/>
      <c r="D40" s="77"/>
      <c r="E40" s="77"/>
      <c r="F40" s="77"/>
      <c r="G40" s="73">
        <v>43.09</v>
      </c>
      <c r="H40" s="77"/>
      <c r="I40" s="77"/>
      <c r="J40" s="77"/>
      <c r="K40" s="73">
        <v>41.62</v>
      </c>
      <c r="L40" s="74">
        <v>96.588535623114396</v>
      </c>
      <c r="M40" s="77"/>
      <c r="N40" s="73">
        <v>29.23</v>
      </c>
      <c r="O40" s="73">
        <v>1282.49</v>
      </c>
      <c r="P40" s="77"/>
      <c r="Q40" s="73">
        <v>15</v>
      </c>
      <c r="R40" s="77"/>
      <c r="S40" s="77"/>
      <c r="T40" s="73">
        <v>1.9333333333333001E-2</v>
      </c>
      <c r="U40" s="78"/>
    </row>
    <row r="41" spans="1:21" ht="12" customHeight="1" thickBot="1">
      <c r="A41" s="76"/>
      <c r="B41" s="48" t="s">
        <v>32</v>
      </c>
      <c r="C41" s="49"/>
      <c r="D41" s="73">
        <v>61776.9231</v>
      </c>
      <c r="E41" s="77"/>
      <c r="F41" s="77"/>
      <c r="G41" s="73">
        <v>150776.92319999999</v>
      </c>
      <c r="H41" s="74">
        <v>-59.027600650760597</v>
      </c>
      <c r="I41" s="73">
        <v>3404.4023999999999</v>
      </c>
      <c r="J41" s="74">
        <v>5.5107995496784499</v>
      </c>
      <c r="K41" s="73">
        <v>6191.4353000000001</v>
      </c>
      <c r="L41" s="74">
        <v>4.1063547183459201</v>
      </c>
      <c r="M41" s="74">
        <v>-0.45014326484199901</v>
      </c>
      <c r="N41" s="73">
        <v>1221272.2250000001</v>
      </c>
      <c r="O41" s="73">
        <v>14393384.604499999</v>
      </c>
      <c r="P41" s="73">
        <v>119</v>
      </c>
      <c r="Q41" s="73">
        <v>155</v>
      </c>
      <c r="R41" s="74">
        <v>-23.2258064516129</v>
      </c>
      <c r="S41" s="73">
        <v>519.13380756302502</v>
      </c>
      <c r="T41" s="73">
        <v>873.10725032258097</v>
      </c>
      <c r="U41" s="75">
        <v>-68.185396058333495</v>
      </c>
    </row>
    <row r="42" spans="1:21" ht="12" thickBot="1">
      <c r="A42" s="76"/>
      <c r="B42" s="48" t="s">
        <v>33</v>
      </c>
      <c r="C42" s="49"/>
      <c r="D42" s="73">
        <v>596097.79110000003</v>
      </c>
      <c r="E42" s="73">
        <v>1626460.2907</v>
      </c>
      <c r="F42" s="74">
        <v>36.650005813757097</v>
      </c>
      <c r="G42" s="73">
        <v>805259.11800000002</v>
      </c>
      <c r="H42" s="74">
        <v>-25.974412735553798</v>
      </c>
      <c r="I42" s="73">
        <v>21003.140599999999</v>
      </c>
      <c r="J42" s="74">
        <v>3.5234387567922698</v>
      </c>
      <c r="K42" s="73">
        <v>-4730.0600000000004</v>
      </c>
      <c r="L42" s="74">
        <v>-0.58739601878062797</v>
      </c>
      <c r="M42" s="74">
        <v>-5.4403539489985304</v>
      </c>
      <c r="N42" s="73">
        <v>12043641.1032</v>
      </c>
      <c r="O42" s="73">
        <v>89134719.645699993</v>
      </c>
      <c r="P42" s="73">
        <v>2498</v>
      </c>
      <c r="Q42" s="73">
        <v>2781</v>
      </c>
      <c r="R42" s="74">
        <v>-10.176195613088799</v>
      </c>
      <c r="S42" s="73">
        <v>238.630020456365</v>
      </c>
      <c r="T42" s="73">
        <v>274.047876878821</v>
      </c>
      <c r="U42" s="75">
        <v>-14.842162924313101</v>
      </c>
    </row>
    <row r="43" spans="1:21" ht="12" thickBot="1">
      <c r="A43" s="76"/>
      <c r="B43" s="48" t="s">
        <v>38</v>
      </c>
      <c r="C43" s="49"/>
      <c r="D43" s="73">
        <v>360462.53</v>
      </c>
      <c r="E43" s="77"/>
      <c r="F43" s="77"/>
      <c r="G43" s="73">
        <v>206788.09</v>
      </c>
      <c r="H43" s="74">
        <v>74.314937576917501</v>
      </c>
      <c r="I43" s="73">
        <v>-112992.27</v>
      </c>
      <c r="J43" s="74">
        <v>-31.3464675510101</v>
      </c>
      <c r="K43" s="73">
        <v>-23998.41</v>
      </c>
      <c r="L43" s="74">
        <v>-11.6053153738206</v>
      </c>
      <c r="M43" s="74">
        <v>3.7083231764104401</v>
      </c>
      <c r="N43" s="73">
        <v>3510557.84</v>
      </c>
      <c r="O43" s="73">
        <v>36987841.899999999</v>
      </c>
      <c r="P43" s="73">
        <v>259</v>
      </c>
      <c r="Q43" s="73">
        <v>392</v>
      </c>
      <c r="R43" s="74">
        <v>-33.928571428571402</v>
      </c>
      <c r="S43" s="73">
        <v>1391.7472200772199</v>
      </c>
      <c r="T43" s="73">
        <v>1650.0292602040799</v>
      </c>
      <c r="U43" s="75">
        <v>-18.5581143185277</v>
      </c>
    </row>
    <row r="44" spans="1:21" ht="12" thickBot="1">
      <c r="A44" s="76"/>
      <c r="B44" s="48" t="s">
        <v>39</v>
      </c>
      <c r="C44" s="49"/>
      <c r="D44" s="73">
        <v>202441.99</v>
      </c>
      <c r="E44" s="77"/>
      <c r="F44" s="77"/>
      <c r="G44" s="73">
        <v>87825.67</v>
      </c>
      <c r="H44" s="74">
        <v>130.50435026570301</v>
      </c>
      <c r="I44" s="73">
        <v>23894.41</v>
      </c>
      <c r="J44" s="74">
        <v>11.8030898629281</v>
      </c>
      <c r="K44" s="73">
        <v>11872.87</v>
      </c>
      <c r="L44" s="74">
        <v>13.5186785366966</v>
      </c>
      <c r="M44" s="74">
        <v>1.01252182496734</v>
      </c>
      <c r="N44" s="73">
        <v>1635069.31</v>
      </c>
      <c r="O44" s="73">
        <v>15168310.210000001</v>
      </c>
      <c r="P44" s="73">
        <v>140</v>
      </c>
      <c r="Q44" s="73">
        <v>201</v>
      </c>
      <c r="R44" s="74">
        <v>-30.3482587064677</v>
      </c>
      <c r="S44" s="73">
        <v>1446.0142142857101</v>
      </c>
      <c r="T44" s="73">
        <v>1678.25009950249</v>
      </c>
      <c r="U44" s="75">
        <v>-16.060415099825999</v>
      </c>
    </row>
    <row r="45" spans="1:21" ht="12" thickBot="1">
      <c r="A45" s="76"/>
      <c r="B45" s="48" t="s">
        <v>72</v>
      </c>
      <c r="C45" s="49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3">
        <v>-120.5128</v>
      </c>
      <c r="O45" s="73">
        <v>98.889099999999999</v>
      </c>
      <c r="P45" s="77"/>
      <c r="Q45" s="77"/>
      <c r="R45" s="77"/>
      <c r="S45" s="77"/>
      <c r="T45" s="77"/>
      <c r="U45" s="78"/>
    </row>
    <row r="46" spans="1:21" ht="12" thickBot="1">
      <c r="A46" s="79"/>
      <c r="B46" s="48" t="s">
        <v>34</v>
      </c>
      <c r="C46" s="49"/>
      <c r="D46" s="80">
        <v>8464.7302999999993</v>
      </c>
      <c r="E46" s="81"/>
      <c r="F46" s="81"/>
      <c r="G46" s="80">
        <v>5768.2277000000004</v>
      </c>
      <c r="H46" s="82">
        <v>46.747506170742902</v>
      </c>
      <c r="I46" s="80">
        <v>508.78820000000002</v>
      </c>
      <c r="J46" s="82">
        <v>6.0106841206742301</v>
      </c>
      <c r="K46" s="80">
        <v>600.02980000000002</v>
      </c>
      <c r="L46" s="82">
        <v>10.4023251370607</v>
      </c>
      <c r="M46" s="82">
        <v>-0.15206178093154701</v>
      </c>
      <c r="N46" s="80">
        <v>543587.71299999999</v>
      </c>
      <c r="O46" s="80">
        <v>5274578.8744000001</v>
      </c>
      <c r="P46" s="80">
        <v>10</v>
      </c>
      <c r="Q46" s="80">
        <v>13</v>
      </c>
      <c r="R46" s="82">
        <v>-23.076923076923102</v>
      </c>
      <c r="S46" s="80">
        <v>846.47302999999999</v>
      </c>
      <c r="T46" s="80">
        <v>3270.3728923076901</v>
      </c>
      <c r="U46" s="83">
        <v>-286.35287556742298</v>
      </c>
    </row>
  </sheetData>
  <mergeCells count="44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6" workbookViewId="0">
      <selection activeCell="F40" sqref="F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68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125091</v>
      </c>
      <c r="D2" s="37">
        <v>1026229.32787009</v>
      </c>
      <c r="E2" s="37">
        <v>1061771.9854119699</v>
      </c>
      <c r="F2" s="37">
        <v>-35542.657541880297</v>
      </c>
      <c r="G2" s="37">
        <v>1061771.9854119699</v>
      </c>
      <c r="H2" s="37">
        <v>-3.4634225096303102E-2</v>
      </c>
    </row>
    <row r="3" spans="1:8">
      <c r="A3" s="37">
        <v>2</v>
      </c>
      <c r="B3" s="37">
        <v>13</v>
      </c>
      <c r="C3" s="37">
        <v>22922</v>
      </c>
      <c r="D3" s="37">
        <v>252777.00935812001</v>
      </c>
      <c r="E3" s="37">
        <v>228760.328776068</v>
      </c>
      <c r="F3" s="37">
        <v>24016.6805820513</v>
      </c>
      <c r="G3" s="37">
        <v>228760.328776068</v>
      </c>
      <c r="H3" s="37">
        <v>9.5011332885997807E-2</v>
      </c>
    </row>
    <row r="4" spans="1:8">
      <c r="A4" s="37">
        <v>3</v>
      </c>
      <c r="B4" s="37">
        <v>14</v>
      </c>
      <c r="C4" s="37">
        <v>150353</v>
      </c>
      <c r="D4" s="37">
        <v>156803.706385795</v>
      </c>
      <c r="E4" s="37">
        <v>111056.26302814401</v>
      </c>
      <c r="F4" s="37">
        <v>45747.443357650904</v>
      </c>
      <c r="G4" s="37">
        <v>111056.26302814401</v>
      </c>
      <c r="H4" s="37">
        <v>0.291749757783755</v>
      </c>
    </row>
    <row r="5" spans="1:8">
      <c r="A5" s="37">
        <v>4</v>
      </c>
      <c r="B5" s="37">
        <v>15</v>
      </c>
      <c r="C5" s="37">
        <v>5001</v>
      </c>
      <c r="D5" s="37">
        <v>80421.561422766797</v>
      </c>
      <c r="E5" s="37">
        <v>74125.736005392901</v>
      </c>
      <c r="F5" s="37">
        <v>6295.8254173738696</v>
      </c>
      <c r="G5" s="37">
        <v>74125.736005392901</v>
      </c>
      <c r="H5" s="37">
        <v>7.8285291978819602E-2</v>
      </c>
    </row>
    <row r="6" spans="1:8">
      <c r="A6" s="37">
        <v>5</v>
      </c>
      <c r="B6" s="37">
        <v>16</v>
      </c>
      <c r="C6" s="37">
        <v>8743</v>
      </c>
      <c r="D6" s="37">
        <v>414643.71962906001</v>
      </c>
      <c r="E6" s="37">
        <v>405131.40487264999</v>
      </c>
      <c r="F6" s="37">
        <v>9512.3147564102601</v>
      </c>
      <c r="G6" s="37">
        <v>405131.40487264999</v>
      </c>
      <c r="H6" s="37">
        <v>2.2940935328575499E-2</v>
      </c>
    </row>
    <row r="7" spans="1:8">
      <c r="A7" s="37">
        <v>6</v>
      </c>
      <c r="B7" s="37">
        <v>17</v>
      </c>
      <c r="C7" s="37">
        <v>39166</v>
      </c>
      <c r="D7" s="37">
        <v>354728.76300341898</v>
      </c>
      <c r="E7" s="37">
        <v>345745.28550170898</v>
      </c>
      <c r="F7" s="37">
        <v>8983.4775017093998</v>
      </c>
      <c r="G7" s="37">
        <v>345745.28550170898</v>
      </c>
      <c r="H7" s="37">
        <v>2.5324919878636502E-2</v>
      </c>
    </row>
    <row r="8" spans="1:8">
      <c r="A8" s="37">
        <v>7</v>
      </c>
      <c r="B8" s="37">
        <v>18</v>
      </c>
      <c r="C8" s="37">
        <v>83662</v>
      </c>
      <c r="D8" s="37">
        <v>155247.119164957</v>
      </c>
      <c r="E8" s="37">
        <v>125866.578428205</v>
      </c>
      <c r="F8" s="37">
        <v>29380.5407367521</v>
      </c>
      <c r="G8" s="37">
        <v>125866.578428205</v>
      </c>
      <c r="H8" s="37">
        <v>0.18925015095149</v>
      </c>
    </row>
    <row r="9" spans="1:8">
      <c r="A9" s="37">
        <v>8</v>
      </c>
      <c r="B9" s="37">
        <v>19</v>
      </c>
      <c r="C9" s="37">
        <v>25956</v>
      </c>
      <c r="D9" s="37">
        <v>162793.18872478601</v>
      </c>
      <c r="E9" s="37">
        <v>188111.502728205</v>
      </c>
      <c r="F9" s="37">
        <v>-25318.3140034188</v>
      </c>
      <c r="G9" s="37">
        <v>188111.502728205</v>
      </c>
      <c r="H9" s="37">
        <v>-0.15552440616063601</v>
      </c>
    </row>
    <row r="10" spans="1:8">
      <c r="A10" s="37">
        <v>9</v>
      </c>
      <c r="B10" s="37">
        <v>21</v>
      </c>
      <c r="C10" s="37">
        <v>494712</v>
      </c>
      <c r="D10" s="37">
        <v>1811722.63527436</v>
      </c>
      <c r="E10" s="37">
        <v>2003700.5146000001</v>
      </c>
      <c r="F10" s="37">
        <v>-191977.879325641</v>
      </c>
      <c r="G10" s="37">
        <v>2003700.5146000001</v>
      </c>
      <c r="H10" s="37">
        <v>-0.105964277085145</v>
      </c>
    </row>
    <row r="11" spans="1:8">
      <c r="A11" s="37">
        <v>10</v>
      </c>
      <c r="B11" s="37">
        <v>22</v>
      </c>
      <c r="C11" s="37">
        <v>45219</v>
      </c>
      <c r="D11" s="37">
        <v>468003.870910256</v>
      </c>
      <c r="E11" s="37">
        <v>407873.59336153802</v>
      </c>
      <c r="F11" s="37">
        <v>60130.277548717902</v>
      </c>
      <c r="G11" s="37">
        <v>407873.59336153802</v>
      </c>
      <c r="H11" s="37">
        <v>0.12848243633490899</v>
      </c>
    </row>
    <row r="12" spans="1:8">
      <c r="A12" s="37">
        <v>11</v>
      </c>
      <c r="B12" s="37">
        <v>23</v>
      </c>
      <c r="C12" s="37">
        <v>249745.56899999999</v>
      </c>
      <c r="D12" s="37">
        <v>2007470.8942700899</v>
      </c>
      <c r="E12" s="37">
        <v>1763207.62556752</v>
      </c>
      <c r="F12" s="37">
        <v>244263.268702564</v>
      </c>
      <c r="G12" s="37">
        <v>1763207.62556752</v>
      </c>
      <c r="H12" s="37">
        <v>0.121677115917229</v>
      </c>
    </row>
    <row r="13" spans="1:8">
      <c r="A13" s="37">
        <v>12</v>
      </c>
      <c r="B13" s="37">
        <v>24</v>
      </c>
      <c r="C13" s="37">
        <v>19211</v>
      </c>
      <c r="D13" s="37">
        <v>657813.70987435896</v>
      </c>
      <c r="E13" s="37">
        <v>654706.98073418799</v>
      </c>
      <c r="F13" s="37">
        <v>3106.7291401709399</v>
      </c>
      <c r="G13" s="37">
        <v>654706.98073418799</v>
      </c>
      <c r="H13" s="37">
        <v>4.7228099590145602E-3</v>
      </c>
    </row>
    <row r="14" spans="1:8">
      <c r="A14" s="37">
        <v>13</v>
      </c>
      <c r="B14" s="37">
        <v>25</v>
      </c>
      <c r="C14" s="37">
        <v>127305</v>
      </c>
      <c r="D14" s="37">
        <v>1935670.2760000001</v>
      </c>
      <c r="E14" s="37">
        <v>1867985.5305999999</v>
      </c>
      <c r="F14" s="37">
        <v>67684.7454</v>
      </c>
      <c r="G14" s="37">
        <v>1867985.5305999999</v>
      </c>
      <c r="H14" s="37">
        <v>3.4967084135769398E-2</v>
      </c>
    </row>
    <row r="15" spans="1:8">
      <c r="A15" s="37">
        <v>14</v>
      </c>
      <c r="B15" s="37">
        <v>26</v>
      </c>
      <c r="C15" s="37">
        <v>99717</v>
      </c>
      <c r="D15" s="37">
        <v>424327.43475671299</v>
      </c>
      <c r="E15" s="37">
        <v>381648.75139253499</v>
      </c>
      <c r="F15" s="37">
        <v>42678.6833641782</v>
      </c>
      <c r="G15" s="37">
        <v>381648.75139253499</v>
      </c>
      <c r="H15" s="37">
        <v>0.10057959931025399</v>
      </c>
    </row>
    <row r="16" spans="1:8">
      <c r="A16" s="37">
        <v>15</v>
      </c>
      <c r="B16" s="37">
        <v>27</v>
      </c>
      <c r="C16" s="37">
        <v>243139.55300000001</v>
      </c>
      <c r="D16" s="37">
        <v>1732407.3222213699</v>
      </c>
      <c r="E16" s="37">
        <v>1785943.8511931601</v>
      </c>
      <c r="F16" s="37">
        <v>-53536.528971794898</v>
      </c>
      <c r="G16" s="37">
        <v>1785943.8511931601</v>
      </c>
      <c r="H16" s="37">
        <v>-3.0902968536953599E-2</v>
      </c>
    </row>
    <row r="17" spans="1:8">
      <c r="A17" s="37">
        <v>16</v>
      </c>
      <c r="B17" s="37">
        <v>29</v>
      </c>
      <c r="C17" s="37">
        <v>377987</v>
      </c>
      <c r="D17" s="37">
        <v>5200003.5539495703</v>
      </c>
      <c r="E17" s="37">
        <v>6197599.3995102597</v>
      </c>
      <c r="F17" s="37">
        <v>-997595.84556068399</v>
      </c>
      <c r="G17" s="37">
        <v>6197599.3995102597</v>
      </c>
      <c r="H17" s="37">
        <v>-0.19184522379854499</v>
      </c>
    </row>
    <row r="18" spans="1:8">
      <c r="A18" s="37">
        <v>17</v>
      </c>
      <c r="B18" s="37">
        <v>31</v>
      </c>
      <c r="C18" s="37">
        <v>40730.394999999997</v>
      </c>
      <c r="D18" s="37">
        <v>363423.23451002903</v>
      </c>
      <c r="E18" s="37">
        <v>309969.96841332002</v>
      </c>
      <c r="F18" s="37">
        <v>53453.266096708998</v>
      </c>
      <c r="G18" s="37">
        <v>309969.96841332002</v>
      </c>
      <c r="H18" s="37">
        <v>0.14708268767894001</v>
      </c>
    </row>
    <row r="19" spans="1:8">
      <c r="A19" s="37">
        <v>18</v>
      </c>
      <c r="B19" s="37">
        <v>32</v>
      </c>
      <c r="C19" s="37">
        <v>18646.38</v>
      </c>
      <c r="D19" s="37">
        <v>343319.11415598699</v>
      </c>
      <c r="E19" s="37">
        <v>311187.95479671902</v>
      </c>
      <c r="F19" s="37">
        <v>32131.1593592674</v>
      </c>
      <c r="G19" s="37">
        <v>311187.95479671902</v>
      </c>
      <c r="H19" s="37">
        <v>9.3589777074482003E-2</v>
      </c>
    </row>
    <row r="20" spans="1:8">
      <c r="A20" s="37">
        <v>19</v>
      </c>
      <c r="B20" s="37">
        <v>33</v>
      </c>
      <c r="C20" s="37">
        <v>101421.74</v>
      </c>
      <c r="D20" s="37">
        <v>1012219.51290768</v>
      </c>
      <c r="E20" s="37">
        <v>830659.35414812504</v>
      </c>
      <c r="F20" s="37">
        <v>181560.15875956</v>
      </c>
      <c r="G20" s="37">
        <v>830659.35414812504</v>
      </c>
      <c r="H20" s="37">
        <v>0.17936836471173501</v>
      </c>
    </row>
    <row r="21" spans="1:8">
      <c r="A21" s="37">
        <v>20</v>
      </c>
      <c r="B21" s="37">
        <v>34</v>
      </c>
      <c r="C21" s="37">
        <v>44576.408000000003</v>
      </c>
      <c r="D21" s="37">
        <v>253566.44187607599</v>
      </c>
      <c r="E21" s="37">
        <v>185953.18906138101</v>
      </c>
      <c r="F21" s="37">
        <v>67613.252814695006</v>
      </c>
      <c r="G21" s="37">
        <v>185953.18906138101</v>
      </c>
      <c r="H21" s="37">
        <v>0.26664905779503401</v>
      </c>
    </row>
    <row r="22" spans="1:8">
      <c r="A22" s="37">
        <v>21</v>
      </c>
      <c r="B22" s="37">
        <v>35</v>
      </c>
      <c r="C22" s="37">
        <v>35918.349000000002</v>
      </c>
      <c r="D22" s="37">
        <v>1122437.8401354</v>
      </c>
      <c r="E22" s="37">
        <v>1092551.5252769899</v>
      </c>
      <c r="F22" s="37">
        <v>29886.314858407099</v>
      </c>
      <c r="G22" s="37">
        <v>1092551.5252769899</v>
      </c>
      <c r="H22" s="37">
        <v>2.66262538465399E-2</v>
      </c>
    </row>
    <row r="23" spans="1:8">
      <c r="A23" s="37">
        <v>22</v>
      </c>
      <c r="B23" s="37">
        <v>36</v>
      </c>
      <c r="C23" s="37">
        <v>156853.179</v>
      </c>
      <c r="D23" s="37">
        <v>630333.27527787595</v>
      </c>
      <c r="E23" s="37">
        <v>525369.17868817097</v>
      </c>
      <c r="F23" s="37">
        <v>104964.096589705</v>
      </c>
      <c r="G23" s="37">
        <v>525369.17868817097</v>
      </c>
      <c r="H23" s="37">
        <v>0.16652158581257301</v>
      </c>
    </row>
    <row r="24" spans="1:8">
      <c r="A24" s="37">
        <v>23</v>
      </c>
      <c r="B24" s="37">
        <v>37</v>
      </c>
      <c r="C24" s="37">
        <v>177344.67600000001</v>
      </c>
      <c r="D24" s="37">
        <v>1443218.3306132699</v>
      </c>
      <c r="E24" s="37">
        <v>1266947.3750171401</v>
      </c>
      <c r="F24" s="37">
        <v>176270.955596135</v>
      </c>
      <c r="G24" s="37">
        <v>1266947.3750171401</v>
      </c>
      <c r="H24" s="37">
        <v>0.12213741459425</v>
      </c>
    </row>
    <row r="25" spans="1:8">
      <c r="A25" s="37">
        <v>24</v>
      </c>
      <c r="B25" s="37">
        <v>38</v>
      </c>
      <c r="C25" s="37">
        <v>503184.07799999998</v>
      </c>
      <c r="D25" s="37">
        <v>2033446.9311504399</v>
      </c>
      <c r="E25" s="37">
        <v>2076850.9543973501</v>
      </c>
      <c r="F25" s="37">
        <v>-43404.023246902703</v>
      </c>
      <c r="G25" s="37">
        <v>2076850.9543973501</v>
      </c>
      <c r="H25" s="37">
        <v>-2.13450484406526E-2</v>
      </c>
    </row>
    <row r="26" spans="1:8">
      <c r="A26" s="37">
        <v>25</v>
      </c>
      <c r="B26" s="37">
        <v>39</v>
      </c>
      <c r="C26" s="37">
        <v>78596.948999999993</v>
      </c>
      <c r="D26" s="37">
        <v>123784.36913409</v>
      </c>
      <c r="E26" s="37">
        <v>97099.083784472605</v>
      </c>
      <c r="F26" s="37">
        <v>26685.285349617101</v>
      </c>
      <c r="G26" s="37">
        <v>97099.083784472605</v>
      </c>
      <c r="H26" s="37">
        <v>0.215578796711483</v>
      </c>
    </row>
    <row r="27" spans="1:8">
      <c r="A27" s="37">
        <v>26</v>
      </c>
      <c r="B27" s="37">
        <v>42</v>
      </c>
      <c r="C27" s="37">
        <v>10084.266</v>
      </c>
      <c r="D27" s="37">
        <v>190029.39189999999</v>
      </c>
      <c r="E27" s="37">
        <v>160766.00109999999</v>
      </c>
      <c r="F27" s="37">
        <v>29263.390800000001</v>
      </c>
      <c r="G27" s="37">
        <v>160766.00109999999</v>
      </c>
      <c r="H27" s="37">
        <v>0.15399402433177001</v>
      </c>
    </row>
    <row r="28" spans="1:8">
      <c r="A28" s="37">
        <v>27</v>
      </c>
      <c r="B28" s="37">
        <v>43</v>
      </c>
      <c r="C28" s="37">
        <v>1843.134</v>
      </c>
      <c r="D28" s="37">
        <v>8278.2648000000008</v>
      </c>
      <c r="E28" s="37">
        <v>8492.4889000000003</v>
      </c>
      <c r="F28" s="37">
        <v>-214.22409999999999</v>
      </c>
      <c r="G28" s="37">
        <v>8492.4889000000003</v>
      </c>
      <c r="H28" s="37">
        <v>-2.5877898952930301E-2</v>
      </c>
    </row>
    <row r="29" spans="1:8">
      <c r="A29" s="37">
        <v>28</v>
      </c>
      <c r="B29" s="37">
        <v>75</v>
      </c>
      <c r="C29" s="37">
        <v>120</v>
      </c>
      <c r="D29" s="37">
        <v>61776.9230769231</v>
      </c>
      <c r="E29" s="37">
        <v>58372.521367521404</v>
      </c>
      <c r="F29" s="37">
        <v>3404.4017094017099</v>
      </c>
      <c r="G29" s="37">
        <v>58372.521367521404</v>
      </c>
      <c r="H29" s="37">
        <v>5.5107984338466198E-2</v>
      </c>
    </row>
    <row r="30" spans="1:8">
      <c r="A30" s="37">
        <v>29</v>
      </c>
      <c r="B30" s="37">
        <v>76</v>
      </c>
      <c r="C30" s="37">
        <v>2716</v>
      </c>
      <c r="D30" s="37">
        <v>596097.78177521401</v>
      </c>
      <c r="E30" s="37">
        <v>575094.64097863203</v>
      </c>
      <c r="F30" s="37">
        <v>21003.1407965812</v>
      </c>
      <c r="G30" s="37">
        <v>575094.64097863203</v>
      </c>
      <c r="H30" s="37">
        <v>3.5234388448875997E-2</v>
      </c>
    </row>
    <row r="31" spans="1:8">
      <c r="A31" s="30">
        <v>30</v>
      </c>
      <c r="B31" s="39">
        <v>99</v>
      </c>
      <c r="C31" s="40">
        <v>10</v>
      </c>
      <c r="D31" s="40">
        <v>8464.7303532259302</v>
      </c>
      <c r="E31" s="40">
        <v>7955.9421375085103</v>
      </c>
      <c r="F31" s="40">
        <v>508.78821571741901</v>
      </c>
      <c r="G31" s="40">
        <v>7955.9421375085103</v>
      </c>
      <c r="H31" s="40">
        <v>6.0106842685605302E-2</v>
      </c>
    </row>
    <row r="32" spans="1:8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/>
      <c r="B33" s="39">
        <v>40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170</v>
      </c>
      <c r="D34" s="34">
        <v>313613.90000000002</v>
      </c>
      <c r="E34" s="34">
        <v>321173.96000000002</v>
      </c>
      <c r="F34" s="30"/>
      <c r="G34" s="30"/>
      <c r="H34" s="30"/>
    </row>
    <row r="35" spans="1:8">
      <c r="A35" s="30"/>
      <c r="B35" s="33">
        <v>71</v>
      </c>
      <c r="C35" s="34">
        <v>342</v>
      </c>
      <c r="D35" s="34">
        <v>807753.97</v>
      </c>
      <c r="E35" s="34">
        <v>976749.73</v>
      </c>
      <c r="F35" s="30"/>
      <c r="G35" s="30"/>
      <c r="H35" s="30"/>
    </row>
    <row r="36" spans="1:8">
      <c r="A36" s="30"/>
      <c r="B36" s="33">
        <v>72</v>
      </c>
      <c r="C36" s="34">
        <v>672</v>
      </c>
      <c r="D36" s="34">
        <v>1796650.52</v>
      </c>
      <c r="E36" s="34">
        <v>1980256.27</v>
      </c>
      <c r="F36" s="30"/>
      <c r="G36" s="30"/>
      <c r="H36" s="30"/>
    </row>
    <row r="37" spans="1:8">
      <c r="A37" s="30"/>
      <c r="B37" s="33">
        <v>73</v>
      </c>
      <c r="C37" s="34">
        <v>384</v>
      </c>
      <c r="D37" s="34">
        <v>836114.02</v>
      </c>
      <c r="E37" s="34">
        <v>1046890.97</v>
      </c>
      <c r="F37" s="30"/>
      <c r="G37" s="30"/>
      <c r="H37" s="30"/>
    </row>
    <row r="38" spans="1:8">
      <c r="A38" s="30"/>
      <c r="B38" s="33">
        <v>77</v>
      </c>
      <c r="C38" s="34">
        <v>249</v>
      </c>
      <c r="D38" s="34">
        <v>360462.53</v>
      </c>
      <c r="E38" s="34">
        <v>473454.8</v>
      </c>
      <c r="F38" s="30"/>
      <c r="G38" s="30"/>
      <c r="H38" s="30"/>
    </row>
    <row r="39" spans="1:8">
      <c r="A39" s="30"/>
      <c r="B39" s="33">
        <v>78</v>
      </c>
      <c r="C39" s="34">
        <v>124</v>
      </c>
      <c r="D39" s="34">
        <v>202441.99</v>
      </c>
      <c r="E39" s="34">
        <v>178547.58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2016-06-27T00:40:58Z</dcterms:modified>
</cp:coreProperties>
</file>